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KLAT 2022\TPP\"/>
    </mc:Choice>
  </mc:AlternateContent>
  <xr:revisionPtr revIDLastSave="0" documentId="13_ncr:1_{FE098572-C0B8-4DB5-983D-032F85425A71}" xr6:coauthVersionLast="47" xr6:coauthVersionMax="47" xr10:uidLastSave="{00000000-0000-0000-0000-000000000000}"/>
  <bookViews>
    <workbookView xWindow="-120" yWindow="-120" windowWidth="29040" windowHeight="15840" tabRatio="844" firstSheet="1" activeTab="1" xr2:uid="{00000000-000D-0000-FFFF-FFFF00000000}"/>
  </bookViews>
  <sheets>
    <sheet name="Setting" sheetId="4" state="hidden" r:id="rId1"/>
    <sheet name="Form TTD" sheetId="5" r:id="rId2"/>
    <sheet name="Besaran TPP " sheetId="6" r:id="rId3"/>
    <sheet name="Daftar Pegawai" sheetId="2" r:id="rId4"/>
    <sheet name="Rekap Harian" sheetId="1" r:id="rId5"/>
    <sheet name="Rekap Bulanan" sheetId="10" r:id="rId6"/>
    <sheet name="Rekap Pemotongan" sheetId="13" r:id="rId7"/>
    <sheet name="Detil Pemotongan" sheetId="15" r:id="rId8"/>
    <sheet name="Daftar Bayar TPP" sheetId="11" r:id="rId9"/>
  </sheets>
  <externalReferences>
    <externalReference r:id="rId10"/>
  </externalReferences>
  <definedNames>
    <definedName name="NON_TPP">[1]!TBL_NON_TPP[TIDAK DIBERIKAN TPP KARENA]</definedName>
    <definedName name="pilihkelas" localSheetId="8">[1]!Table4[10]</definedName>
    <definedName name="pilihkelas" localSheetId="7">Table4[10]</definedName>
    <definedName name="pilihkelas" localSheetId="5">[1]!Table4[10]</definedName>
    <definedName name="pilihkelas" localSheetId="6">[1]!Table4[10]</definedName>
    <definedName name="pilihkelas">Table4[10]</definedName>
    <definedName name="_xlnm.Print_Area" localSheetId="2">'Besaran TPP '!$A$1:$I$38</definedName>
    <definedName name="_xlnm.Print_Area" localSheetId="8">'Daftar Bayar TPP'!$A$1:$R$280</definedName>
    <definedName name="_xlnm.Print_Area" localSheetId="5">'Rekap Bulanan'!$A$1:$T$269</definedName>
    <definedName name="_xlnm.Print_Area" localSheetId="6">'Rekap Pemotongan'!$A$1:$M$275</definedName>
    <definedName name="_xlnm.Print_Titles" localSheetId="8">'Daftar Bayar TPP'!$5:$7</definedName>
    <definedName name="_xlnm.Print_Titles" localSheetId="5">'Rekap Bulanan'!$8:$8</definedName>
    <definedName name="_xlnm.Print_Titles" localSheetId="6">'Rekap Pemotongan'!$5:$7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5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5" i="2"/>
  <c r="J5" i="6"/>
  <c r="B11" i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F8" i="13" l="1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M8" i="11" l="1"/>
  <c r="N9" i="13" l="1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213" i="13"/>
  <c r="N214" i="13"/>
  <c r="N215" i="13"/>
  <c r="N216" i="13"/>
  <c r="N217" i="13"/>
  <c r="N218" i="13"/>
  <c r="N219" i="13"/>
  <c r="N220" i="13"/>
  <c r="N221" i="13"/>
  <c r="N222" i="13"/>
  <c r="N223" i="13"/>
  <c r="N224" i="13"/>
  <c r="N225" i="13"/>
  <c r="N226" i="13"/>
  <c r="N227" i="13"/>
  <c r="N228" i="13"/>
  <c r="N229" i="13"/>
  <c r="N230" i="13"/>
  <c r="N231" i="13"/>
  <c r="N232" i="13"/>
  <c r="N233" i="13"/>
  <c r="N234" i="13"/>
  <c r="N235" i="13"/>
  <c r="N236" i="13"/>
  <c r="N237" i="13"/>
  <c r="N238" i="13"/>
  <c r="N239" i="13"/>
  <c r="N240" i="13"/>
  <c r="N241" i="13"/>
  <c r="N242" i="13"/>
  <c r="N243" i="13"/>
  <c r="N244" i="13"/>
  <c r="N245" i="13"/>
  <c r="N246" i="13"/>
  <c r="N247" i="13"/>
  <c r="N248" i="13"/>
  <c r="N249" i="13"/>
  <c r="N250" i="13"/>
  <c r="N251" i="13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8" i="11"/>
  <c r="HJ12" i="1" l="1"/>
  <c r="HJ13" i="1"/>
  <c r="HJ14" i="1"/>
  <c r="HJ15" i="1"/>
  <c r="HJ16" i="1"/>
  <c r="HJ17" i="1"/>
  <c r="HJ18" i="1"/>
  <c r="HJ19" i="1"/>
  <c r="HJ20" i="1"/>
  <c r="HJ21" i="1"/>
  <c r="HJ22" i="1"/>
  <c r="HJ23" i="1"/>
  <c r="HJ24" i="1"/>
  <c r="HJ25" i="1"/>
  <c r="HJ26" i="1"/>
  <c r="HJ27" i="1"/>
  <c r="HJ28" i="1"/>
  <c r="HJ29" i="1"/>
  <c r="HJ30" i="1"/>
  <c r="HJ31" i="1"/>
  <c r="HJ32" i="1"/>
  <c r="HJ33" i="1"/>
  <c r="HJ34" i="1"/>
  <c r="HJ35" i="1"/>
  <c r="HJ36" i="1"/>
  <c r="HJ37" i="1"/>
  <c r="HJ38" i="1"/>
  <c r="HJ39" i="1"/>
  <c r="HJ40" i="1"/>
  <c r="HJ41" i="1"/>
  <c r="HJ42" i="1"/>
  <c r="HJ43" i="1"/>
  <c r="HJ44" i="1"/>
  <c r="HJ45" i="1"/>
  <c r="HJ46" i="1"/>
  <c r="HJ47" i="1"/>
  <c r="HJ48" i="1"/>
  <c r="HJ49" i="1"/>
  <c r="HJ50" i="1"/>
  <c r="HJ51" i="1"/>
  <c r="HJ52" i="1"/>
  <c r="HJ53" i="1"/>
  <c r="HJ54" i="1"/>
  <c r="HJ55" i="1"/>
  <c r="HJ56" i="1"/>
  <c r="HJ57" i="1"/>
  <c r="HJ58" i="1"/>
  <c r="HJ59" i="1"/>
  <c r="HJ60" i="1"/>
  <c r="HJ61" i="1"/>
  <c r="HJ62" i="1"/>
  <c r="HJ63" i="1"/>
  <c r="HJ64" i="1"/>
  <c r="HJ65" i="1"/>
  <c r="HJ66" i="1"/>
  <c r="HJ67" i="1"/>
  <c r="HJ68" i="1"/>
  <c r="HJ69" i="1"/>
  <c r="HJ70" i="1"/>
  <c r="HJ71" i="1"/>
  <c r="HJ72" i="1"/>
  <c r="HJ73" i="1"/>
  <c r="HJ74" i="1"/>
  <c r="HJ75" i="1"/>
  <c r="HJ76" i="1"/>
  <c r="HJ77" i="1"/>
  <c r="HJ78" i="1"/>
  <c r="HJ79" i="1"/>
  <c r="HJ80" i="1"/>
  <c r="HJ81" i="1"/>
  <c r="HJ82" i="1"/>
  <c r="HJ83" i="1"/>
  <c r="HJ84" i="1"/>
  <c r="HJ85" i="1"/>
  <c r="HJ86" i="1"/>
  <c r="HJ87" i="1"/>
  <c r="HJ88" i="1"/>
  <c r="HJ89" i="1"/>
  <c r="HJ90" i="1"/>
  <c r="HJ91" i="1"/>
  <c r="HJ92" i="1"/>
  <c r="HJ93" i="1"/>
  <c r="HJ94" i="1"/>
  <c r="HJ95" i="1"/>
  <c r="HJ96" i="1"/>
  <c r="HJ97" i="1"/>
  <c r="HJ98" i="1"/>
  <c r="HJ99" i="1"/>
  <c r="HJ100" i="1"/>
  <c r="HJ101" i="1"/>
  <c r="HJ102" i="1"/>
  <c r="HJ103" i="1"/>
  <c r="HJ104" i="1"/>
  <c r="HJ105" i="1"/>
  <c r="HJ106" i="1"/>
  <c r="HJ107" i="1"/>
  <c r="HJ108" i="1"/>
  <c r="HJ109" i="1"/>
  <c r="HJ110" i="1"/>
  <c r="HJ111" i="1"/>
  <c r="HJ112" i="1"/>
  <c r="HJ113" i="1"/>
  <c r="HJ114" i="1"/>
  <c r="HJ115" i="1"/>
  <c r="HJ116" i="1"/>
  <c r="HJ117" i="1"/>
  <c r="HJ118" i="1"/>
  <c r="HJ119" i="1"/>
  <c r="HJ120" i="1"/>
  <c r="HJ121" i="1"/>
  <c r="HJ122" i="1"/>
  <c r="HJ123" i="1"/>
  <c r="HJ124" i="1"/>
  <c r="HJ125" i="1"/>
  <c r="HJ126" i="1"/>
  <c r="HJ127" i="1"/>
  <c r="HJ128" i="1"/>
  <c r="HJ129" i="1"/>
  <c r="HJ130" i="1"/>
  <c r="HJ131" i="1"/>
  <c r="HJ132" i="1"/>
  <c r="HJ133" i="1"/>
  <c r="HJ134" i="1"/>
  <c r="HJ135" i="1"/>
  <c r="HJ136" i="1"/>
  <c r="HJ137" i="1"/>
  <c r="HJ138" i="1"/>
  <c r="HJ139" i="1"/>
  <c r="HJ140" i="1"/>
  <c r="HJ141" i="1"/>
  <c r="HJ142" i="1"/>
  <c r="HJ143" i="1"/>
  <c r="HJ144" i="1"/>
  <c r="HJ145" i="1"/>
  <c r="HJ146" i="1"/>
  <c r="HJ147" i="1"/>
  <c r="HJ148" i="1"/>
  <c r="HJ149" i="1"/>
  <c r="HJ150" i="1"/>
  <c r="HJ151" i="1"/>
  <c r="HJ152" i="1"/>
  <c r="HJ153" i="1"/>
  <c r="HJ154" i="1"/>
  <c r="HJ155" i="1"/>
  <c r="HJ156" i="1"/>
  <c r="HJ157" i="1"/>
  <c r="HJ158" i="1"/>
  <c r="HJ159" i="1"/>
  <c r="HJ160" i="1"/>
  <c r="HJ161" i="1"/>
  <c r="HJ162" i="1"/>
  <c r="HJ163" i="1"/>
  <c r="HJ164" i="1"/>
  <c r="HJ165" i="1"/>
  <c r="HJ166" i="1"/>
  <c r="HJ167" i="1"/>
  <c r="HJ168" i="1"/>
  <c r="HJ169" i="1"/>
  <c r="HJ170" i="1"/>
  <c r="HJ171" i="1"/>
  <c r="HJ172" i="1"/>
  <c r="HJ173" i="1"/>
  <c r="HJ174" i="1"/>
  <c r="HJ175" i="1"/>
  <c r="HJ176" i="1"/>
  <c r="HJ177" i="1"/>
  <c r="HJ178" i="1"/>
  <c r="HJ179" i="1"/>
  <c r="HJ180" i="1"/>
  <c r="HJ181" i="1"/>
  <c r="HJ182" i="1"/>
  <c r="HJ183" i="1"/>
  <c r="HJ184" i="1"/>
  <c r="HJ185" i="1"/>
  <c r="HJ186" i="1"/>
  <c r="HJ187" i="1"/>
  <c r="HJ188" i="1"/>
  <c r="HJ189" i="1"/>
  <c r="HJ190" i="1"/>
  <c r="HJ191" i="1"/>
  <c r="HJ192" i="1"/>
  <c r="HJ193" i="1"/>
  <c r="HJ194" i="1"/>
  <c r="HJ195" i="1"/>
  <c r="HJ196" i="1"/>
  <c r="HJ197" i="1"/>
  <c r="HJ198" i="1"/>
  <c r="HJ199" i="1"/>
  <c r="HJ200" i="1"/>
  <c r="HJ201" i="1"/>
  <c r="HJ202" i="1"/>
  <c r="HJ203" i="1"/>
  <c r="HJ204" i="1"/>
  <c r="HJ205" i="1"/>
  <c r="HJ206" i="1"/>
  <c r="HJ207" i="1"/>
  <c r="HJ208" i="1"/>
  <c r="HJ209" i="1"/>
  <c r="HJ210" i="1"/>
  <c r="HJ211" i="1"/>
  <c r="HJ212" i="1"/>
  <c r="HJ213" i="1"/>
  <c r="HJ214" i="1"/>
  <c r="HJ215" i="1"/>
  <c r="HJ216" i="1"/>
  <c r="HJ217" i="1"/>
  <c r="HJ218" i="1"/>
  <c r="HJ219" i="1"/>
  <c r="HJ220" i="1"/>
  <c r="HJ221" i="1"/>
  <c r="HJ222" i="1"/>
  <c r="HJ223" i="1"/>
  <c r="HJ224" i="1"/>
  <c r="HJ225" i="1"/>
  <c r="HJ226" i="1"/>
  <c r="HJ227" i="1"/>
  <c r="HJ228" i="1"/>
  <c r="HJ229" i="1"/>
  <c r="HJ230" i="1"/>
  <c r="HJ231" i="1"/>
  <c r="HJ232" i="1"/>
  <c r="HJ233" i="1"/>
  <c r="HJ234" i="1"/>
  <c r="HJ235" i="1"/>
  <c r="HJ236" i="1"/>
  <c r="HJ237" i="1"/>
  <c r="HJ238" i="1"/>
  <c r="HJ239" i="1"/>
  <c r="HJ240" i="1"/>
  <c r="HJ241" i="1"/>
  <c r="HJ242" i="1"/>
  <c r="HJ243" i="1"/>
  <c r="HJ244" i="1"/>
  <c r="HJ245" i="1"/>
  <c r="HJ246" i="1"/>
  <c r="HJ247" i="1"/>
  <c r="HJ248" i="1"/>
  <c r="HJ249" i="1"/>
  <c r="HJ250" i="1"/>
  <c r="HJ251" i="1"/>
  <c r="HJ252" i="1"/>
  <c r="HJ253" i="1"/>
  <c r="HJ254" i="1"/>
  <c r="HJ255" i="1"/>
  <c r="HJ256" i="1"/>
  <c r="HJ257" i="1"/>
  <c r="HJ258" i="1"/>
  <c r="HJ259" i="1"/>
  <c r="HJ260" i="1"/>
  <c r="HJ11" i="1"/>
  <c r="HC12" i="1"/>
  <c r="HC13" i="1"/>
  <c r="HC14" i="1"/>
  <c r="HC15" i="1"/>
  <c r="HC16" i="1"/>
  <c r="HC17" i="1"/>
  <c r="HC18" i="1"/>
  <c r="HC19" i="1"/>
  <c r="HC20" i="1"/>
  <c r="HC21" i="1"/>
  <c r="HC22" i="1"/>
  <c r="HC23" i="1"/>
  <c r="HC24" i="1"/>
  <c r="HC25" i="1"/>
  <c r="HC26" i="1"/>
  <c r="HC27" i="1"/>
  <c r="HC28" i="1"/>
  <c r="HC29" i="1"/>
  <c r="HC30" i="1"/>
  <c r="HC31" i="1"/>
  <c r="HC32" i="1"/>
  <c r="HC33" i="1"/>
  <c r="HC34" i="1"/>
  <c r="HC35" i="1"/>
  <c r="HC36" i="1"/>
  <c r="HC37" i="1"/>
  <c r="HC38" i="1"/>
  <c r="HC39" i="1"/>
  <c r="HC40" i="1"/>
  <c r="HC41" i="1"/>
  <c r="HC42" i="1"/>
  <c r="HC43" i="1"/>
  <c r="HC44" i="1"/>
  <c r="HC45" i="1"/>
  <c r="HC46" i="1"/>
  <c r="HC47" i="1"/>
  <c r="HC48" i="1"/>
  <c r="HC49" i="1"/>
  <c r="HC50" i="1"/>
  <c r="HC51" i="1"/>
  <c r="HC52" i="1"/>
  <c r="HC53" i="1"/>
  <c r="HC54" i="1"/>
  <c r="HC55" i="1"/>
  <c r="HC56" i="1"/>
  <c r="HC57" i="1"/>
  <c r="HC58" i="1"/>
  <c r="HC59" i="1"/>
  <c r="HC60" i="1"/>
  <c r="HC61" i="1"/>
  <c r="HC62" i="1"/>
  <c r="HC63" i="1"/>
  <c r="HC64" i="1"/>
  <c r="HC65" i="1"/>
  <c r="HC66" i="1"/>
  <c r="HC67" i="1"/>
  <c r="HC68" i="1"/>
  <c r="HC69" i="1"/>
  <c r="HC70" i="1"/>
  <c r="HC71" i="1"/>
  <c r="HC72" i="1"/>
  <c r="HC73" i="1"/>
  <c r="HC74" i="1"/>
  <c r="HC75" i="1"/>
  <c r="HC76" i="1"/>
  <c r="HC77" i="1"/>
  <c r="HC78" i="1"/>
  <c r="HC79" i="1"/>
  <c r="HC80" i="1"/>
  <c r="HC81" i="1"/>
  <c r="HC82" i="1"/>
  <c r="HC83" i="1"/>
  <c r="HC84" i="1"/>
  <c r="HC85" i="1"/>
  <c r="HC86" i="1"/>
  <c r="HC87" i="1"/>
  <c r="HC88" i="1"/>
  <c r="HC89" i="1"/>
  <c r="HC90" i="1"/>
  <c r="HC91" i="1"/>
  <c r="HC92" i="1"/>
  <c r="HC93" i="1"/>
  <c r="HC94" i="1"/>
  <c r="HC95" i="1"/>
  <c r="HC96" i="1"/>
  <c r="HC97" i="1"/>
  <c r="HC98" i="1"/>
  <c r="HC99" i="1"/>
  <c r="HC100" i="1"/>
  <c r="HC101" i="1"/>
  <c r="HC102" i="1"/>
  <c r="HC103" i="1"/>
  <c r="HC104" i="1"/>
  <c r="HC105" i="1"/>
  <c r="HC106" i="1"/>
  <c r="HC107" i="1"/>
  <c r="HC108" i="1"/>
  <c r="HC109" i="1"/>
  <c r="HC110" i="1"/>
  <c r="HC111" i="1"/>
  <c r="HC112" i="1"/>
  <c r="HC113" i="1"/>
  <c r="HC114" i="1"/>
  <c r="HC115" i="1"/>
  <c r="HC116" i="1"/>
  <c r="HC117" i="1"/>
  <c r="HC118" i="1"/>
  <c r="HC119" i="1"/>
  <c r="HC120" i="1"/>
  <c r="HC121" i="1"/>
  <c r="HC122" i="1"/>
  <c r="HC123" i="1"/>
  <c r="HC124" i="1"/>
  <c r="HC125" i="1"/>
  <c r="HC126" i="1"/>
  <c r="HC127" i="1"/>
  <c r="HC128" i="1"/>
  <c r="HC129" i="1"/>
  <c r="HC130" i="1"/>
  <c r="HC131" i="1"/>
  <c r="HC132" i="1"/>
  <c r="HC133" i="1"/>
  <c r="HC134" i="1"/>
  <c r="HC135" i="1"/>
  <c r="HC136" i="1"/>
  <c r="HC137" i="1"/>
  <c r="HC138" i="1"/>
  <c r="HC139" i="1"/>
  <c r="HC140" i="1"/>
  <c r="HC141" i="1"/>
  <c r="HC142" i="1"/>
  <c r="HC143" i="1"/>
  <c r="HC144" i="1"/>
  <c r="HC145" i="1"/>
  <c r="HC146" i="1"/>
  <c r="HC147" i="1"/>
  <c r="HC148" i="1"/>
  <c r="HC149" i="1"/>
  <c r="HC150" i="1"/>
  <c r="HC151" i="1"/>
  <c r="HC152" i="1"/>
  <c r="HC153" i="1"/>
  <c r="HC154" i="1"/>
  <c r="HC155" i="1"/>
  <c r="HC156" i="1"/>
  <c r="HC157" i="1"/>
  <c r="HC158" i="1"/>
  <c r="HC159" i="1"/>
  <c r="HC160" i="1"/>
  <c r="HC161" i="1"/>
  <c r="HC162" i="1"/>
  <c r="HC163" i="1"/>
  <c r="HC164" i="1"/>
  <c r="HC165" i="1"/>
  <c r="HC166" i="1"/>
  <c r="HC167" i="1"/>
  <c r="HC168" i="1"/>
  <c r="HC169" i="1"/>
  <c r="HC170" i="1"/>
  <c r="HC171" i="1"/>
  <c r="HC172" i="1"/>
  <c r="HC173" i="1"/>
  <c r="HC174" i="1"/>
  <c r="HC175" i="1"/>
  <c r="HC176" i="1"/>
  <c r="HC177" i="1"/>
  <c r="HC178" i="1"/>
  <c r="HC179" i="1"/>
  <c r="HC180" i="1"/>
  <c r="HC181" i="1"/>
  <c r="HC182" i="1"/>
  <c r="HC183" i="1"/>
  <c r="HC184" i="1"/>
  <c r="HC185" i="1"/>
  <c r="HC186" i="1"/>
  <c r="HC187" i="1"/>
  <c r="HC188" i="1"/>
  <c r="HC189" i="1"/>
  <c r="HC190" i="1"/>
  <c r="HC191" i="1"/>
  <c r="HC192" i="1"/>
  <c r="HC193" i="1"/>
  <c r="HC194" i="1"/>
  <c r="HC195" i="1"/>
  <c r="HC196" i="1"/>
  <c r="HC197" i="1"/>
  <c r="HC198" i="1"/>
  <c r="HC199" i="1"/>
  <c r="HC200" i="1"/>
  <c r="HC201" i="1"/>
  <c r="HC202" i="1"/>
  <c r="HC203" i="1"/>
  <c r="HC204" i="1"/>
  <c r="HC205" i="1"/>
  <c r="HC206" i="1"/>
  <c r="HC207" i="1"/>
  <c r="HC208" i="1"/>
  <c r="HC209" i="1"/>
  <c r="HC210" i="1"/>
  <c r="HC211" i="1"/>
  <c r="HC212" i="1"/>
  <c r="HC213" i="1"/>
  <c r="HC214" i="1"/>
  <c r="HC215" i="1"/>
  <c r="HC216" i="1"/>
  <c r="HC217" i="1"/>
  <c r="HC218" i="1"/>
  <c r="HC219" i="1"/>
  <c r="HC220" i="1"/>
  <c r="HC221" i="1"/>
  <c r="HC222" i="1"/>
  <c r="HC223" i="1"/>
  <c r="HC224" i="1"/>
  <c r="HC225" i="1"/>
  <c r="HC226" i="1"/>
  <c r="HC227" i="1"/>
  <c r="HC228" i="1"/>
  <c r="HC229" i="1"/>
  <c r="HC230" i="1"/>
  <c r="HC231" i="1"/>
  <c r="HC232" i="1"/>
  <c r="HC233" i="1"/>
  <c r="HC234" i="1"/>
  <c r="HC235" i="1"/>
  <c r="HC236" i="1"/>
  <c r="HC237" i="1"/>
  <c r="HC238" i="1"/>
  <c r="HC239" i="1"/>
  <c r="HC240" i="1"/>
  <c r="HC241" i="1"/>
  <c r="HC242" i="1"/>
  <c r="HC243" i="1"/>
  <c r="HC244" i="1"/>
  <c r="HC245" i="1"/>
  <c r="HC246" i="1"/>
  <c r="HC247" i="1"/>
  <c r="HC248" i="1"/>
  <c r="HC249" i="1"/>
  <c r="HC250" i="1"/>
  <c r="HC251" i="1"/>
  <c r="HC252" i="1"/>
  <c r="HC253" i="1"/>
  <c r="HC254" i="1"/>
  <c r="HC255" i="1"/>
  <c r="HC256" i="1"/>
  <c r="HC257" i="1"/>
  <c r="HC258" i="1"/>
  <c r="HC259" i="1"/>
  <c r="HC260" i="1"/>
  <c r="HC11" i="1"/>
  <c r="GV12" i="1"/>
  <c r="GV13" i="1"/>
  <c r="GV14" i="1"/>
  <c r="GV15" i="1"/>
  <c r="GV16" i="1"/>
  <c r="GV17" i="1"/>
  <c r="GV18" i="1"/>
  <c r="GV19" i="1"/>
  <c r="GV20" i="1"/>
  <c r="GV21" i="1"/>
  <c r="GV22" i="1"/>
  <c r="GV23" i="1"/>
  <c r="GV24" i="1"/>
  <c r="GV25" i="1"/>
  <c r="GV26" i="1"/>
  <c r="GV27" i="1"/>
  <c r="GV28" i="1"/>
  <c r="GV29" i="1"/>
  <c r="GV30" i="1"/>
  <c r="GV31" i="1"/>
  <c r="GV32" i="1"/>
  <c r="GV33" i="1"/>
  <c r="GV34" i="1"/>
  <c r="GV35" i="1"/>
  <c r="GV36" i="1"/>
  <c r="GV37" i="1"/>
  <c r="GV38" i="1"/>
  <c r="GV39" i="1"/>
  <c r="GV40" i="1"/>
  <c r="GV41" i="1"/>
  <c r="GV42" i="1"/>
  <c r="GV43" i="1"/>
  <c r="GV44" i="1"/>
  <c r="GV45" i="1"/>
  <c r="GV46" i="1"/>
  <c r="GV47" i="1"/>
  <c r="GV48" i="1"/>
  <c r="GV49" i="1"/>
  <c r="GV50" i="1"/>
  <c r="GV51" i="1"/>
  <c r="GV52" i="1"/>
  <c r="GV53" i="1"/>
  <c r="GV54" i="1"/>
  <c r="GV55" i="1"/>
  <c r="GV56" i="1"/>
  <c r="GV57" i="1"/>
  <c r="GV58" i="1"/>
  <c r="GV59" i="1"/>
  <c r="GV60" i="1"/>
  <c r="GV61" i="1"/>
  <c r="GV62" i="1"/>
  <c r="GV63" i="1"/>
  <c r="GV64" i="1"/>
  <c r="GV65" i="1"/>
  <c r="GV66" i="1"/>
  <c r="GV67" i="1"/>
  <c r="GV68" i="1"/>
  <c r="GV69" i="1"/>
  <c r="GV70" i="1"/>
  <c r="GV71" i="1"/>
  <c r="GV72" i="1"/>
  <c r="GV73" i="1"/>
  <c r="GV74" i="1"/>
  <c r="GV75" i="1"/>
  <c r="GV76" i="1"/>
  <c r="GV77" i="1"/>
  <c r="GV78" i="1"/>
  <c r="GV79" i="1"/>
  <c r="GV80" i="1"/>
  <c r="GV81" i="1"/>
  <c r="GV82" i="1"/>
  <c r="GV83" i="1"/>
  <c r="GV84" i="1"/>
  <c r="GV85" i="1"/>
  <c r="GV86" i="1"/>
  <c r="GV87" i="1"/>
  <c r="GV88" i="1"/>
  <c r="GV89" i="1"/>
  <c r="GV90" i="1"/>
  <c r="GV91" i="1"/>
  <c r="GV92" i="1"/>
  <c r="GV93" i="1"/>
  <c r="GV94" i="1"/>
  <c r="GV95" i="1"/>
  <c r="GV96" i="1"/>
  <c r="GV97" i="1"/>
  <c r="GV98" i="1"/>
  <c r="GV99" i="1"/>
  <c r="GV100" i="1"/>
  <c r="GV101" i="1"/>
  <c r="GV102" i="1"/>
  <c r="GV103" i="1"/>
  <c r="GV104" i="1"/>
  <c r="GV105" i="1"/>
  <c r="GV106" i="1"/>
  <c r="GV107" i="1"/>
  <c r="GV108" i="1"/>
  <c r="GV109" i="1"/>
  <c r="GV110" i="1"/>
  <c r="GV111" i="1"/>
  <c r="GV112" i="1"/>
  <c r="GV113" i="1"/>
  <c r="GV114" i="1"/>
  <c r="GV115" i="1"/>
  <c r="GV116" i="1"/>
  <c r="GV117" i="1"/>
  <c r="GV118" i="1"/>
  <c r="GV119" i="1"/>
  <c r="GV120" i="1"/>
  <c r="GV121" i="1"/>
  <c r="GV122" i="1"/>
  <c r="GV123" i="1"/>
  <c r="GV124" i="1"/>
  <c r="GV125" i="1"/>
  <c r="GV126" i="1"/>
  <c r="GV127" i="1"/>
  <c r="GV128" i="1"/>
  <c r="GV129" i="1"/>
  <c r="GV130" i="1"/>
  <c r="GV131" i="1"/>
  <c r="GV132" i="1"/>
  <c r="GV133" i="1"/>
  <c r="GV134" i="1"/>
  <c r="GV135" i="1"/>
  <c r="GV136" i="1"/>
  <c r="GV137" i="1"/>
  <c r="GV138" i="1"/>
  <c r="GV139" i="1"/>
  <c r="GV140" i="1"/>
  <c r="GV141" i="1"/>
  <c r="GV142" i="1"/>
  <c r="GV143" i="1"/>
  <c r="GV144" i="1"/>
  <c r="GV145" i="1"/>
  <c r="GV146" i="1"/>
  <c r="GV147" i="1"/>
  <c r="GV148" i="1"/>
  <c r="GV149" i="1"/>
  <c r="GV150" i="1"/>
  <c r="GV151" i="1"/>
  <c r="GV152" i="1"/>
  <c r="GV153" i="1"/>
  <c r="GV154" i="1"/>
  <c r="GV155" i="1"/>
  <c r="GV156" i="1"/>
  <c r="GV157" i="1"/>
  <c r="GV158" i="1"/>
  <c r="GV159" i="1"/>
  <c r="GV160" i="1"/>
  <c r="GV161" i="1"/>
  <c r="GV162" i="1"/>
  <c r="GV163" i="1"/>
  <c r="GV164" i="1"/>
  <c r="GV165" i="1"/>
  <c r="GV166" i="1"/>
  <c r="GV167" i="1"/>
  <c r="GV168" i="1"/>
  <c r="GV169" i="1"/>
  <c r="GV170" i="1"/>
  <c r="GV171" i="1"/>
  <c r="GV172" i="1"/>
  <c r="GV173" i="1"/>
  <c r="GV174" i="1"/>
  <c r="GV175" i="1"/>
  <c r="GV176" i="1"/>
  <c r="GV177" i="1"/>
  <c r="GV178" i="1"/>
  <c r="GV179" i="1"/>
  <c r="GV180" i="1"/>
  <c r="GV181" i="1"/>
  <c r="GV182" i="1"/>
  <c r="GV183" i="1"/>
  <c r="GV184" i="1"/>
  <c r="GV185" i="1"/>
  <c r="GV186" i="1"/>
  <c r="GV187" i="1"/>
  <c r="GV188" i="1"/>
  <c r="GV189" i="1"/>
  <c r="GV190" i="1"/>
  <c r="GV191" i="1"/>
  <c r="GV192" i="1"/>
  <c r="GV193" i="1"/>
  <c r="GV194" i="1"/>
  <c r="GV195" i="1"/>
  <c r="GV196" i="1"/>
  <c r="GV197" i="1"/>
  <c r="GV198" i="1"/>
  <c r="GV199" i="1"/>
  <c r="GV200" i="1"/>
  <c r="GV201" i="1"/>
  <c r="GV202" i="1"/>
  <c r="GV203" i="1"/>
  <c r="GV204" i="1"/>
  <c r="GV205" i="1"/>
  <c r="GV206" i="1"/>
  <c r="GV207" i="1"/>
  <c r="GV208" i="1"/>
  <c r="GV209" i="1"/>
  <c r="GV210" i="1"/>
  <c r="GV211" i="1"/>
  <c r="GV212" i="1"/>
  <c r="GV213" i="1"/>
  <c r="GV214" i="1"/>
  <c r="GV215" i="1"/>
  <c r="GV216" i="1"/>
  <c r="GV217" i="1"/>
  <c r="GV218" i="1"/>
  <c r="GV219" i="1"/>
  <c r="GV220" i="1"/>
  <c r="GV221" i="1"/>
  <c r="GV222" i="1"/>
  <c r="GV223" i="1"/>
  <c r="GV224" i="1"/>
  <c r="GV225" i="1"/>
  <c r="GV226" i="1"/>
  <c r="GV227" i="1"/>
  <c r="GV228" i="1"/>
  <c r="GV229" i="1"/>
  <c r="GV230" i="1"/>
  <c r="GV231" i="1"/>
  <c r="GV232" i="1"/>
  <c r="GV233" i="1"/>
  <c r="GV234" i="1"/>
  <c r="GV235" i="1"/>
  <c r="GV236" i="1"/>
  <c r="GV237" i="1"/>
  <c r="GV238" i="1"/>
  <c r="GV239" i="1"/>
  <c r="GV240" i="1"/>
  <c r="GV241" i="1"/>
  <c r="GV242" i="1"/>
  <c r="GV243" i="1"/>
  <c r="GV244" i="1"/>
  <c r="GV245" i="1"/>
  <c r="GV246" i="1"/>
  <c r="GV247" i="1"/>
  <c r="GV248" i="1"/>
  <c r="GV249" i="1"/>
  <c r="GV250" i="1"/>
  <c r="GV251" i="1"/>
  <c r="GV252" i="1"/>
  <c r="GV253" i="1"/>
  <c r="GV254" i="1"/>
  <c r="GV255" i="1"/>
  <c r="GV256" i="1"/>
  <c r="GV257" i="1"/>
  <c r="GV258" i="1"/>
  <c r="GV259" i="1"/>
  <c r="GV260" i="1"/>
  <c r="GV11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43" i="1"/>
  <c r="GO44" i="1"/>
  <c r="GO45" i="1"/>
  <c r="GO46" i="1"/>
  <c r="GO47" i="1"/>
  <c r="GO48" i="1"/>
  <c r="GO49" i="1"/>
  <c r="GO50" i="1"/>
  <c r="GO51" i="1"/>
  <c r="GO52" i="1"/>
  <c r="GO53" i="1"/>
  <c r="GO54" i="1"/>
  <c r="GO55" i="1"/>
  <c r="GO56" i="1"/>
  <c r="GO57" i="1"/>
  <c r="GO58" i="1"/>
  <c r="GO59" i="1"/>
  <c r="GO60" i="1"/>
  <c r="GO61" i="1"/>
  <c r="GO62" i="1"/>
  <c r="GO63" i="1"/>
  <c r="GO64" i="1"/>
  <c r="GO65" i="1"/>
  <c r="GO66" i="1"/>
  <c r="GO67" i="1"/>
  <c r="GO68" i="1"/>
  <c r="GO69" i="1"/>
  <c r="GO70" i="1"/>
  <c r="GO71" i="1"/>
  <c r="GO72" i="1"/>
  <c r="GO73" i="1"/>
  <c r="GO74" i="1"/>
  <c r="GO75" i="1"/>
  <c r="GO76" i="1"/>
  <c r="GO77" i="1"/>
  <c r="GO78" i="1"/>
  <c r="GO79" i="1"/>
  <c r="GO80" i="1"/>
  <c r="GO81" i="1"/>
  <c r="GO82" i="1"/>
  <c r="GO83" i="1"/>
  <c r="GO84" i="1"/>
  <c r="GO85" i="1"/>
  <c r="GO86" i="1"/>
  <c r="GO87" i="1"/>
  <c r="GO88" i="1"/>
  <c r="GO89" i="1"/>
  <c r="GO90" i="1"/>
  <c r="GO91" i="1"/>
  <c r="GO92" i="1"/>
  <c r="GO93" i="1"/>
  <c r="GO94" i="1"/>
  <c r="GO95" i="1"/>
  <c r="GO96" i="1"/>
  <c r="GO97" i="1"/>
  <c r="GO98" i="1"/>
  <c r="GO99" i="1"/>
  <c r="GO100" i="1"/>
  <c r="GO101" i="1"/>
  <c r="GO102" i="1"/>
  <c r="GO103" i="1"/>
  <c r="GO104" i="1"/>
  <c r="GO105" i="1"/>
  <c r="GO106" i="1"/>
  <c r="GO107" i="1"/>
  <c r="GO108" i="1"/>
  <c r="GO109" i="1"/>
  <c r="GO110" i="1"/>
  <c r="GO111" i="1"/>
  <c r="GO112" i="1"/>
  <c r="GO113" i="1"/>
  <c r="GO114" i="1"/>
  <c r="GO115" i="1"/>
  <c r="GO116" i="1"/>
  <c r="GO117" i="1"/>
  <c r="GO118" i="1"/>
  <c r="GO119" i="1"/>
  <c r="GO120" i="1"/>
  <c r="GO121" i="1"/>
  <c r="GO122" i="1"/>
  <c r="GO123" i="1"/>
  <c r="GO124" i="1"/>
  <c r="GO125" i="1"/>
  <c r="GO126" i="1"/>
  <c r="GO127" i="1"/>
  <c r="GO128" i="1"/>
  <c r="GO129" i="1"/>
  <c r="GO130" i="1"/>
  <c r="GO131" i="1"/>
  <c r="GO132" i="1"/>
  <c r="GO133" i="1"/>
  <c r="GO134" i="1"/>
  <c r="GO135" i="1"/>
  <c r="GO136" i="1"/>
  <c r="GO137" i="1"/>
  <c r="GO138" i="1"/>
  <c r="GO139" i="1"/>
  <c r="GO140" i="1"/>
  <c r="GO141" i="1"/>
  <c r="GO142" i="1"/>
  <c r="GO143" i="1"/>
  <c r="GO144" i="1"/>
  <c r="GO145" i="1"/>
  <c r="GO146" i="1"/>
  <c r="GO147" i="1"/>
  <c r="GO148" i="1"/>
  <c r="GO149" i="1"/>
  <c r="GO150" i="1"/>
  <c r="GO151" i="1"/>
  <c r="GO152" i="1"/>
  <c r="GO153" i="1"/>
  <c r="GO154" i="1"/>
  <c r="GO155" i="1"/>
  <c r="GO156" i="1"/>
  <c r="GO157" i="1"/>
  <c r="GO158" i="1"/>
  <c r="GO159" i="1"/>
  <c r="GO160" i="1"/>
  <c r="GO161" i="1"/>
  <c r="GO162" i="1"/>
  <c r="GO163" i="1"/>
  <c r="GO164" i="1"/>
  <c r="GO165" i="1"/>
  <c r="GO166" i="1"/>
  <c r="GO167" i="1"/>
  <c r="GO168" i="1"/>
  <c r="GO169" i="1"/>
  <c r="GO170" i="1"/>
  <c r="GO171" i="1"/>
  <c r="GO172" i="1"/>
  <c r="GO173" i="1"/>
  <c r="GO174" i="1"/>
  <c r="GO175" i="1"/>
  <c r="GO176" i="1"/>
  <c r="GO177" i="1"/>
  <c r="GO178" i="1"/>
  <c r="GO179" i="1"/>
  <c r="GO180" i="1"/>
  <c r="GO181" i="1"/>
  <c r="GO182" i="1"/>
  <c r="GO183" i="1"/>
  <c r="GO184" i="1"/>
  <c r="GO185" i="1"/>
  <c r="GO186" i="1"/>
  <c r="GO187" i="1"/>
  <c r="GO188" i="1"/>
  <c r="GO189" i="1"/>
  <c r="GO190" i="1"/>
  <c r="GO191" i="1"/>
  <c r="GO192" i="1"/>
  <c r="GO193" i="1"/>
  <c r="GO194" i="1"/>
  <c r="GO195" i="1"/>
  <c r="GO196" i="1"/>
  <c r="GO197" i="1"/>
  <c r="GO198" i="1"/>
  <c r="GO199" i="1"/>
  <c r="GO200" i="1"/>
  <c r="GO201" i="1"/>
  <c r="GO202" i="1"/>
  <c r="GO203" i="1"/>
  <c r="GO204" i="1"/>
  <c r="GO205" i="1"/>
  <c r="GO206" i="1"/>
  <c r="GO207" i="1"/>
  <c r="GO208" i="1"/>
  <c r="GO209" i="1"/>
  <c r="GO210" i="1"/>
  <c r="GO211" i="1"/>
  <c r="GO212" i="1"/>
  <c r="GO213" i="1"/>
  <c r="GO214" i="1"/>
  <c r="GO215" i="1"/>
  <c r="GO216" i="1"/>
  <c r="GO217" i="1"/>
  <c r="GO218" i="1"/>
  <c r="GO219" i="1"/>
  <c r="GO220" i="1"/>
  <c r="GO221" i="1"/>
  <c r="GO222" i="1"/>
  <c r="GO223" i="1"/>
  <c r="GO224" i="1"/>
  <c r="GO225" i="1"/>
  <c r="GO226" i="1"/>
  <c r="GO227" i="1"/>
  <c r="GO228" i="1"/>
  <c r="GO229" i="1"/>
  <c r="GO230" i="1"/>
  <c r="GO231" i="1"/>
  <c r="GO232" i="1"/>
  <c r="GO233" i="1"/>
  <c r="GO234" i="1"/>
  <c r="GO235" i="1"/>
  <c r="GO236" i="1"/>
  <c r="GO237" i="1"/>
  <c r="GO238" i="1"/>
  <c r="GO239" i="1"/>
  <c r="GO240" i="1"/>
  <c r="GO241" i="1"/>
  <c r="GO242" i="1"/>
  <c r="GO243" i="1"/>
  <c r="GO244" i="1"/>
  <c r="GO245" i="1"/>
  <c r="GO246" i="1"/>
  <c r="GO247" i="1"/>
  <c r="GO248" i="1"/>
  <c r="GO249" i="1"/>
  <c r="GO250" i="1"/>
  <c r="GO251" i="1"/>
  <c r="GO252" i="1"/>
  <c r="GO253" i="1"/>
  <c r="GO254" i="1"/>
  <c r="GO255" i="1"/>
  <c r="GO256" i="1"/>
  <c r="GO257" i="1"/>
  <c r="GO258" i="1"/>
  <c r="GO259" i="1"/>
  <c r="GO260" i="1"/>
  <c r="GO11" i="1"/>
  <c r="GH12" i="1"/>
  <c r="GH13" i="1"/>
  <c r="GH14" i="1"/>
  <c r="GH15" i="1"/>
  <c r="GH16" i="1"/>
  <c r="GH17" i="1"/>
  <c r="GH18" i="1"/>
  <c r="GH19" i="1"/>
  <c r="GH20" i="1"/>
  <c r="GH21" i="1"/>
  <c r="GH22" i="1"/>
  <c r="GH23" i="1"/>
  <c r="GH24" i="1"/>
  <c r="GH25" i="1"/>
  <c r="GH26" i="1"/>
  <c r="GH27" i="1"/>
  <c r="GH28" i="1"/>
  <c r="GH29" i="1"/>
  <c r="GH30" i="1"/>
  <c r="GH31" i="1"/>
  <c r="GH32" i="1"/>
  <c r="GH33" i="1"/>
  <c r="GH34" i="1"/>
  <c r="GH35" i="1"/>
  <c r="GH36" i="1"/>
  <c r="GH37" i="1"/>
  <c r="GH38" i="1"/>
  <c r="GH39" i="1"/>
  <c r="GH40" i="1"/>
  <c r="GH41" i="1"/>
  <c r="GH42" i="1"/>
  <c r="GH43" i="1"/>
  <c r="GH44" i="1"/>
  <c r="GH45" i="1"/>
  <c r="GH46" i="1"/>
  <c r="GH47" i="1"/>
  <c r="GH48" i="1"/>
  <c r="GH49" i="1"/>
  <c r="GH50" i="1"/>
  <c r="GH51" i="1"/>
  <c r="GH52" i="1"/>
  <c r="GH53" i="1"/>
  <c r="GH54" i="1"/>
  <c r="GH55" i="1"/>
  <c r="GH56" i="1"/>
  <c r="GH57" i="1"/>
  <c r="GH58" i="1"/>
  <c r="GH59" i="1"/>
  <c r="GH60" i="1"/>
  <c r="GH61" i="1"/>
  <c r="GH62" i="1"/>
  <c r="GH63" i="1"/>
  <c r="GH64" i="1"/>
  <c r="GH65" i="1"/>
  <c r="GH66" i="1"/>
  <c r="GH67" i="1"/>
  <c r="GH68" i="1"/>
  <c r="GH69" i="1"/>
  <c r="GH70" i="1"/>
  <c r="GH71" i="1"/>
  <c r="GH72" i="1"/>
  <c r="GH73" i="1"/>
  <c r="GH74" i="1"/>
  <c r="GH75" i="1"/>
  <c r="GH76" i="1"/>
  <c r="GH77" i="1"/>
  <c r="GH78" i="1"/>
  <c r="GH79" i="1"/>
  <c r="GH80" i="1"/>
  <c r="GH81" i="1"/>
  <c r="GH82" i="1"/>
  <c r="GH83" i="1"/>
  <c r="GH84" i="1"/>
  <c r="GH85" i="1"/>
  <c r="GH86" i="1"/>
  <c r="GH87" i="1"/>
  <c r="GH88" i="1"/>
  <c r="GH89" i="1"/>
  <c r="GH90" i="1"/>
  <c r="GH91" i="1"/>
  <c r="GH92" i="1"/>
  <c r="GH93" i="1"/>
  <c r="GH94" i="1"/>
  <c r="GH95" i="1"/>
  <c r="GH96" i="1"/>
  <c r="GH97" i="1"/>
  <c r="GH98" i="1"/>
  <c r="GH99" i="1"/>
  <c r="GH100" i="1"/>
  <c r="GH101" i="1"/>
  <c r="GH102" i="1"/>
  <c r="GH103" i="1"/>
  <c r="GH104" i="1"/>
  <c r="GH105" i="1"/>
  <c r="GH106" i="1"/>
  <c r="GH107" i="1"/>
  <c r="GH108" i="1"/>
  <c r="GH109" i="1"/>
  <c r="GH110" i="1"/>
  <c r="GH111" i="1"/>
  <c r="GH112" i="1"/>
  <c r="GH113" i="1"/>
  <c r="GH114" i="1"/>
  <c r="GH115" i="1"/>
  <c r="GH116" i="1"/>
  <c r="GH117" i="1"/>
  <c r="GH118" i="1"/>
  <c r="GH119" i="1"/>
  <c r="GH120" i="1"/>
  <c r="GH121" i="1"/>
  <c r="GH122" i="1"/>
  <c r="GH123" i="1"/>
  <c r="GH124" i="1"/>
  <c r="GH125" i="1"/>
  <c r="GH126" i="1"/>
  <c r="GH127" i="1"/>
  <c r="GH128" i="1"/>
  <c r="GH129" i="1"/>
  <c r="GH130" i="1"/>
  <c r="GH131" i="1"/>
  <c r="GH132" i="1"/>
  <c r="GH133" i="1"/>
  <c r="GH134" i="1"/>
  <c r="GH135" i="1"/>
  <c r="GH136" i="1"/>
  <c r="GH137" i="1"/>
  <c r="GH138" i="1"/>
  <c r="GH139" i="1"/>
  <c r="GH140" i="1"/>
  <c r="GH141" i="1"/>
  <c r="GH142" i="1"/>
  <c r="GH143" i="1"/>
  <c r="GH144" i="1"/>
  <c r="GH145" i="1"/>
  <c r="GH146" i="1"/>
  <c r="GH147" i="1"/>
  <c r="GH148" i="1"/>
  <c r="GH149" i="1"/>
  <c r="GH150" i="1"/>
  <c r="GH151" i="1"/>
  <c r="GH152" i="1"/>
  <c r="GH153" i="1"/>
  <c r="GH154" i="1"/>
  <c r="GH155" i="1"/>
  <c r="GH156" i="1"/>
  <c r="GH157" i="1"/>
  <c r="GH158" i="1"/>
  <c r="GH159" i="1"/>
  <c r="GH160" i="1"/>
  <c r="GH161" i="1"/>
  <c r="GH162" i="1"/>
  <c r="GH163" i="1"/>
  <c r="GH164" i="1"/>
  <c r="GH165" i="1"/>
  <c r="GH166" i="1"/>
  <c r="GH167" i="1"/>
  <c r="GH168" i="1"/>
  <c r="GH169" i="1"/>
  <c r="GH170" i="1"/>
  <c r="GH171" i="1"/>
  <c r="GH172" i="1"/>
  <c r="GH173" i="1"/>
  <c r="GH174" i="1"/>
  <c r="GH175" i="1"/>
  <c r="GH176" i="1"/>
  <c r="GH177" i="1"/>
  <c r="GH178" i="1"/>
  <c r="GH179" i="1"/>
  <c r="GH180" i="1"/>
  <c r="GH181" i="1"/>
  <c r="GH182" i="1"/>
  <c r="GH183" i="1"/>
  <c r="GH184" i="1"/>
  <c r="GH185" i="1"/>
  <c r="GH186" i="1"/>
  <c r="GH187" i="1"/>
  <c r="GH188" i="1"/>
  <c r="GH189" i="1"/>
  <c r="GH190" i="1"/>
  <c r="GH191" i="1"/>
  <c r="GH192" i="1"/>
  <c r="GH193" i="1"/>
  <c r="GH194" i="1"/>
  <c r="GH195" i="1"/>
  <c r="GH196" i="1"/>
  <c r="GH197" i="1"/>
  <c r="GH198" i="1"/>
  <c r="GH199" i="1"/>
  <c r="GH200" i="1"/>
  <c r="GH201" i="1"/>
  <c r="GH202" i="1"/>
  <c r="GH203" i="1"/>
  <c r="GH204" i="1"/>
  <c r="GH205" i="1"/>
  <c r="GH206" i="1"/>
  <c r="GH207" i="1"/>
  <c r="GH208" i="1"/>
  <c r="GH209" i="1"/>
  <c r="GH210" i="1"/>
  <c r="GH211" i="1"/>
  <c r="GH212" i="1"/>
  <c r="GH213" i="1"/>
  <c r="GH214" i="1"/>
  <c r="GH215" i="1"/>
  <c r="GH216" i="1"/>
  <c r="GH217" i="1"/>
  <c r="GH218" i="1"/>
  <c r="GH219" i="1"/>
  <c r="GH220" i="1"/>
  <c r="GH221" i="1"/>
  <c r="GH222" i="1"/>
  <c r="GH223" i="1"/>
  <c r="GH224" i="1"/>
  <c r="GH225" i="1"/>
  <c r="GH226" i="1"/>
  <c r="GH227" i="1"/>
  <c r="GH228" i="1"/>
  <c r="GH229" i="1"/>
  <c r="GH230" i="1"/>
  <c r="GH231" i="1"/>
  <c r="GH232" i="1"/>
  <c r="GH233" i="1"/>
  <c r="GH234" i="1"/>
  <c r="GH235" i="1"/>
  <c r="GH236" i="1"/>
  <c r="GH237" i="1"/>
  <c r="GH238" i="1"/>
  <c r="GH239" i="1"/>
  <c r="GH240" i="1"/>
  <c r="GH241" i="1"/>
  <c r="GH242" i="1"/>
  <c r="GH243" i="1"/>
  <c r="GH244" i="1"/>
  <c r="GH245" i="1"/>
  <c r="GH246" i="1"/>
  <c r="GH247" i="1"/>
  <c r="GH248" i="1"/>
  <c r="GH249" i="1"/>
  <c r="GH250" i="1"/>
  <c r="GH251" i="1"/>
  <c r="GH252" i="1"/>
  <c r="GH253" i="1"/>
  <c r="GH254" i="1"/>
  <c r="GH255" i="1"/>
  <c r="GH256" i="1"/>
  <c r="GH257" i="1"/>
  <c r="GH258" i="1"/>
  <c r="GH259" i="1"/>
  <c r="GH260" i="1"/>
  <c r="GH11" i="1"/>
  <c r="GA12" i="1"/>
  <c r="GA13" i="1"/>
  <c r="GA14" i="1"/>
  <c r="GA15" i="1"/>
  <c r="GA16" i="1"/>
  <c r="GA17" i="1"/>
  <c r="GA18" i="1"/>
  <c r="GA19" i="1"/>
  <c r="GA20" i="1"/>
  <c r="GA21" i="1"/>
  <c r="GA22" i="1"/>
  <c r="GA23" i="1"/>
  <c r="GA24" i="1"/>
  <c r="GA25" i="1"/>
  <c r="GA26" i="1"/>
  <c r="GA27" i="1"/>
  <c r="GA28" i="1"/>
  <c r="GA29" i="1"/>
  <c r="GA30" i="1"/>
  <c r="GA31" i="1"/>
  <c r="GA32" i="1"/>
  <c r="GA33" i="1"/>
  <c r="GA34" i="1"/>
  <c r="GA35" i="1"/>
  <c r="GA36" i="1"/>
  <c r="GA37" i="1"/>
  <c r="GA38" i="1"/>
  <c r="GA39" i="1"/>
  <c r="GA40" i="1"/>
  <c r="GA41" i="1"/>
  <c r="GA42" i="1"/>
  <c r="GA43" i="1"/>
  <c r="GA44" i="1"/>
  <c r="GA45" i="1"/>
  <c r="GA46" i="1"/>
  <c r="GA47" i="1"/>
  <c r="GA48" i="1"/>
  <c r="GA49" i="1"/>
  <c r="GA50" i="1"/>
  <c r="GA51" i="1"/>
  <c r="GA52" i="1"/>
  <c r="GA53" i="1"/>
  <c r="GA54" i="1"/>
  <c r="GA55" i="1"/>
  <c r="GA56" i="1"/>
  <c r="GA57" i="1"/>
  <c r="GA58" i="1"/>
  <c r="GA59" i="1"/>
  <c r="GA60" i="1"/>
  <c r="GA61" i="1"/>
  <c r="GA62" i="1"/>
  <c r="GA63" i="1"/>
  <c r="GA64" i="1"/>
  <c r="GA65" i="1"/>
  <c r="GA66" i="1"/>
  <c r="GA67" i="1"/>
  <c r="GA68" i="1"/>
  <c r="GA69" i="1"/>
  <c r="GA70" i="1"/>
  <c r="GA71" i="1"/>
  <c r="GA72" i="1"/>
  <c r="GA73" i="1"/>
  <c r="GA74" i="1"/>
  <c r="GA75" i="1"/>
  <c r="GA76" i="1"/>
  <c r="GA77" i="1"/>
  <c r="GA78" i="1"/>
  <c r="GA79" i="1"/>
  <c r="GA80" i="1"/>
  <c r="GA81" i="1"/>
  <c r="GA82" i="1"/>
  <c r="GA83" i="1"/>
  <c r="GA84" i="1"/>
  <c r="GA85" i="1"/>
  <c r="GA86" i="1"/>
  <c r="GA87" i="1"/>
  <c r="GA88" i="1"/>
  <c r="GA89" i="1"/>
  <c r="GA90" i="1"/>
  <c r="GA91" i="1"/>
  <c r="GA92" i="1"/>
  <c r="GA93" i="1"/>
  <c r="GA94" i="1"/>
  <c r="GA95" i="1"/>
  <c r="GA96" i="1"/>
  <c r="GA97" i="1"/>
  <c r="GA98" i="1"/>
  <c r="GA99" i="1"/>
  <c r="GA100" i="1"/>
  <c r="GA101" i="1"/>
  <c r="GA102" i="1"/>
  <c r="GA103" i="1"/>
  <c r="GA104" i="1"/>
  <c r="GA105" i="1"/>
  <c r="GA106" i="1"/>
  <c r="GA107" i="1"/>
  <c r="GA108" i="1"/>
  <c r="GA109" i="1"/>
  <c r="GA110" i="1"/>
  <c r="GA111" i="1"/>
  <c r="GA112" i="1"/>
  <c r="GA113" i="1"/>
  <c r="GA114" i="1"/>
  <c r="GA115" i="1"/>
  <c r="GA116" i="1"/>
  <c r="GA117" i="1"/>
  <c r="GA118" i="1"/>
  <c r="GA119" i="1"/>
  <c r="GA120" i="1"/>
  <c r="GA121" i="1"/>
  <c r="GA122" i="1"/>
  <c r="GA123" i="1"/>
  <c r="GA124" i="1"/>
  <c r="GA125" i="1"/>
  <c r="GA126" i="1"/>
  <c r="GA127" i="1"/>
  <c r="GA128" i="1"/>
  <c r="GA129" i="1"/>
  <c r="GA130" i="1"/>
  <c r="GA131" i="1"/>
  <c r="GA132" i="1"/>
  <c r="GA133" i="1"/>
  <c r="GA134" i="1"/>
  <c r="GA135" i="1"/>
  <c r="GA136" i="1"/>
  <c r="GA137" i="1"/>
  <c r="GA138" i="1"/>
  <c r="GA139" i="1"/>
  <c r="GA140" i="1"/>
  <c r="GA141" i="1"/>
  <c r="GA142" i="1"/>
  <c r="GA143" i="1"/>
  <c r="GA144" i="1"/>
  <c r="GA145" i="1"/>
  <c r="GA146" i="1"/>
  <c r="GA147" i="1"/>
  <c r="GA148" i="1"/>
  <c r="GA149" i="1"/>
  <c r="GA150" i="1"/>
  <c r="GA151" i="1"/>
  <c r="GA152" i="1"/>
  <c r="GA153" i="1"/>
  <c r="GA154" i="1"/>
  <c r="GA155" i="1"/>
  <c r="GA156" i="1"/>
  <c r="GA157" i="1"/>
  <c r="GA158" i="1"/>
  <c r="GA159" i="1"/>
  <c r="GA160" i="1"/>
  <c r="GA161" i="1"/>
  <c r="GA162" i="1"/>
  <c r="GA163" i="1"/>
  <c r="GA164" i="1"/>
  <c r="GA165" i="1"/>
  <c r="GA166" i="1"/>
  <c r="GA167" i="1"/>
  <c r="GA168" i="1"/>
  <c r="GA169" i="1"/>
  <c r="GA170" i="1"/>
  <c r="GA171" i="1"/>
  <c r="GA172" i="1"/>
  <c r="GA173" i="1"/>
  <c r="GA174" i="1"/>
  <c r="GA175" i="1"/>
  <c r="GA176" i="1"/>
  <c r="GA177" i="1"/>
  <c r="GA178" i="1"/>
  <c r="GA179" i="1"/>
  <c r="GA180" i="1"/>
  <c r="GA181" i="1"/>
  <c r="GA182" i="1"/>
  <c r="GA183" i="1"/>
  <c r="GA184" i="1"/>
  <c r="GA185" i="1"/>
  <c r="GA186" i="1"/>
  <c r="GA187" i="1"/>
  <c r="GA188" i="1"/>
  <c r="GA189" i="1"/>
  <c r="GA190" i="1"/>
  <c r="GA191" i="1"/>
  <c r="GA192" i="1"/>
  <c r="GA193" i="1"/>
  <c r="GA194" i="1"/>
  <c r="GA195" i="1"/>
  <c r="GA196" i="1"/>
  <c r="GA197" i="1"/>
  <c r="GA198" i="1"/>
  <c r="GA199" i="1"/>
  <c r="GA200" i="1"/>
  <c r="GA201" i="1"/>
  <c r="GA202" i="1"/>
  <c r="GA203" i="1"/>
  <c r="GA204" i="1"/>
  <c r="GA205" i="1"/>
  <c r="GA206" i="1"/>
  <c r="GA207" i="1"/>
  <c r="GA208" i="1"/>
  <c r="GA209" i="1"/>
  <c r="GA210" i="1"/>
  <c r="GA211" i="1"/>
  <c r="GA212" i="1"/>
  <c r="GA213" i="1"/>
  <c r="GA214" i="1"/>
  <c r="GA215" i="1"/>
  <c r="GA216" i="1"/>
  <c r="GA217" i="1"/>
  <c r="GA218" i="1"/>
  <c r="GA219" i="1"/>
  <c r="GA220" i="1"/>
  <c r="GA221" i="1"/>
  <c r="GA222" i="1"/>
  <c r="GA223" i="1"/>
  <c r="GA224" i="1"/>
  <c r="GA225" i="1"/>
  <c r="GA226" i="1"/>
  <c r="GA227" i="1"/>
  <c r="GA228" i="1"/>
  <c r="GA229" i="1"/>
  <c r="GA230" i="1"/>
  <c r="GA231" i="1"/>
  <c r="GA232" i="1"/>
  <c r="GA233" i="1"/>
  <c r="GA234" i="1"/>
  <c r="GA235" i="1"/>
  <c r="GA236" i="1"/>
  <c r="GA237" i="1"/>
  <c r="GA238" i="1"/>
  <c r="GA239" i="1"/>
  <c r="GA240" i="1"/>
  <c r="GA241" i="1"/>
  <c r="GA242" i="1"/>
  <c r="GA243" i="1"/>
  <c r="GA244" i="1"/>
  <c r="GA245" i="1"/>
  <c r="GA246" i="1"/>
  <c r="GA247" i="1"/>
  <c r="GA248" i="1"/>
  <c r="GA249" i="1"/>
  <c r="GA250" i="1"/>
  <c r="GA251" i="1"/>
  <c r="GA252" i="1"/>
  <c r="GA253" i="1"/>
  <c r="GA254" i="1"/>
  <c r="GA255" i="1"/>
  <c r="GA256" i="1"/>
  <c r="GA257" i="1"/>
  <c r="GA258" i="1"/>
  <c r="GA259" i="1"/>
  <c r="GA260" i="1"/>
  <c r="GA11" i="1"/>
  <c r="FT12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43" i="1"/>
  <c r="FT44" i="1"/>
  <c r="FT45" i="1"/>
  <c r="FT46" i="1"/>
  <c r="FT47" i="1"/>
  <c r="FT48" i="1"/>
  <c r="FT49" i="1"/>
  <c r="FT50" i="1"/>
  <c r="FT51" i="1"/>
  <c r="FT52" i="1"/>
  <c r="FT53" i="1"/>
  <c r="FT54" i="1"/>
  <c r="FT55" i="1"/>
  <c r="FT56" i="1"/>
  <c r="FT57" i="1"/>
  <c r="FT58" i="1"/>
  <c r="FT59" i="1"/>
  <c r="FT60" i="1"/>
  <c r="FT61" i="1"/>
  <c r="FT62" i="1"/>
  <c r="FT63" i="1"/>
  <c r="FT64" i="1"/>
  <c r="FT65" i="1"/>
  <c r="FT66" i="1"/>
  <c r="FT67" i="1"/>
  <c r="FT68" i="1"/>
  <c r="FT69" i="1"/>
  <c r="FT70" i="1"/>
  <c r="FT71" i="1"/>
  <c r="FT72" i="1"/>
  <c r="FT73" i="1"/>
  <c r="FT74" i="1"/>
  <c r="FT75" i="1"/>
  <c r="FT76" i="1"/>
  <c r="FT77" i="1"/>
  <c r="FT78" i="1"/>
  <c r="FT79" i="1"/>
  <c r="FT80" i="1"/>
  <c r="FT81" i="1"/>
  <c r="FT82" i="1"/>
  <c r="FT83" i="1"/>
  <c r="FT84" i="1"/>
  <c r="FT85" i="1"/>
  <c r="FT86" i="1"/>
  <c r="FT87" i="1"/>
  <c r="FT88" i="1"/>
  <c r="FT89" i="1"/>
  <c r="FT90" i="1"/>
  <c r="FT91" i="1"/>
  <c r="FT92" i="1"/>
  <c r="FT93" i="1"/>
  <c r="FT94" i="1"/>
  <c r="FT95" i="1"/>
  <c r="FT96" i="1"/>
  <c r="FT97" i="1"/>
  <c r="FT98" i="1"/>
  <c r="FT99" i="1"/>
  <c r="FT100" i="1"/>
  <c r="FT101" i="1"/>
  <c r="FT102" i="1"/>
  <c r="FT103" i="1"/>
  <c r="FT104" i="1"/>
  <c r="FT105" i="1"/>
  <c r="FT106" i="1"/>
  <c r="FT107" i="1"/>
  <c r="FT108" i="1"/>
  <c r="FT109" i="1"/>
  <c r="FT110" i="1"/>
  <c r="FT111" i="1"/>
  <c r="FT112" i="1"/>
  <c r="FT113" i="1"/>
  <c r="FT114" i="1"/>
  <c r="FT115" i="1"/>
  <c r="FT116" i="1"/>
  <c r="FT117" i="1"/>
  <c r="FT118" i="1"/>
  <c r="FT119" i="1"/>
  <c r="FT120" i="1"/>
  <c r="FT121" i="1"/>
  <c r="FT122" i="1"/>
  <c r="FT123" i="1"/>
  <c r="FT124" i="1"/>
  <c r="FT125" i="1"/>
  <c r="FT126" i="1"/>
  <c r="FT127" i="1"/>
  <c r="FT128" i="1"/>
  <c r="FT129" i="1"/>
  <c r="FT130" i="1"/>
  <c r="FT131" i="1"/>
  <c r="FT132" i="1"/>
  <c r="FT133" i="1"/>
  <c r="FT134" i="1"/>
  <c r="FT135" i="1"/>
  <c r="FT136" i="1"/>
  <c r="FT137" i="1"/>
  <c r="FT138" i="1"/>
  <c r="FT139" i="1"/>
  <c r="FT140" i="1"/>
  <c r="FT141" i="1"/>
  <c r="FT142" i="1"/>
  <c r="FT143" i="1"/>
  <c r="FT144" i="1"/>
  <c r="FT145" i="1"/>
  <c r="FT146" i="1"/>
  <c r="FT147" i="1"/>
  <c r="FT148" i="1"/>
  <c r="FT149" i="1"/>
  <c r="FT150" i="1"/>
  <c r="FT151" i="1"/>
  <c r="FT152" i="1"/>
  <c r="FT153" i="1"/>
  <c r="FT154" i="1"/>
  <c r="FT155" i="1"/>
  <c r="FT156" i="1"/>
  <c r="FT157" i="1"/>
  <c r="FT158" i="1"/>
  <c r="FT159" i="1"/>
  <c r="FT160" i="1"/>
  <c r="FT161" i="1"/>
  <c r="FT162" i="1"/>
  <c r="FT163" i="1"/>
  <c r="FT164" i="1"/>
  <c r="FT165" i="1"/>
  <c r="FT166" i="1"/>
  <c r="FT167" i="1"/>
  <c r="FT168" i="1"/>
  <c r="FT169" i="1"/>
  <c r="FT170" i="1"/>
  <c r="FT171" i="1"/>
  <c r="FT172" i="1"/>
  <c r="FT173" i="1"/>
  <c r="FT174" i="1"/>
  <c r="FT175" i="1"/>
  <c r="FT176" i="1"/>
  <c r="FT177" i="1"/>
  <c r="FT178" i="1"/>
  <c r="FT179" i="1"/>
  <c r="FT180" i="1"/>
  <c r="FT181" i="1"/>
  <c r="FT182" i="1"/>
  <c r="FT183" i="1"/>
  <c r="FT184" i="1"/>
  <c r="FT185" i="1"/>
  <c r="FT186" i="1"/>
  <c r="FT187" i="1"/>
  <c r="FT188" i="1"/>
  <c r="FT189" i="1"/>
  <c r="FT190" i="1"/>
  <c r="FT191" i="1"/>
  <c r="FT192" i="1"/>
  <c r="FT193" i="1"/>
  <c r="FT194" i="1"/>
  <c r="FT195" i="1"/>
  <c r="FT196" i="1"/>
  <c r="FT197" i="1"/>
  <c r="FT198" i="1"/>
  <c r="FT199" i="1"/>
  <c r="FT200" i="1"/>
  <c r="FT201" i="1"/>
  <c r="FT202" i="1"/>
  <c r="FT203" i="1"/>
  <c r="FT204" i="1"/>
  <c r="FT205" i="1"/>
  <c r="FT206" i="1"/>
  <c r="FT207" i="1"/>
  <c r="FT208" i="1"/>
  <c r="FT209" i="1"/>
  <c r="FT210" i="1"/>
  <c r="FT211" i="1"/>
  <c r="FT212" i="1"/>
  <c r="FT213" i="1"/>
  <c r="FT214" i="1"/>
  <c r="FT215" i="1"/>
  <c r="FT216" i="1"/>
  <c r="FT217" i="1"/>
  <c r="FT218" i="1"/>
  <c r="FT219" i="1"/>
  <c r="FT220" i="1"/>
  <c r="FT221" i="1"/>
  <c r="FT222" i="1"/>
  <c r="FT223" i="1"/>
  <c r="FT224" i="1"/>
  <c r="FT225" i="1"/>
  <c r="FT226" i="1"/>
  <c r="FT227" i="1"/>
  <c r="FT228" i="1"/>
  <c r="FT229" i="1"/>
  <c r="FT230" i="1"/>
  <c r="FT231" i="1"/>
  <c r="FT232" i="1"/>
  <c r="FT233" i="1"/>
  <c r="FT234" i="1"/>
  <c r="FT235" i="1"/>
  <c r="FT236" i="1"/>
  <c r="FT237" i="1"/>
  <c r="FT238" i="1"/>
  <c r="FT239" i="1"/>
  <c r="FT240" i="1"/>
  <c r="FT241" i="1"/>
  <c r="FT242" i="1"/>
  <c r="FT243" i="1"/>
  <c r="FT244" i="1"/>
  <c r="FT245" i="1"/>
  <c r="FT246" i="1"/>
  <c r="FT247" i="1"/>
  <c r="FT248" i="1"/>
  <c r="FT249" i="1"/>
  <c r="FT250" i="1"/>
  <c r="FT251" i="1"/>
  <c r="FT252" i="1"/>
  <c r="FT253" i="1"/>
  <c r="FT254" i="1"/>
  <c r="FT255" i="1"/>
  <c r="FT256" i="1"/>
  <c r="FT257" i="1"/>
  <c r="FT258" i="1"/>
  <c r="FT259" i="1"/>
  <c r="FT260" i="1"/>
  <c r="FT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M44" i="1"/>
  <c r="FM45" i="1"/>
  <c r="FM46" i="1"/>
  <c r="FM47" i="1"/>
  <c r="FM48" i="1"/>
  <c r="FM49" i="1"/>
  <c r="FM50" i="1"/>
  <c r="FM51" i="1"/>
  <c r="FM52" i="1"/>
  <c r="FM53" i="1"/>
  <c r="FM54" i="1"/>
  <c r="FM55" i="1"/>
  <c r="FM56" i="1"/>
  <c r="FM57" i="1"/>
  <c r="FM58" i="1"/>
  <c r="FM59" i="1"/>
  <c r="FM60" i="1"/>
  <c r="FM61" i="1"/>
  <c r="FM62" i="1"/>
  <c r="FM63" i="1"/>
  <c r="FM64" i="1"/>
  <c r="FM65" i="1"/>
  <c r="FM66" i="1"/>
  <c r="FM67" i="1"/>
  <c r="FM68" i="1"/>
  <c r="FM69" i="1"/>
  <c r="FM70" i="1"/>
  <c r="FM71" i="1"/>
  <c r="FM72" i="1"/>
  <c r="FM73" i="1"/>
  <c r="FM74" i="1"/>
  <c r="FM75" i="1"/>
  <c r="FM76" i="1"/>
  <c r="FM77" i="1"/>
  <c r="FM78" i="1"/>
  <c r="FM79" i="1"/>
  <c r="FM80" i="1"/>
  <c r="FM81" i="1"/>
  <c r="FM82" i="1"/>
  <c r="FM83" i="1"/>
  <c r="FM84" i="1"/>
  <c r="FM85" i="1"/>
  <c r="FM86" i="1"/>
  <c r="FM87" i="1"/>
  <c r="FM88" i="1"/>
  <c r="FM89" i="1"/>
  <c r="FM90" i="1"/>
  <c r="FM91" i="1"/>
  <c r="FM92" i="1"/>
  <c r="FM93" i="1"/>
  <c r="FM94" i="1"/>
  <c r="FM95" i="1"/>
  <c r="FM96" i="1"/>
  <c r="FM97" i="1"/>
  <c r="FM98" i="1"/>
  <c r="FM99" i="1"/>
  <c r="FM100" i="1"/>
  <c r="FM101" i="1"/>
  <c r="FM102" i="1"/>
  <c r="FM103" i="1"/>
  <c r="FM104" i="1"/>
  <c r="FM105" i="1"/>
  <c r="FM106" i="1"/>
  <c r="FM107" i="1"/>
  <c r="FM108" i="1"/>
  <c r="FM109" i="1"/>
  <c r="FM110" i="1"/>
  <c r="FM111" i="1"/>
  <c r="FM112" i="1"/>
  <c r="FM113" i="1"/>
  <c r="FM114" i="1"/>
  <c r="FM115" i="1"/>
  <c r="FM116" i="1"/>
  <c r="FM117" i="1"/>
  <c r="FM118" i="1"/>
  <c r="FM119" i="1"/>
  <c r="FM120" i="1"/>
  <c r="FM121" i="1"/>
  <c r="FM122" i="1"/>
  <c r="FM123" i="1"/>
  <c r="FM124" i="1"/>
  <c r="FM125" i="1"/>
  <c r="FM126" i="1"/>
  <c r="FM127" i="1"/>
  <c r="FM128" i="1"/>
  <c r="FM129" i="1"/>
  <c r="FM130" i="1"/>
  <c r="FM131" i="1"/>
  <c r="FM132" i="1"/>
  <c r="FM133" i="1"/>
  <c r="FM134" i="1"/>
  <c r="FM135" i="1"/>
  <c r="FM136" i="1"/>
  <c r="FM137" i="1"/>
  <c r="FM138" i="1"/>
  <c r="FM139" i="1"/>
  <c r="FM140" i="1"/>
  <c r="FM141" i="1"/>
  <c r="FM142" i="1"/>
  <c r="FM143" i="1"/>
  <c r="FM144" i="1"/>
  <c r="FM145" i="1"/>
  <c r="FM146" i="1"/>
  <c r="FM147" i="1"/>
  <c r="FM148" i="1"/>
  <c r="FM149" i="1"/>
  <c r="FM150" i="1"/>
  <c r="FM151" i="1"/>
  <c r="FM152" i="1"/>
  <c r="FM153" i="1"/>
  <c r="FM154" i="1"/>
  <c r="FM155" i="1"/>
  <c r="FM156" i="1"/>
  <c r="FM157" i="1"/>
  <c r="FM158" i="1"/>
  <c r="FM159" i="1"/>
  <c r="FM160" i="1"/>
  <c r="FM161" i="1"/>
  <c r="FM162" i="1"/>
  <c r="FM163" i="1"/>
  <c r="FM164" i="1"/>
  <c r="FM165" i="1"/>
  <c r="FM166" i="1"/>
  <c r="FM167" i="1"/>
  <c r="FM168" i="1"/>
  <c r="FM169" i="1"/>
  <c r="FM170" i="1"/>
  <c r="FM171" i="1"/>
  <c r="FM172" i="1"/>
  <c r="FM173" i="1"/>
  <c r="FM174" i="1"/>
  <c r="FM175" i="1"/>
  <c r="FM176" i="1"/>
  <c r="FM177" i="1"/>
  <c r="FM178" i="1"/>
  <c r="FM179" i="1"/>
  <c r="FM180" i="1"/>
  <c r="FM181" i="1"/>
  <c r="FM182" i="1"/>
  <c r="FM183" i="1"/>
  <c r="FM184" i="1"/>
  <c r="FM185" i="1"/>
  <c r="FM186" i="1"/>
  <c r="FM187" i="1"/>
  <c r="FM188" i="1"/>
  <c r="FM189" i="1"/>
  <c r="FM190" i="1"/>
  <c r="FM191" i="1"/>
  <c r="FM192" i="1"/>
  <c r="FM193" i="1"/>
  <c r="FM194" i="1"/>
  <c r="FM195" i="1"/>
  <c r="FM196" i="1"/>
  <c r="FM197" i="1"/>
  <c r="FM198" i="1"/>
  <c r="FM199" i="1"/>
  <c r="FM200" i="1"/>
  <c r="FM201" i="1"/>
  <c r="FM202" i="1"/>
  <c r="FM203" i="1"/>
  <c r="FM204" i="1"/>
  <c r="FM205" i="1"/>
  <c r="FM206" i="1"/>
  <c r="FM207" i="1"/>
  <c r="FM208" i="1"/>
  <c r="FM209" i="1"/>
  <c r="FM210" i="1"/>
  <c r="FM211" i="1"/>
  <c r="FM212" i="1"/>
  <c r="FM213" i="1"/>
  <c r="FM214" i="1"/>
  <c r="FM215" i="1"/>
  <c r="FM216" i="1"/>
  <c r="FM217" i="1"/>
  <c r="FM218" i="1"/>
  <c r="FM219" i="1"/>
  <c r="FM220" i="1"/>
  <c r="FM221" i="1"/>
  <c r="FM222" i="1"/>
  <c r="FM223" i="1"/>
  <c r="FM224" i="1"/>
  <c r="FM225" i="1"/>
  <c r="FM226" i="1"/>
  <c r="FM227" i="1"/>
  <c r="FM228" i="1"/>
  <c r="FM229" i="1"/>
  <c r="FM230" i="1"/>
  <c r="FM231" i="1"/>
  <c r="FM232" i="1"/>
  <c r="FM233" i="1"/>
  <c r="FM234" i="1"/>
  <c r="FM235" i="1"/>
  <c r="FM236" i="1"/>
  <c r="FM237" i="1"/>
  <c r="FM238" i="1"/>
  <c r="FM239" i="1"/>
  <c r="FM240" i="1"/>
  <c r="FM241" i="1"/>
  <c r="FM242" i="1"/>
  <c r="FM243" i="1"/>
  <c r="FM244" i="1"/>
  <c r="FM245" i="1"/>
  <c r="FM246" i="1"/>
  <c r="FM247" i="1"/>
  <c r="FM248" i="1"/>
  <c r="FM249" i="1"/>
  <c r="FM250" i="1"/>
  <c r="FM251" i="1"/>
  <c r="FM252" i="1"/>
  <c r="FM253" i="1"/>
  <c r="FM254" i="1"/>
  <c r="FM255" i="1"/>
  <c r="FM256" i="1"/>
  <c r="FM257" i="1"/>
  <c r="FM258" i="1"/>
  <c r="FM259" i="1"/>
  <c r="FM260" i="1"/>
  <c r="FM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F39" i="1"/>
  <c r="FF40" i="1"/>
  <c r="FF41" i="1"/>
  <c r="FF42" i="1"/>
  <c r="FF43" i="1"/>
  <c r="FF44" i="1"/>
  <c r="FF45" i="1"/>
  <c r="FF46" i="1"/>
  <c r="FF47" i="1"/>
  <c r="FF48" i="1"/>
  <c r="FF49" i="1"/>
  <c r="FF50" i="1"/>
  <c r="FF51" i="1"/>
  <c r="FF52" i="1"/>
  <c r="FF53" i="1"/>
  <c r="FF54" i="1"/>
  <c r="FF55" i="1"/>
  <c r="FF56" i="1"/>
  <c r="FF57" i="1"/>
  <c r="FF58" i="1"/>
  <c r="FF59" i="1"/>
  <c r="FF60" i="1"/>
  <c r="FF61" i="1"/>
  <c r="FF62" i="1"/>
  <c r="FF63" i="1"/>
  <c r="FF64" i="1"/>
  <c r="FF65" i="1"/>
  <c r="FF66" i="1"/>
  <c r="FF67" i="1"/>
  <c r="FF68" i="1"/>
  <c r="FF69" i="1"/>
  <c r="FF70" i="1"/>
  <c r="FF71" i="1"/>
  <c r="FF72" i="1"/>
  <c r="FF73" i="1"/>
  <c r="FF74" i="1"/>
  <c r="FF75" i="1"/>
  <c r="FF76" i="1"/>
  <c r="FF77" i="1"/>
  <c r="FF78" i="1"/>
  <c r="FF79" i="1"/>
  <c r="FF80" i="1"/>
  <c r="FF81" i="1"/>
  <c r="FF82" i="1"/>
  <c r="FF83" i="1"/>
  <c r="FF84" i="1"/>
  <c r="FF85" i="1"/>
  <c r="FF86" i="1"/>
  <c r="FF87" i="1"/>
  <c r="FF88" i="1"/>
  <c r="FF89" i="1"/>
  <c r="FF90" i="1"/>
  <c r="FF91" i="1"/>
  <c r="FF92" i="1"/>
  <c r="FF93" i="1"/>
  <c r="FF94" i="1"/>
  <c r="FF95" i="1"/>
  <c r="FF96" i="1"/>
  <c r="FF97" i="1"/>
  <c r="FF98" i="1"/>
  <c r="FF99" i="1"/>
  <c r="FF100" i="1"/>
  <c r="FF101" i="1"/>
  <c r="FF102" i="1"/>
  <c r="FF103" i="1"/>
  <c r="FF104" i="1"/>
  <c r="FF105" i="1"/>
  <c r="FF106" i="1"/>
  <c r="FF107" i="1"/>
  <c r="FF108" i="1"/>
  <c r="FF109" i="1"/>
  <c r="FF110" i="1"/>
  <c r="FF111" i="1"/>
  <c r="FF112" i="1"/>
  <c r="FF113" i="1"/>
  <c r="FF114" i="1"/>
  <c r="FF115" i="1"/>
  <c r="FF116" i="1"/>
  <c r="FF117" i="1"/>
  <c r="FF118" i="1"/>
  <c r="FF119" i="1"/>
  <c r="FF120" i="1"/>
  <c r="FF121" i="1"/>
  <c r="FF122" i="1"/>
  <c r="FF123" i="1"/>
  <c r="FF124" i="1"/>
  <c r="FF125" i="1"/>
  <c r="FF126" i="1"/>
  <c r="FF127" i="1"/>
  <c r="FF128" i="1"/>
  <c r="FF129" i="1"/>
  <c r="FF130" i="1"/>
  <c r="FF131" i="1"/>
  <c r="FF132" i="1"/>
  <c r="FF133" i="1"/>
  <c r="FF134" i="1"/>
  <c r="FF135" i="1"/>
  <c r="FF136" i="1"/>
  <c r="FF137" i="1"/>
  <c r="FF138" i="1"/>
  <c r="FF139" i="1"/>
  <c r="FF140" i="1"/>
  <c r="FF141" i="1"/>
  <c r="FF142" i="1"/>
  <c r="FF143" i="1"/>
  <c r="FF144" i="1"/>
  <c r="FF145" i="1"/>
  <c r="FF146" i="1"/>
  <c r="FF147" i="1"/>
  <c r="FF148" i="1"/>
  <c r="FF149" i="1"/>
  <c r="FF150" i="1"/>
  <c r="FF151" i="1"/>
  <c r="FF152" i="1"/>
  <c r="FF153" i="1"/>
  <c r="FF154" i="1"/>
  <c r="FF155" i="1"/>
  <c r="FF156" i="1"/>
  <c r="FF157" i="1"/>
  <c r="FF158" i="1"/>
  <c r="FF159" i="1"/>
  <c r="FF160" i="1"/>
  <c r="FF161" i="1"/>
  <c r="FF162" i="1"/>
  <c r="FF163" i="1"/>
  <c r="FF164" i="1"/>
  <c r="FF165" i="1"/>
  <c r="FF166" i="1"/>
  <c r="FF167" i="1"/>
  <c r="FF168" i="1"/>
  <c r="FF169" i="1"/>
  <c r="FF170" i="1"/>
  <c r="FF171" i="1"/>
  <c r="FF172" i="1"/>
  <c r="FF173" i="1"/>
  <c r="FF174" i="1"/>
  <c r="FF175" i="1"/>
  <c r="FF176" i="1"/>
  <c r="FF177" i="1"/>
  <c r="FF178" i="1"/>
  <c r="FF179" i="1"/>
  <c r="FF180" i="1"/>
  <c r="FF181" i="1"/>
  <c r="FF182" i="1"/>
  <c r="FF183" i="1"/>
  <c r="FF184" i="1"/>
  <c r="FF185" i="1"/>
  <c r="FF186" i="1"/>
  <c r="FF187" i="1"/>
  <c r="FF188" i="1"/>
  <c r="FF189" i="1"/>
  <c r="FF190" i="1"/>
  <c r="FF191" i="1"/>
  <c r="FF192" i="1"/>
  <c r="FF193" i="1"/>
  <c r="FF194" i="1"/>
  <c r="FF195" i="1"/>
  <c r="FF196" i="1"/>
  <c r="FF197" i="1"/>
  <c r="FF198" i="1"/>
  <c r="FF199" i="1"/>
  <c r="FF200" i="1"/>
  <c r="FF201" i="1"/>
  <c r="FF202" i="1"/>
  <c r="FF203" i="1"/>
  <c r="FF204" i="1"/>
  <c r="FF205" i="1"/>
  <c r="FF206" i="1"/>
  <c r="FF207" i="1"/>
  <c r="FF208" i="1"/>
  <c r="FF209" i="1"/>
  <c r="FF210" i="1"/>
  <c r="FF211" i="1"/>
  <c r="FF212" i="1"/>
  <c r="FF213" i="1"/>
  <c r="FF214" i="1"/>
  <c r="FF215" i="1"/>
  <c r="FF216" i="1"/>
  <c r="FF217" i="1"/>
  <c r="FF218" i="1"/>
  <c r="FF219" i="1"/>
  <c r="FF220" i="1"/>
  <c r="FF221" i="1"/>
  <c r="FF222" i="1"/>
  <c r="FF223" i="1"/>
  <c r="FF224" i="1"/>
  <c r="FF225" i="1"/>
  <c r="FF226" i="1"/>
  <c r="FF227" i="1"/>
  <c r="FF228" i="1"/>
  <c r="FF229" i="1"/>
  <c r="FF230" i="1"/>
  <c r="FF231" i="1"/>
  <c r="FF232" i="1"/>
  <c r="FF233" i="1"/>
  <c r="FF234" i="1"/>
  <c r="FF235" i="1"/>
  <c r="FF236" i="1"/>
  <c r="FF237" i="1"/>
  <c r="FF238" i="1"/>
  <c r="FF239" i="1"/>
  <c r="FF240" i="1"/>
  <c r="FF241" i="1"/>
  <c r="FF242" i="1"/>
  <c r="FF243" i="1"/>
  <c r="FF244" i="1"/>
  <c r="FF245" i="1"/>
  <c r="FF246" i="1"/>
  <c r="FF247" i="1"/>
  <c r="FF248" i="1"/>
  <c r="FF249" i="1"/>
  <c r="FF250" i="1"/>
  <c r="FF251" i="1"/>
  <c r="FF252" i="1"/>
  <c r="FF253" i="1"/>
  <c r="FF254" i="1"/>
  <c r="FF255" i="1"/>
  <c r="FF256" i="1"/>
  <c r="FF257" i="1"/>
  <c r="FF258" i="1"/>
  <c r="FF259" i="1"/>
  <c r="FF260" i="1"/>
  <c r="FF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61" i="1"/>
  <c r="EY62" i="1"/>
  <c r="EY63" i="1"/>
  <c r="EY64" i="1"/>
  <c r="EY65" i="1"/>
  <c r="EY66" i="1"/>
  <c r="EY67" i="1"/>
  <c r="EY68" i="1"/>
  <c r="EY69" i="1"/>
  <c r="EY70" i="1"/>
  <c r="EY71" i="1"/>
  <c r="EY72" i="1"/>
  <c r="EY73" i="1"/>
  <c r="EY74" i="1"/>
  <c r="EY75" i="1"/>
  <c r="EY76" i="1"/>
  <c r="EY77" i="1"/>
  <c r="EY78" i="1"/>
  <c r="EY79" i="1"/>
  <c r="EY80" i="1"/>
  <c r="EY81" i="1"/>
  <c r="EY82" i="1"/>
  <c r="EY83" i="1"/>
  <c r="EY84" i="1"/>
  <c r="EY85" i="1"/>
  <c r="EY86" i="1"/>
  <c r="EY87" i="1"/>
  <c r="EY88" i="1"/>
  <c r="EY89" i="1"/>
  <c r="EY90" i="1"/>
  <c r="EY91" i="1"/>
  <c r="EY92" i="1"/>
  <c r="EY93" i="1"/>
  <c r="EY94" i="1"/>
  <c r="EY95" i="1"/>
  <c r="EY96" i="1"/>
  <c r="EY97" i="1"/>
  <c r="EY98" i="1"/>
  <c r="EY99" i="1"/>
  <c r="EY100" i="1"/>
  <c r="EY101" i="1"/>
  <c r="EY102" i="1"/>
  <c r="EY103" i="1"/>
  <c r="EY104" i="1"/>
  <c r="EY105" i="1"/>
  <c r="EY106" i="1"/>
  <c r="EY107" i="1"/>
  <c r="EY108" i="1"/>
  <c r="EY109" i="1"/>
  <c r="EY110" i="1"/>
  <c r="EY111" i="1"/>
  <c r="EY112" i="1"/>
  <c r="EY113" i="1"/>
  <c r="EY114" i="1"/>
  <c r="EY115" i="1"/>
  <c r="EY116" i="1"/>
  <c r="EY117" i="1"/>
  <c r="EY118" i="1"/>
  <c r="EY119" i="1"/>
  <c r="EY120" i="1"/>
  <c r="EY121" i="1"/>
  <c r="EY122" i="1"/>
  <c r="EY123" i="1"/>
  <c r="EY124" i="1"/>
  <c r="EY125" i="1"/>
  <c r="EY126" i="1"/>
  <c r="EY127" i="1"/>
  <c r="EY128" i="1"/>
  <c r="EY129" i="1"/>
  <c r="EY130" i="1"/>
  <c r="EY131" i="1"/>
  <c r="EY132" i="1"/>
  <c r="EY133" i="1"/>
  <c r="EY134" i="1"/>
  <c r="EY135" i="1"/>
  <c r="EY136" i="1"/>
  <c r="EY137" i="1"/>
  <c r="EY138" i="1"/>
  <c r="EY139" i="1"/>
  <c r="EY140" i="1"/>
  <c r="EY141" i="1"/>
  <c r="EY142" i="1"/>
  <c r="EY143" i="1"/>
  <c r="EY144" i="1"/>
  <c r="EY145" i="1"/>
  <c r="EY146" i="1"/>
  <c r="EY147" i="1"/>
  <c r="EY148" i="1"/>
  <c r="EY149" i="1"/>
  <c r="EY150" i="1"/>
  <c r="EY151" i="1"/>
  <c r="EY152" i="1"/>
  <c r="EY153" i="1"/>
  <c r="EY154" i="1"/>
  <c r="EY155" i="1"/>
  <c r="EY156" i="1"/>
  <c r="EY157" i="1"/>
  <c r="EY158" i="1"/>
  <c r="EY159" i="1"/>
  <c r="EY160" i="1"/>
  <c r="EY161" i="1"/>
  <c r="EY162" i="1"/>
  <c r="EY163" i="1"/>
  <c r="EY164" i="1"/>
  <c r="EY165" i="1"/>
  <c r="EY166" i="1"/>
  <c r="EY167" i="1"/>
  <c r="EY168" i="1"/>
  <c r="EY169" i="1"/>
  <c r="EY170" i="1"/>
  <c r="EY171" i="1"/>
  <c r="EY172" i="1"/>
  <c r="EY173" i="1"/>
  <c r="EY174" i="1"/>
  <c r="EY175" i="1"/>
  <c r="EY176" i="1"/>
  <c r="EY177" i="1"/>
  <c r="EY178" i="1"/>
  <c r="EY179" i="1"/>
  <c r="EY180" i="1"/>
  <c r="EY181" i="1"/>
  <c r="EY182" i="1"/>
  <c r="EY183" i="1"/>
  <c r="EY184" i="1"/>
  <c r="EY185" i="1"/>
  <c r="EY186" i="1"/>
  <c r="EY187" i="1"/>
  <c r="EY188" i="1"/>
  <c r="EY189" i="1"/>
  <c r="EY190" i="1"/>
  <c r="EY191" i="1"/>
  <c r="EY192" i="1"/>
  <c r="EY193" i="1"/>
  <c r="EY194" i="1"/>
  <c r="EY195" i="1"/>
  <c r="EY196" i="1"/>
  <c r="EY197" i="1"/>
  <c r="EY198" i="1"/>
  <c r="EY199" i="1"/>
  <c r="EY200" i="1"/>
  <c r="EY201" i="1"/>
  <c r="EY202" i="1"/>
  <c r="EY203" i="1"/>
  <c r="EY204" i="1"/>
  <c r="EY205" i="1"/>
  <c r="EY206" i="1"/>
  <c r="EY207" i="1"/>
  <c r="EY208" i="1"/>
  <c r="EY209" i="1"/>
  <c r="EY210" i="1"/>
  <c r="EY211" i="1"/>
  <c r="EY212" i="1"/>
  <c r="EY213" i="1"/>
  <c r="EY214" i="1"/>
  <c r="EY215" i="1"/>
  <c r="EY216" i="1"/>
  <c r="EY217" i="1"/>
  <c r="EY218" i="1"/>
  <c r="EY219" i="1"/>
  <c r="EY220" i="1"/>
  <c r="EY221" i="1"/>
  <c r="EY222" i="1"/>
  <c r="EY223" i="1"/>
  <c r="EY224" i="1"/>
  <c r="EY225" i="1"/>
  <c r="EY226" i="1"/>
  <c r="EY227" i="1"/>
  <c r="EY228" i="1"/>
  <c r="EY229" i="1"/>
  <c r="EY230" i="1"/>
  <c r="EY231" i="1"/>
  <c r="EY232" i="1"/>
  <c r="EY233" i="1"/>
  <c r="EY234" i="1"/>
  <c r="EY235" i="1"/>
  <c r="EY236" i="1"/>
  <c r="EY237" i="1"/>
  <c r="EY238" i="1"/>
  <c r="EY239" i="1"/>
  <c r="EY240" i="1"/>
  <c r="EY241" i="1"/>
  <c r="EY242" i="1"/>
  <c r="EY243" i="1"/>
  <c r="EY244" i="1"/>
  <c r="EY245" i="1"/>
  <c r="EY246" i="1"/>
  <c r="EY247" i="1"/>
  <c r="EY248" i="1"/>
  <c r="EY249" i="1"/>
  <c r="EY250" i="1"/>
  <c r="EY251" i="1"/>
  <c r="EY252" i="1"/>
  <c r="EY253" i="1"/>
  <c r="EY254" i="1"/>
  <c r="EY255" i="1"/>
  <c r="EY256" i="1"/>
  <c r="EY257" i="1"/>
  <c r="EY258" i="1"/>
  <c r="EY259" i="1"/>
  <c r="EY260" i="1"/>
  <c r="EY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3" i="1"/>
  <c r="ER64" i="1"/>
  <c r="ER65" i="1"/>
  <c r="ER66" i="1"/>
  <c r="ER67" i="1"/>
  <c r="ER68" i="1"/>
  <c r="ER69" i="1"/>
  <c r="ER70" i="1"/>
  <c r="ER71" i="1"/>
  <c r="ER72" i="1"/>
  <c r="ER73" i="1"/>
  <c r="ER74" i="1"/>
  <c r="ER75" i="1"/>
  <c r="ER76" i="1"/>
  <c r="ER77" i="1"/>
  <c r="ER78" i="1"/>
  <c r="ER79" i="1"/>
  <c r="ER80" i="1"/>
  <c r="ER81" i="1"/>
  <c r="ER82" i="1"/>
  <c r="ER83" i="1"/>
  <c r="ER84" i="1"/>
  <c r="ER85" i="1"/>
  <c r="ER86" i="1"/>
  <c r="ER87" i="1"/>
  <c r="ER88" i="1"/>
  <c r="ER89" i="1"/>
  <c r="ER90" i="1"/>
  <c r="ER91" i="1"/>
  <c r="ER92" i="1"/>
  <c r="ER93" i="1"/>
  <c r="ER94" i="1"/>
  <c r="ER95" i="1"/>
  <c r="ER96" i="1"/>
  <c r="ER97" i="1"/>
  <c r="ER98" i="1"/>
  <c r="ER99" i="1"/>
  <c r="ER100" i="1"/>
  <c r="ER101" i="1"/>
  <c r="ER102" i="1"/>
  <c r="ER103" i="1"/>
  <c r="ER104" i="1"/>
  <c r="ER105" i="1"/>
  <c r="ER106" i="1"/>
  <c r="ER107" i="1"/>
  <c r="ER108" i="1"/>
  <c r="ER109" i="1"/>
  <c r="ER110" i="1"/>
  <c r="ER111" i="1"/>
  <c r="ER112" i="1"/>
  <c r="ER113" i="1"/>
  <c r="ER114" i="1"/>
  <c r="ER115" i="1"/>
  <c r="ER116" i="1"/>
  <c r="ER117" i="1"/>
  <c r="ER118" i="1"/>
  <c r="ER119" i="1"/>
  <c r="ER120" i="1"/>
  <c r="ER121" i="1"/>
  <c r="ER122" i="1"/>
  <c r="ER123" i="1"/>
  <c r="ER124" i="1"/>
  <c r="ER125" i="1"/>
  <c r="ER126" i="1"/>
  <c r="ER127" i="1"/>
  <c r="ER128" i="1"/>
  <c r="ER129" i="1"/>
  <c r="ER130" i="1"/>
  <c r="ER131" i="1"/>
  <c r="ER132" i="1"/>
  <c r="ER133" i="1"/>
  <c r="ER134" i="1"/>
  <c r="ER135" i="1"/>
  <c r="ER136" i="1"/>
  <c r="ER137" i="1"/>
  <c r="ER138" i="1"/>
  <c r="ER139" i="1"/>
  <c r="ER140" i="1"/>
  <c r="ER141" i="1"/>
  <c r="ER142" i="1"/>
  <c r="ER143" i="1"/>
  <c r="ER144" i="1"/>
  <c r="ER145" i="1"/>
  <c r="ER146" i="1"/>
  <c r="ER147" i="1"/>
  <c r="ER148" i="1"/>
  <c r="ER149" i="1"/>
  <c r="ER150" i="1"/>
  <c r="ER151" i="1"/>
  <c r="ER152" i="1"/>
  <c r="ER153" i="1"/>
  <c r="ER154" i="1"/>
  <c r="ER155" i="1"/>
  <c r="ER156" i="1"/>
  <c r="ER157" i="1"/>
  <c r="ER158" i="1"/>
  <c r="ER159" i="1"/>
  <c r="ER160" i="1"/>
  <c r="ER161" i="1"/>
  <c r="ER162" i="1"/>
  <c r="ER163" i="1"/>
  <c r="ER164" i="1"/>
  <c r="ER165" i="1"/>
  <c r="ER166" i="1"/>
  <c r="ER167" i="1"/>
  <c r="ER168" i="1"/>
  <c r="ER169" i="1"/>
  <c r="ER170" i="1"/>
  <c r="ER171" i="1"/>
  <c r="ER172" i="1"/>
  <c r="ER173" i="1"/>
  <c r="ER174" i="1"/>
  <c r="ER175" i="1"/>
  <c r="ER176" i="1"/>
  <c r="ER177" i="1"/>
  <c r="ER178" i="1"/>
  <c r="ER179" i="1"/>
  <c r="ER180" i="1"/>
  <c r="ER181" i="1"/>
  <c r="ER182" i="1"/>
  <c r="ER183" i="1"/>
  <c r="ER184" i="1"/>
  <c r="ER185" i="1"/>
  <c r="ER186" i="1"/>
  <c r="ER187" i="1"/>
  <c r="ER188" i="1"/>
  <c r="ER189" i="1"/>
  <c r="ER190" i="1"/>
  <c r="ER191" i="1"/>
  <c r="ER192" i="1"/>
  <c r="ER193" i="1"/>
  <c r="ER194" i="1"/>
  <c r="ER195" i="1"/>
  <c r="ER196" i="1"/>
  <c r="ER197" i="1"/>
  <c r="ER198" i="1"/>
  <c r="ER199" i="1"/>
  <c r="ER200" i="1"/>
  <c r="ER201" i="1"/>
  <c r="ER202" i="1"/>
  <c r="ER203" i="1"/>
  <c r="ER204" i="1"/>
  <c r="ER205" i="1"/>
  <c r="ER206" i="1"/>
  <c r="ER207" i="1"/>
  <c r="ER208" i="1"/>
  <c r="ER209" i="1"/>
  <c r="ER210" i="1"/>
  <c r="ER211" i="1"/>
  <c r="ER212" i="1"/>
  <c r="ER213" i="1"/>
  <c r="ER214" i="1"/>
  <c r="ER215" i="1"/>
  <c r="ER216" i="1"/>
  <c r="ER217" i="1"/>
  <c r="ER218" i="1"/>
  <c r="ER219" i="1"/>
  <c r="ER220" i="1"/>
  <c r="ER221" i="1"/>
  <c r="ER222" i="1"/>
  <c r="ER223" i="1"/>
  <c r="ER224" i="1"/>
  <c r="ER225" i="1"/>
  <c r="ER226" i="1"/>
  <c r="ER227" i="1"/>
  <c r="ER228" i="1"/>
  <c r="ER229" i="1"/>
  <c r="ER230" i="1"/>
  <c r="ER231" i="1"/>
  <c r="ER232" i="1"/>
  <c r="ER233" i="1"/>
  <c r="ER234" i="1"/>
  <c r="ER235" i="1"/>
  <c r="ER236" i="1"/>
  <c r="ER237" i="1"/>
  <c r="ER238" i="1"/>
  <c r="ER239" i="1"/>
  <c r="ER240" i="1"/>
  <c r="ER241" i="1"/>
  <c r="ER242" i="1"/>
  <c r="ER243" i="1"/>
  <c r="ER244" i="1"/>
  <c r="ER245" i="1"/>
  <c r="ER246" i="1"/>
  <c r="ER247" i="1"/>
  <c r="ER248" i="1"/>
  <c r="ER249" i="1"/>
  <c r="ER250" i="1"/>
  <c r="ER251" i="1"/>
  <c r="ER252" i="1"/>
  <c r="ER253" i="1"/>
  <c r="ER254" i="1"/>
  <c r="ER255" i="1"/>
  <c r="ER256" i="1"/>
  <c r="ER257" i="1"/>
  <c r="ER258" i="1"/>
  <c r="ER259" i="1"/>
  <c r="ER260" i="1"/>
  <c r="ER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K29" i="1"/>
  <c r="EK30" i="1"/>
  <c r="EK31" i="1"/>
  <c r="EK32" i="1"/>
  <c r="EK33" i="1"/>
  <c r="EK34" i="1"/>
  <c r="EK35" i="1"/>
  <c r="EK36" i="1"/>
  <c r="EK37" i="1"/>
  <c r="EK38" i="1"/>
  <c r="EK39" i="1"/>
  <c r="EK40" i="1"/>
  <c r="EK41" i="1"/>
  <c r="EK42" i="1"/>
  <c r="EK43" i="1"/>
  <c r="EK44" i="1"/>
  <c r="EK45" i="1"/>
  <c r="EK46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63" i="1"/>
  <c r="EK64" i="1"/>
  <c r="EK65" i="1"/>
  <c r="EK66" i="1"/>
  <c r="EK67" i="1"/>
  <c r="EK68" i="1"/>
  <c r="EK69" i="1"/>
  <c r="EK70" i="1"/>
  <c r="EK71" i="1"/>
  <c r="EK72" i="1"/>
  <c r="EK73" i="1"/>
  <c r="EK74" i="1"/>
  <c r="EK75" i="1"/>
  <c r="EK76" i="1"/>
  <c r="EK77" i="1"/>
  <c r="EK78" i="1"/>
  <c r="EK79" i="1"/>
  <c r="EK80" i="1"/>
  <c r="EK81" i="1"/>
  <c r="EK82" i="1"/>
  <c r="EK83" i="1"/>
  <c r="EK84" i="1"/>
  <c r="EK85" i="1"/>
  <c r="EK86" i="1"/>
  <c r="EK87" i="1"/>
  <c r="EK88" i="1"/>
  <c r="EK89" i="1"/>
  <c r="EK90" i="1"/>
  <c r="EK91" i="1"/>
  <c r="EK92" i="1"/>
  <c r="EK93" i="1"/>
  <c r="EK94" i="1"/>
  <c r="EK95" i="1"/>
  <c r="EK96" i="1"/>
  <c r="EK97" i="1"/>
  <c r="EK98" i="1"/>
  <c r="EK99" i="1"/>
  <c r="EK100" i="1"/>
  <c r="EK101" i="1"/>
  <c r="EK102" i="1"/>
  <c r="EK103" i="1"/>
  <c r="EK104" i="1"/>
  <c r="EK105" i="1"/>
  <c r="EK106" i="1"/>
  <c r="EK107" i="1"/>
  <c r="EK108" i="1"/>
  <c r="EK109" i="1"/>
  <c r="EK110" i="1"/>
  <c r="EK111" i="1"/>
  <c r="EK112" i="1"/>
  <c r="EK113" i="1"/>
  <c r="EK114" i="1"/>
  <c r="EK115" i="1"/>
  <c r="EK116" i="1"/>
  <c r="EK117" i="1"/>
  <c r="EK118" i="1"/>
  <c r="EK119" i="1"/>
  <c r="EK120" i="1"/>
  <c r="EK121" i="1"/>
  <c r="EK122" i="1"/>
  <c r="EK123" i="1"/>
  <c r="EK124" i="1"/>
  <c r="EK125" i="1"/>
  <c r="EK126" i="1"/>
  <c r="EK127" i="1"/>
  <c r="EK128" i="1"/>
  <c r="EK129" i="1"/>
  <c r="EK130" i="1"/>
  <c r="EK131" i="1"/>
  <c r="EK132" i="1"/>
  <c r="EK133" i="1"/>
  <c r="EK134" i="1"/>
  <c r="EK135" i="1"/>
  <c r="EK136" i="1"/>
  <c r="EK137" i="1"/>
  <c r="EK138" i="1"/>
  <c r="EK139" i="1"/>
  <c r="EK140" i="1"/>
  <c r="EK141" i="1"/>
  <c r="EK142" i="1"/>
  <c r="EK143" i="1"/>
  <c r="EK144" i="1"/>
  <c r="EK145" i="1"/>
  <c r="EK146" i="1"/>
  <c r="EK147" i="1"/>
  <c r="EK148" i="1"/>
  <c r="EK149" i="1"/>
  <c r="EK150" i="1"/>
  <c r="EK151" i="1"/>
  <c r="EK152" i="1"/>
  <c r="EK153" i="1"/>
  <c r="EK154" i="1"/>
  <c r="EK155" i="1"/>
  <c r="EK156" i="1"/>
  <c r="EK157" i="1"/>
  <c r="EK158" i="1"/>
  <c r="EK159" i="1"/>
  <c r="EK160" i="1"/>
  <c r="EK161" i="1"/>
  <c r="EK162" i="1"/>
  <c r="EK163" i="1"/>
  <c r="EK164" i="1"/>
  <c r="EK165" i="1"/>
  <c r="EK166" i="1"/>
  <c r="EK167" i="1"/>
  <c r="EK168" i="1"/>
  <c r="EK169" i="1"/>
  <c r="EK170" i="1"/>
  <c r="EK171" i="1"/>
  <c r="EK172" i="1"/>
  <c r="EK173" i="1"/>
  <c r="EK174" i="1"/>
  <c r="EK175" i="1"/>
  <c r="EK176" i="1"/>
  <c r="EK177" i="1"/>
  <c r="EK178" i="1"/>
  <c r="EK179" i="1"/>
  <c r="EK180" i="1"/>
  <c r="EK181" i="1"/>
  <c r="EK182" i="1"/>
  <c r="EK183" i="1"/>
  <c r="EK184" i="1"/>
  <c r="EK185" i="1"/>
  <c r="EK186" i="1"/>
  <c r="EK187" i="1"/>
  <c r="EK188" i="1"/>
  <c r="EK189" i="1"/>
  <c r="EK190" i="1"/>
  <c r="EK191" i="1"/>
  <c r="EK192" i="1"/>
  <c r="EK193" i="1"/>
  <c r="EK194" i="1"/>
  <c r="EK195" i="1"/>
  <c r="EK196" i="1"/>
  <c r="EK197" i="1"/>
  <c r="EK198" i="1"/>
  <c r="EK199" i="1"/>
  <c r="EK200" i="1"/>
  <c r="EK201" i="1"/>
  <c r="EK202" i="1"/>
  <c r="EK203" i="1"/>
  <c r="EK204" i="1"/>
  <c r="EK205" i="1"/>
  <c r="EK206" i="1"/>
  <c r="EK207" i="1"/>
  <c r="EK208" i="1"/>
  <c r="EK209" i="1"/>
  <c r="EK210" i="1"/>
  <c r="EK211" i="1"/>
  <c r="EK212" i="1"/>
  <c r="EK213" i="1"/>
  <c r="EK214" i="1"/>
  <c r="EK215" i="1"/>
  <c r="EK216" i="1"/>
  <c r="EK217" i="1"/>
  <c r="EK218" i="1"/>
  <c r="EK219" i="1"/>
  <c r="EK220" i="1"/>
  <c r="EK221" i="1"/>
  <c r="EK222" i="1"/>
  <c r="EK223" i="1"/>
  <c r="EK224" i="1"/>
  <c r="EK225" i="1"/>
  <c r="EK226" i="1"/>
  <c r="EK227" i="1"/>
  <c r="EK228" i="1"/>
  <c r="EK229" i="1"/>
  <c r="EK230" i="1"/>
  <c r="EK231" i="1"/>
  <c r="EK232" i="1"/>
  <c r="EK233" i="1"/>
  <c r="EK234" i="1"/>
  <c r="EK235" i="1"/>
  <c r="EK236" i="1"/>
  <c r="EK237" i="1"/>
  <c r="EK238" i="1"/>
  <c r="EK239" i="1"/>
  <c r="EK240" i="1"/>
  <c r="EK241" i="1"/>
  <c r="EK242" i="1"/>
  <c r="EK243" i="1"/>
  <c r="EK244" i="1"/>
  <c r="EK245" i="1"/>
  <c r="EK246" i="1"/>
  <c r="EK247" i="1"/>
  <c r="EK248" i="1"/>
  <c r="EK249" i="1"/>
  <c r="EK250" i="1"/>
  <c r="EK251" i="1"/>
  <c r="EK252" i="1"/>
  <c r="EK253" i="1"/>
  <c r="EK254" i="1"/>
  <c r="EK255" i="1"/>
  <c r="EK256" i="1"/>
  <c r="EK257" i="1"/>
  <c r="EK258" i="1"/>
  <c r="EK259" i="1"/>
  <c r="EK260" i="1"/>
  <c r="EK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D97" i="1"/>
  <c r="ED98" i="1"/>
  <c r="ED99" i="1"/>
  <c r="ED100" i="1"/>
  <c r="ED101" i="1"/>
  <c r="ED102" i="1"/>
  <c r="ED103" i="1"/>
  <c r="ED104" i="1"/>
  <c r="ED105" i="1"/>
  <c r="ED106" i="1"/>
  <c r="ED107" i="1"/>
  <c r="ED108" i="1"/>
  <c r="ED109" i="1"/>
  <c r="ED110" i="1"/>
  <c r="ED111" i="1"/>
  <c r="ED112" i="1"/>
  <c r="ED113" i="1"/>
  <c r="ED114" i="1"/>
  <c r="ED115" i="1"/>
  <c r="ED116" i="1"/>
  <c r="ED117" i="1"/>
  <c r="ED118" i="1"/>
  <c r="ED119" i="1"/>
  <c r="ED120" i="1"/>
  <c r="ED121" i="1"/>
  <c r="ED122" i="1"/>
  <c r="ED123" i="1"/>
  <c r="ED124" i="1"/>
  <c r="ED125" i="1"/>
  <c r="ED126" i="1"/>
  <c r="ED127" i="1"/>
  <c r="ED128" i="1"/>
  <c r="ED129" i="1"/>
  <c r="ED130" i="1"/>
  <c r="ED131" i="1"/>
  <c r="ED132" i="1"/>
  <c r="ED133" i="1"/>
  <c r="ED134" i="1"/>
  <c r="ED135" i="1"/>
  <c r="ED136" i="1"/>
  <c r="ED137" i="1"/>
  <c r="ED138" i="1"/>
  <c r="ED139" i="1"/>
  <c r="ED140" i="1"/>
  <c r="ED141" i="1"/>
  <c r="ED142" i="1"/>
  <c r="ED143" i="1"/>
  <c r="ED144" i="1"/>
  <c r="ED145" i="1"/>
  <c r="ED146" i="1"/>
  <c r="ED147" i="1"/>
  <c r="ED148" i="1"/>
  <c r="ED149" i="1"/>
  <c r="ED150" i="1"/>
  <c r="ED151" i="1"/>
  <c r="ED152" i="1"/>
  <c r="ED153" i="1"/>
  <c r="ED154" i="1"/>
  <c r="ED155" i="1"/>
  <c r="ED156" i="1"/>
  <c r="ED157" i="1"/>
  <c r="ED158" i="1"/>
  <c r="ED159" i="1"/>
  <c r="ED160" i="1"/>
  <c r="ED161" i="1"/>
  <c r="ED162" i="1"/>
  <c r="ED163" i="1"/>
  <c r="ED164" i="1"/>
  <c r="ED165" i="1"/>
  <c r="ED166" i="1"/>
  <c r="ED167" i="1"/>
  <c r="ED168" i="1"/>
  <c r="ED169" i="1"/>
  <c r="ED170" i="1"/>
  <c r="ED171" i="1"/>
  <c r="ED172" i="1"/>
  <c r="ED173" i="1"/>
  <c r="ED174" i="1"/>
  <c r="ED175" i="1"/>
  <c r="ED176" i="1"/>
  <c r="ED177" i="1"/>
  <c r="ED178" i="1"/>
  <c r="ED179" i="1"/>
  <c r="ED180" i="1"/>
  <c r="ED181" i="1"/>
  <c r="ED182" i="1"/>
  <c r="ED183" i="1"/>
  <c r="ED184" i="1"/>
  <c r="ED185" i="1"/>
  <c r="ED186" i="1"/>
  <c r="ED187" i="1"/>
  <c r="ED188" i="1"/>
  <c r="ED189" i="1"/>
  <c r="ED190" i="1"/>
  <c r="ED191" i="1"/>
  <c r="ED192" i="1"/>
  <c r="ED193" i="1"/>
  <c r="ED194" i="1"/>
  <c r="ED195" i="1"/>
  <c r="ED196" i="1"/>
  <c r="ED197" i="1"/>
  <c r="ED198" i="1"/>
  <c r="ED199" i="1"/>
  <c r="ED200" i="1"/>
  <c r="ED201" i="1"/>
  <c r="ED202" i="1"/>
  <c r="ED203" i="1"/>
  <c r="ED204" i="1"/>
  <c r="ED205" i="1"/>
  <c r="ED206" i="1"/>
  <c r="ED207" i="1"/>
  <c r="ED208" i="1"/>
  <c r="ED209" i="1"/>
  <c r="ED210" i="1"/>
  <c r="ED211" i="1"/>
  <c r="ED212" i="1"/>
  <c r="ED213" i="1"/>
  <c r="ED214" i="1"/>
  <c r="ED215" i="1"/>
  <c r="ED216" i="1"/>
  <c r="ED217" i="1"/>
  <c r="ED218" i="1"/>
  <c r="ED219" i="1"/>
  <c r="ED220" i="1"/>
  <c r="ED221" i="1"/>
  <c r="ED222" i="1"/>
  <c r="ED223" i="1"/>
  <c r="ED224" i="1"/>
  <c r="ED225" i="1"/>
  <c r="ED226" i="1"/>
  <c r="ED227" i="1"/>
  <c r="ED228" i="1"/>
  <c r="ED229" i="1"/>
  <c r="ED230" i="1"/>
  <c r="ED231" i="1"/>
  <c r="ED232" i="1"/>
  <c r="ED233" i="1"/>
  <c r="ED234" i="1"/>
  <c r="ED235" i="1"/>
  <c r="ED236" i="1"/>
  <c r="ED237" i="1"/>
  <c r="ED238" i="1"/>
  <c r="ED239" i="1"/>
  <c r="ED240" i="1"/>
  <c r="ED241" i="1"/>
  <c r="ED242" i="1"/>
  <c r="ED243" i="1"/>
  <c r="ED244" i="1"/>
  <c r="ED245" i="1"/>
  <c r="ED246" i="1"/>
  <c r="ED247" i="1"/>
  <c r="ED248" i="1"/>
  <c r="ED249" i="1"/>
  <c r="ED250" i="1"/>
  <c r="ED251" i="1"/>
  <c r="ED252" i="1"/>
  <c r="ED253" i="1"/>
  <c r="ED254" i="1"/>
  <c r="ED255" i="1"/>
  <c r="ED256" i="1"/>
  <c r="ED257" i="1"/>
  <c r="ED258" i="1"/>
  <c r="ED259" i="1"/>
  <c r="ED260" i="1"/>
  <c r="ED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DW79" i="1"/>
  <c r="DW80" i="1"/>
  <c r="DW81" i="1"/>
  <c r="DW82" i="1"/>
  <c r="DW83" i="1"/>
  <c r="DW84" i="1"/>
  <c r="DW85" i="1"/>
  <c r="DW86" i="1"/>
  <c r="DW87" i="1"/>
  <c r="DW88" i="1"/>
  <c r="DW89" i="1"/>
  <c r="DW90" i="1"/>
  <c r="DW91" i="1"/>
  <c r="DW92" i="1"/>
  <c r="DW93" i="1"/>
  <c r="DW94" i="1"/>
  <c r="DW95" i="1"/>
  <c r="DW96" i="1"/>
  <c r="DW97" i="1"/>
  <c r="DW98" i="1"/>
  <c r="DW99" i="1"/>
  <c r="DW100" i="1"/>
  <c r="DW101" i="1"/>
  <c r="DW102" i="1"/>
  <c r="DW103" i="1"/>
  <c r="DW104" i="1"/>
  <c r="DW105" i="1"/>
  <c r="DW106" i="1"/>
  <c r="DW107" i="1"/>
  <c r="DW108" i="1"/>
  <c r="DW109" i="1"/>
  <c r="DW110" i="1"/>
  <c r="DW111" i="1"/>
  <c r="DW112" i="1"/>
  <c r="DW113" i="1"/>
  <c r="DW114" i="1"/>
  <c r="DW115" i="1"/>
  <c r="DW116" i="1"/>
  <c r="DW117" i="1"/>
  <c r="DW118" i="1"/>
  <c r="DW119" i="1"/>
  <c r="DW120" i="1"/>
  <c r="DW121" i="1"/>
  <c r="DW122" i="1"/>
  <c r="DW123" i="1"/>
  <c r="DW124" i="1"/>
  <c r="DW125" i="1"/>
  <c r="DW126" i="1"/>
  <c r="DW127" i="1"/>
  <c r="DW128" i="1"/>
  <c r="DW129" i="1"/>
  <c r="DW130" i="1"/>
  <c r="DW131" i="1"/>
  <c r="DW132" i="1"/>
  <c r="DW133" i="1"/>
  <c r="DW134" i="1"/>
  <c r="DW135" i="1"/>
  <c r="DW136" i="1"/>
  <c r="DW137" i="1"/>
  <c r="DW138" i="1"/>
  <c r="DW139" i="1"/>
  <c r="DW140" i="1"/>
  <c r="DW141" i="1"/>
  <c r="DW142" i="1"/>
  <c r="DW143" i="1"/>
  <c r="DW144" i="1"/>
  <c r="DW145" i="1"/>
  <c r="DW146" i="1"/>
  <c r="DW147" i="1"/>
  <c r="DW148" i="1"/>
  <c r="DW149" i="1"/>
  <c r="DW150" i="1"/>
  <c r="DW151" i="1"/>
  <c r="DW152" i="1"/>
  <c r="DW153" i="1"/>
  <c r="DW154" i="1"/>
  <c r="DW155" i="1"/>
  <c r="DW156" i="1"/>
  <c r="DW157" i="1"/>
  <c r="DW158" i="1"/>
  <c r="DW159" i="1"/>
  <c r="DW160" i="1"/>
  <c r="DW161" i="1"/>
  <c r="DW162" i="1"/>
  <c r="DW163" i="1"/>
  <c r="DW164" i="1"/>
  <c r="DW165" i="1"/>
  <c r="DW166" i="1"/>
  <c r="DW167" i="1"/>
  <c r="DW168" i="1"/>
  <c r="DW169" i="1"/>
  <c r="DW170" i="1"/>
  <c r="DW171" i="1"/>
  <c r="DW172" i="1"/>
  <c r="DW173" i="1"/>
  <c r="DW174" i="1"/>
  <c r="DW175" i="1"/>
  <c r="DW176" i="1"/>
  <c r="DW177" i="1"/>
  <c r="DW178" i="1"/>
  <c r="DW179" i="1"/>
  <c r="DW180" i="1"/>
  <c r="DW181" i="1"/>
  <c r="DW182" i="1"/>
  <c r="DW183" i="1"/>
  <c r="DW184" i="1"/>
  <c r="DW185" i="1"/>
  <c r="DW186" i="1"/>
  <c r="DW187" i="1"/>
  <c r="DW188" i="1"/>
  <c r="DW189" i="1"/>
  <c r="DW190" i="1"/>
  <c r="DW191" i="1"/>
  <c r="DW192" i="1"/>
  <c r="DW193" i="1"/>
  <c r="DW194" i="1"/>
  <c r="DW195" i="1"/>
  <c r="DW196" i="1"/>
  <c r="DW197" i="1"/>
  <c r="DW198" i="1"/>
  <c r="DW199" i="1"/>
  <c r="DW200" i="1"/>
  <c r="DW201" i="1"/>
  <c r="DW202" i="1"/>
  <c r="DW203" i="1"/>
  <c r="DW204" i="1"/>
  <c r="DW205" i="1"/>
  <c r="DW206" i="1"/>
  <c r="DW207" i="1"/>
  <c r="DW208" i="1"/>
  <c r="DW209" i="1"/>
  <c r="DW210" i="1"/>
  <c r="DW211" i="1"/>
  <c r="DW212" i="1"/>
  <c r="DW213" i="1"/>
  <c r="DW214" i="1"/>
  <c r="DW215" i="1"/>
  <c r="DW216" i="1"/>
  <c r="DW217" i="1"/>
  <c r="DW218" i="1"/>
  <c r="DW219" i="1"/>
  <c r="DW220" i="1"/>
  <c r="DW221" i="1"/>
  <c r="DW222" i="1"/>
  <c r="DW223" i="1"/>
  <c r="DW224" i="1"/>
  <c r="DW225" i="1"/>
  <c r="DW226" i="1"/>
  <c r="DW227" i="1"/>
  <c r="DW228" i="1"/>
  <c r="DW229" i="1"/>
  <c r="DW230" i="1"/>
  <c r="DW231" i="1"/>
  <c r="DW232" i="1"/>
  <c r="DW233" i="1"/>
  <c r="DW234" i="1"/>
  <c r="DW235" i="1"/>
  <c r="DW236" i="1"/>
  <c r="DW237" i="1"/>
  <c r="DW238" i="1"/>
  <c r="DW239" i="1"/>
  <c r="DW240" i="1"/>
  <c r="DW241" i="1"/>
  <c r="DW242" i="1"/>
  <c r="DW243" i="1"/>
  <c r="DW244" i="1"/>
  <c r="DW245" i="1"/>
  <c r="DW246" i="1"/>
  <c r="DW247" i="1"/>
  <c r="DW248" i="1"/>
  <c r="DW249" i="1"/>
  <c r="DW250" i="1"/>
  <c r="DW251" i="1"/>
  <c r="DW252" i="1"/>
  <c r="DW253" i="1"/>
  <c r="DW254" i="1"/>
  <c r="DW255" i="1"/>
  <c r="DW256" i="1"/>
  <c r="DW257" i="1"/>
  <c r="DW258" i="1"/>
  <c r="DW259" i="1"/>
  <c r="DW260" i="1"/>
  <c r="DW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94" i="1"/>
  <c r="DP195" i="1"/>
  <c r="DP196" i="1"/>
  <c r="DP197" i="1"/>
  <c r="DP198" i="1"/>
  <c r="DP199" i="1"/>
  <c r="DP200" i="1"/>
  <c r="DP201" i="1"/>
  <c r="DP202" i="1"/>
  <c r="DP203" i="1"/>
  <c r="DP204" i="1"/>
  <c r="DP205" i="1"/>
  <c r="DP206" i="1"/>
  <c r="DP207" i="1"/>
  <c r="DP208" i="1"/>
  <c r="DP209" i="1"/>
  <c r="DP210" i="1"/>
  <c r="DP211" i="1"/>
  <c r="DP212" i="1"/>
  <c r="DP213" i="1"/>
  <c r="DP214" i="1"/>
  <c r="DP215" i="1"/>
  <c r="DP216" i="1"/>
  <c r="DP217" i="1"/>
  <c r="DP218" i="1"/>
  <c r="DP219" i="1"/>
  <c r="DP220" i="1"/>
  <c r="DP221" i="1"/>
  <c r="DP222" i="1"/>
  <c r="DP223" i="1"/>
  <c r="DP224" i="1"/>
  <c r="DP225" i="1"/>
  <c r="DP226" i="1"/>
  <c r="DP227" i="1"/>
  <c r="DP228" i="1"/>
  <c r="DP229" i="1"/>
  <c r="DP230" i="1"/>
  <c r="DP231" i="1"/>
  <c r="DP232" i="1"/>
  <c r="DP233" i="1"/>
  <c r="DP234" i="1"/>
  <c r="DP235" i="1"/>
  <c r="DP236" i="1"/>
  <c r="DP237" i="1"/>
  <c r="DP238" i="1"/>
  <c r="DP239" i="1"/>
  <c r="DP240" i="1"/>
  <c r="DP241" i="1"/>
  <c r="DP242" i="1"/>
  <c r="DP243" i="1"/>
  <c r="DP244" i="1"/>
  <c r="DP245" i="1"/>
  <c r="DP246" i="1"/>
  <c r="DP247" i="1"/>
  <c r="DP248" i="1"/>
  <c r="DP249" i="1"/>
  <c r="DP250" i="1"/>
  <c r="DP251" i="1"/>
  <c r="DP252" i="1"/>
  <c r="DP253" i="1"/>
  <c r="DP254" i="1"/>
  <c r="DP255" i="1"/>
  <c r="DP256" i="1"/>
  <c r="DP257" i="1"/>
  <c r="DP258" i="1"/>
  <c r="DP259" i="1"/>
  <c r="DP260" i="1"/>
  <c r="DP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I187" i="1"/>
  <c r="DI188" i="1"/>
  <c r="DI189" i="1"/>
  <c r="DI190" i="1"/>
  <c r="DI191" i="1"/>
  <c r="DI192" i="1"/>
  <c r="DI193" i="1"/>
  <c r="DI194" i="1"/>
  <c r="DI195" i="1"/>
  <c r="DI196" i="1"/>
  <c r="DI197" i="1"/>
  <c r="DI198" i="1"/>
  <c r="DI199" i="1"/>
  <c r="DI200" i="1"/>
  <c r="DI201" i="1"/>
  <c r="DI202" i="1"/>
  <c r="DI203" i="1"/>
  <c r="DI204" i="1"/>
  <c r="DI205" i="1"/>
  <c r="DI206" i="1"/>
  <c r="DI207" i="1"/>
  <c r="DI208" i="1"/>
  <c r="DI209" i="1"/>
  <c r="DI210" i="1"/>
  <c r="DI211" i="1"/>
  <c r="DI212" i="1"/>
  <c r="DI213" i="1"/>
  <c r="DI214" i="1"/>
  <c r="DI215" i="1"/>
  <c r="DI216" i="1"/>
  <c r="DI217" i="1"/>
  <c r="DI218" i="1"/>
  <c r="DI219" i="1"/>
  <c r="DI220" i="1"/>
  <c r="DI221" i="1"/>
  <c r="DI222" i="1"/>
  <c r="DI223" i="1"/>
  <c r="DI224" i="1"/>
  <c r="DI225" i="1"/>
  <c r="DI226" i="1"/>
  <c r="DI227" i="1"/>
  <c r="DI228" i="1"/>
  <c r="DI229" i="1"/>
  <c r="DI230" i="1"/>
  <c r="DI231" i="1"/>
  <c r="DI232" i="1"/>
  <c r="DI233" i="1"/>
  <c r="DI234" i="1"/>
  <c r="DI235" i="1"/>
  <c r="DI236" i="1"/>
  <c r="DI237" i="1"/>
  <c r="DI238" i="1"/>
  <c r="DI239" i="1"/>
  <c r="DI240" i="1"/>
  <c r="DI241" i="1"/>
  <c r="DI242" i="1"/>
  <c r="DI243" i="1"/>
  <c r="DI244" i="1"/>
  <c r="DI245" i="1"/>
  <c r="DI246" i="1"/>
  <c r="DI247" i="1"/>
  <c r="DI248" i="1"/>
  <c r="DI249" i="1"/>
  <c r="DI250" i="1"/>
  <c r="DI251" i="1"/>
  <c r="DI252" i="1"/>
  <c r="DI253" i="1"/>
  <c r="DI254" i="1"/>
  <c r="DI255" i="1"/>
  <c r="DI256" i="1"/>
  <c r="DI257" i="1"/>
  <c r="DI258" i="1"/>
  <c r="DI259" i="1"/>
  <c r="DI260" i="1"/>
  <c r="DI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B111" i="1"/>
  <c r="DB112" i="1"/>
  <c r="DB113" i="1"/>
  <c r="DB114" i="1"/>
  <c r="DB115" i="1"/>
  <c r="DB116" i="1"/>
  <c r="DB117" i="1"/>
  <c r="DB118" i="1"/>
  <c r="DB119" i="1"/>
  <c r="DB120" i="1"/>
  <c r="DB121" i="1"/>
  <c r="DB122" i="1"/>
  <c r="DB123" i="1"/>
  <c r="DB124" i="1"/>
  <c r="DB125" i="1"/>
  <c r="DB126" i="1"/>
  <c r="DB127" i="1"/>
  <c r="DB128" i="1"/>
  <c r="DB129" i="1"/>
  <c r="DB130" i="1"/>
  <c r="DB131" i="1"/>
  <c r="DB132" i="1"/>
  <c r="DB133" i="1"/>
  <c r="DB134" i="1"/>
  <c r="DB135" i="1"/>
  <c r="DB136" i="1"/>
  <c r="DB137" i="1"/>
  <c r="DB138" i="1"/>
  <c r="DB139" i="1"/>
  <c r="DB140" i="1"/>
  <c r="DB141" i="1"/>
  <c r="DB142" i="1"/>
  <c r="DB143" i="1"/>
  <c r="DB144" i="1"/>
  <c r="DB145" i="1"/>
  <c r="DB146" i="1"/>
  <c r="DB147" i="1"/>
  <c r="DB148" i="1"/>
  <c r="DB149" i="1"/>
  <c r="DB150" i="1"/>
  <c r="DB151" i="1"/>
  <c r="DB152" i="1"/>
  <c r="DB153" i="1"/>
  <c r="DB154" i="1"/>
  <c r="DB155" i="1"/>
  <c r="DB156" i="1"/>
  <c r="DB157" i="1"/>
  <c r="DB158" i="1"/>
  <c r="DB159" i="1"/>
  <c r="DB160" i="1"/>
  <c r="DB161" i="1"/>
  <c r="DB162" i="1"/>
  <c r="DB163" i="1"/>
  <c r="DB164" i="1"/>
  <c r="DB165" i="1"/>
  <c r="DB166" i="1"/>
  <c r="DB167" i="1"/>
  <c r="DB168" i="1"/>
  <c r="DB169" i="1"/>
  <c r="DB170" i="1"/>
  <c r="DB171" i="1"/>
  <c r="DB172" i="1"/>
  <c r="DB173" i="1"/>
  <c r="DB174" i="1"/>
  <c r="DB175" i="1"/>
  <c r="DB176" i="1"/>
  <c r="DB177" i="1"/>
  <c r="DB178" i="1"/>
  <c r="DB179" i="1"/>
  <c r="DB180" i="1"/>
  <c r="DB181" i="1"/>
  <c r="DB182" i="1"/>
  <c r="DB183" i="1"/>
  <c r="DB184" i="1"/>
  <c r="DB185" i="1"/>
  <c r="DB186" i="1"/>
  <c r="DB187" i="1"/>
  <c r="DB188" i="1"/>
  <c r="DB189" i="1"/>
  <c r="DB190" i="1"/>
  <c r="DB191" i="1"/>
  <c r="DB192" i="1"/>
  <c r="DB193" i="1"/>
  <c r="DB194" i="1"/>
  <c r="DB195" i="1"/>
  <c r="DB196" i="1"/>
  <c r="DB197" i="1"/>
  <c r="DB198" i="1"/>
  <c r="DB199" i="1"/>
  <c r="DB200" i="1"/>
  <c r="DB201" i="1"/>
  <c r="DB202" i="1"/>
  <c r="DB203" i="1"/>
  <c r="DB204" i="1"/>
  <c r="DB205" i="1"/>
  <c r="DB206" i="1"/>
  <c r="DB207" i="1"/>
  <c r="DB208" i="1"/>
  <c r="DB209" i="1"/>
  <c r="DB210" i="1"/>
  <c r="DB211" i="1"/>
  <c r="DB212" i="1"/>
  <c r="DB213" i="1"/>
  <c r="DB214" i="1"/>
  <c r="DB215" i="1"/>
  <c r="DB216" i="1"/>
  <c r="DB217" i="1"/>
  <c r="DB218" i="1"/>
  <c r="DB219" i="1"/>
  <c r="DB220" i="1"/>
  <c r="DB221" i="1"/>
  <c r="DB222" i="1"/>
  <c r="DB223" i="1"/>
  <c r="DB224" i="1"/>
  <c r="DB225" i="1"/>
  <c r="DB226" i="1"/>
  <c r="DB227" i="1"/>
  <c r="DB228" i="1"/>
  <c r="DB229" i="1"/>
  <c r="DB230" i="1"/>
  <c r="DB231" i="1"/>
  <c r="DB232" i="1"/>
  <c r="DB233" i="1"/>
  <c r="DB234" i="1"/>
  <c r="DB235" i="1"/>
  <c r="DB236" i="1"/>
  <c r="DB237" i="1"/>
  <c r="DB238" i="1"/>
  <c r="DB239" i="1"/>
  <c r="DB240" i="1"/>
  <c r="DB241" i="1"/>
  <c r="DB242" i="1"/>
  <c r="DB243" i="1"/>
  <c r="DB244" i="1"/>
  <c r="DB245" i="1"/>
  <c r="DB246" i="1"/>
  <c r="DB247" i="1"/>
  <c r="DB248" i="1"/>
  <c r="DB249" i="1"/>
  <c r="DB250" i="1"/>
  <c r="DB251" i="1"/>
  <c r="DB252" i="1"/>
  <c r="DB253" i="1"/>
  <c r="DB254" i="1"/>
  <c r="DB255" i="1"/>
  <c r="DB256" i="1"/>
  <c r="DB257" i="1"/>
  <c r="DB258" i="1"/>
  <c r="DB259" i="1"/>
  <c r="DB260" i="1"/>
  <c r="DB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U187" i="1"/>
  <c r="CU188" i="1"/>
  <c r="CU189" i="1"/>
  <c r="CU190" i="1"/>
  <c r="CU191" i="1"/>
  <c r="CU192" i="1"/>
  <c r="CU193" i="1"/>
  <c r="CU194" i="1"/>
  <c r="CU195" i="1"/>
  <c r="CU196" i="1"/>
  <c r="CU197" i="1"/>
  <c r="CU198" i="1"/>
  <c r="CU199" i="1"/>
  <c r="CU200" i="1"/>
  <c r="CU201" i="1"/>
  <c r="CU202" i="1"/>
  <c r="CU203" i="1"/>
  <c r="CU204" i="1"/>
  <c r="CU205" i="1"/>
  <c r="CU206" i="1"/>
  <c r="CU207" i="1"/>
  <c r="CU208" i="1"/>
  <c r="CU209" i="1"/>
  <c r="CU210" i="1"/>
  <c r="CU211" i="1"/>
  <c r="CU212" i="1"/>
  <c r="CU213" i="1"/>
  <c r="CU214" i="1"/>
  <c r="CU215" i="1"/>
  <c r="CU216" i="1"/>
  <c r="CU217" i="1"/>
  <c r="CU218" i="1"/>
  <c r="CU219" i="1"/>
  <c r="CU220" i="1"/>
  <c r="CU221" i="1"/>
  <c r="CU222" i="1"/>
  <c r="CU223" i="1"/>
  <c r="CU224" i="1"/>
  <c r="CU225" i="1"/>
  <c r="CU226" i="1"/>
  <c r="CU227" i="1"/>
  <c r="CU228" i="1"/>
  <c r="CU229" i="1"/>
  <c r="CU230" i="1"/>
  <c r="CU231" i="1"/>
  <c r="CU232" i="1"/>
  <c r="CU233" i="1"/>
  <c r="CU234" i="1"/>
  <c r="CU235" i="1"/>
  <c r="CU236" i="1"/>
  <c r="CU237" i="1"/>
  <c r="CU238" i="1"/>
  <c r="CU239" i="1"/>
  <c r="CU240" i="1"/>
  <c r="CU241" i="1"/>
  <c r="CU242" i="1"/>
  <c r="CU243" i="1"/>
  <c r="CU244" i="1"/>
  <c r="CU245" i="1"/>
  <c r="CU246" i="1"/>
  <c r="CU247" i="1"/>
  <c r="CU248" i="1"/>
  <c r="CU249" i="1"/>
  <c r="CU250" i="1"/>
  <c r="CU251" i="1"/>
  <c r="CU252" i="1"/>
  <c r="CU253" i="1"/>
  <c r="CU254" i="1"/>
  <c r="CU255" i="1"/>
  <c r="CU256" i="1"/>
  <c r="CU257" i="1"/>
  <c r="CU258" i="1"/>
  <c r="CU259" i="1"/>
  <c r="CU260" i="1"/>
  <c r="CU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223" i="1"/>
  <c r="BS224" i="1"/>
  <c r="BS225" i="1"/>
  <c r="BS226" i="1"/>
  <c r="BS227" i="1"/>
  <c r="BS228" i="1"/>
  <c r="BS229" i="1"/>
  <c r="BS230" i="1"/>
  <c r="BS231" i="1"/>
  <c r="BS232" i="1"/>
  <c r="BS233" i="1"/>
  <c r="BS234" i="1"/>
  <c r="BS235" i="1"/>
  <c r="BS236" i="1"/>
  <c r="BS237" i="1"/>
  <c r="BS238" i="1"/>
  <c r="BS239" i="1"/>
  <c r="BS240" i="1"/>
  <c r="BS241" i="1"/>
  <c r="BS242" i="1"/>
  <c r="BS243" i="1"/>
  <c r="BS244" i="1"/>
  <c r="BS245" i="1"/>
  <c r="BS246" i="1"/>
  <c r="BS247" i="1"/>
  <c r="BS248" i="1"/>
  <c r="BS249" i="1"/>
  <c r="BS250" i="1"/>
  <c r="BS251" i="1"/>
  <c r="BS252" i="1"/>
  <c r="BS253" i="1"/>
  <c r="BS254" i="1"/>
  <c r="BS255" i="1"/>
  <c r="BS256" i="1"/>
  <c r="BS257" i="1"/>
  <c r="BS258" i="1"/>
  <c r="BS259" i="1"/>
  <c r="BS260" i="1"/>
  <c r="BS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11" i="1"/>
  <c r="I11" i="1"/>
  <c r="F4" i="15" l="1"/>
  <c r="J11" i="1"/>
  <c r="P11" i="1"/>
  <c r="Q11" i="1"/>
  <c r="W11" i="1"/>
  <c r="X11" i="1"/>
  <c r="AD11" i="1"/>
  <c r="AE11" i="1"/>
  <c r="AK11" i="1"/>
  <c r="AL11" i="1"/>
  <c r="AR11" i="1"/>
  <c r="AS11" i="1"/>
  <c r="AY11" i="1"/>
  <c r="AZ11" i="1"/>
  <c r="BF11" i="1"/>
  <c r="BG11" i="1"/>
  <c r="BM11" i="1"/>
  <c r="BN11" i="1"/>
  <c r="BT11" i="1"/>
  <c r="BU11" i="1"/>
  <c r="CA11" i="1"/>
  <c r="CB11" i="1"/>
  <c r="CH11" i="1"/>
  <c r="CI11" i="1"/>
  <c r="CO11" i="1"/>
  <c r="CP11" i="1"/>
  <c r="CV11" i="1"/>
  <c r="CW11" i="1"/>
  <c r="DC11" i="1"/>
  <c r="DD11" i="1"/>
  <c r="DJ11" i="1"/>
  <c r="DK11" i="1"/>
  <c r="DQ11" i="1"/>
  <c r="DR11" i="1"/>
  <c r="DX11" i="1"/>
  <c r="DY11" i="1"/>
  <c r="EE11" i="1"/>
  <c r="EF11" i="1"/>
  <c r="EL11" i="1"/>
  <c r="EM11" i="1"/>
  <c r="ES11" i="1"/>
  <c r="ET11" i="1"/>
  <c r="EZ11" i="1"/>
  <c r="FA11" i="1"/>
  <c r="FG11" i="1"/>
  <c r="FH11" i="1"/>
  <c r="FN11" i="1"/>
  <c r="FO11" i="1"/>
  <c r="FU11" i="1"/>
  <c r="FV11" i="1"/>
  <c r="GB11" i="1"/>
  <c r="GC11" i="1"/>
  <c r="GI11" i="1"/>
  <c r="GJ11" i="1"/>
  <c r="GP11" i="1"/>
  <c r="GQ11" i="1"/>
  <c r="GW11" i="1"/>
  <c r="GX11" i="1"/>
  <c r="HD11" i="1"/>
  <c r="HE11" i="1"/>
  <c r="HK11" i="1"/>
  <c r="HL11" i="1"/>
  <c r="HT11" i="1" l="1"/>
  <c r="IB11" i="1"/>
  <c r="HX11" i="1"/>
  <c r="ID11" i="1"/>
  <c r="HV11" i="1"/>
  <c r="HW11" i="1"/>
  <c r="HS11" i="1"/>
  <c r="HZ11" i="1"/>
  <c r="IC11" i="1"/>
  <c r="HY11" i="1"/>
  <c r="HU11" i="1"/>
  <c r="IA11" i="1"/>
  <c r="B1" i="11"/>
  <c r="B3" i="11"/>
  <c r="A1" i="13"/>
  <c r="A4" i="13" l="1"/>
  <c r="K7" i="2" l="1"/>
  <c r="D5" i="15" l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4" i="15"/>
  <c r="A200" i="11"/>
  <c r="Q200" i="11" s="1"/>
  <c r="D200" i="11"/>
  <c r="E200" i="11"/>
  <c r="F200" i="11"/>
  <c r="M200" i="11"/>
  <c r="A201" i="11"/>
  <c r="Q201" i="11" s="1"/>
  <c r="D201" i="11"/>
  <c r="E201" i="11"/>
  <c r="F201" i="11"/>
  <c r="M201" i="11"/>
  <c r="A202" i="11"/>
  <c r="Q202" i="11" s="1"/>
  <c r="D202" i="11"/>
  <c r="E202" i="11"/>
  <c r="F202" i="11"/>
  <c r="M202" i="11"/>
  <c r="A203" i="11"/>
  <c r="D203" i="11"/>
  <c r="E203" i="11"/>
  <c r="F203" i="11"/>
  <c r="M203" i="11"/>
  <c r="Q203" i="11"/>
  <c r="A204" i="11"/>
  <c r="Q204" i="11" s="1"/>
  <c r="D204" i="11"/>
  <c r="E204" i="11"/>
  <c r="F204" i="11"/>
  <c r="M204" i="11"/>
  <c r="A205" i="11"/>
  <c r="Q205" i="11" s="1"/>
  <c r="D205" i="11"/>
  <c r="E205" i="11"/>
  <c r="F205" i="11"/>
  <c r="M205" i="11"/>
  <c r="A206" i="11"/>
  <c r="Q206" i="11" s="1"/>
  <c r="D206" i="11"/>
  <c r="E206" i="11"/>
  <c r="F206" i="11"/>
  <c r="M206" i="11"/>
  <c r="A207" i="11"/>
  <c r="Q207" i="11" s="1"/>
  <c r="D207" i="11"/>
  <c r="E207" i="11"/>
  <c r="F207" i="11"/>
  <c r="M207" i="11"/>
  <c r="A208" i="11"/>
  <c r="Q208" i="11" s="1"/>
  <c r="D208" i="11"/>
  <c r="E208" i="11"/>
  <c r="F208" i="11"/>
  <c r="M208" i="11"/>
  <c r="A209" i="11"/>
  <c r="Q209" i="11" s="1"/>
  <c r="D209" i="11"/>
  <c r="E209" i="11"/>
  <c r="F209" i="11"/>
  <c r="M209" i="11"/>
  <c r="A210" i="11"/>
  <c r="Q210" i="11" s="1"/>
  <c r="D210" i="11"/>
  <c r="E210" i="11"/>
  <c r="F210" i="11"/>
  <c r="M210" i="11"/>
  <c r="A211" i="11"/>
  <c r="Q211" i="11" s="1"/>
  <c r="D211" i="11"/>
  <c r="E211" i="11"/>
  <c r="F211" i="11"/>
  <c r="M211" i="11"/>
  <c r="A212" i="11"/>
  <c r="Q212" i="11" s="1"/>
  <c r="D212" i="11"/>
  <c r="E212" i="11"/>
  <c r="F212" i="11"/>
  <c r="M212" i="11"/>
  <c r="A213" i="11"/>
  <c r="Q213" i="11" s="1"/>
  <c r="D213" i="11"/>
  <c r="E213" i="11"/>
  <c r="F213" i="11"/>
  <c r="M213" i="11"/>
  <c r="A214" i="11"/>
  <c r="Q214" i="11" s="1"/>
  <c r="D214" i="11"/>
  <c r="E214" i="11"/>
  <c r="F214" i="11"/>
  <c r="M214" i="11"/>
  <c r="A215" i="11"/>
  <c r="Q215" i="11" s="1"/>
  <c r="D215" i="11"/>
  <c r="E215" i="11"/>
  <c r="F215" i="11"/>
  <c r="M215" i="11"/>
  <c r="A216" i="11"/>
  <c r="Q216" i="11" s="1"/>
  <c r="D216" i="11"/>
  <c r="E216" i="11"/>
  <c r="F216" i="11"/>
  <c r="M216" i="11"/>
  <c r="A217" i="11"/>
  <c r="Q217" i="11" s="1"/>
  <c r="D217" i="11"/>
  <c r="E217" i="11"/>
  <c r="F217" i="11"/>
  <c r="M217" i="11"/>
  <c r="A218" i="11"/>
  <c r="Q218" i="11" s="1"/>
  <c r="D218" i="11"/>
  <c r="E218" i="11"/>
  <c r="F218" i="11"/>
  <c r="M218" i="11"/>
  <c r="A219" i="11"/>
  <c r="Q219" i="11" s="1"/>
  <c r="D219" i="11"/>
  <c r="E219" i="11"/>
  <c r="F219" i="11"/>
  <c r="M219" i="11"/>
  <c r="A220" i="11"/>
  <c r="Q220" i="11" s="1"/>
  <c r="D220" i="11"/>
  <c r="E220" i="11"/>
  <c r="F220" i="11"/>
  <c r="M220" i="11"/>
  <c r="A221" i="11"/>
  <c r="Q221" i="11" s="1"/>
  <c r="D221" i="11"/>
  <c r="E221" i="11"/>
  <c r="F221" i="11"/>
  <c r="M221" i="11"/>
  <c r="A222" i="11"/>
  <c r="Q222" i="11" s="1"/>
  <c r="D222" i="11"/>
  <c r="E222" i="11"/>
  <c r="F222" i="11"/>
  <c r="M222" i="11"/>
  <c r="A223" i="11"/>
  <c r="Q223" i="11" s="1"/>
  <c r="D223" i="11"/>
  <c r="E223" i="11"/>
  <c r="F223" i="11"/>
  <c r="M223" i="11"/>
  <c r="A224" i="11"/>
  <c r="Q224" i="11" s="1"/>
  <c r="D224" i="11"/>
  <c r="E224" i="11"/>
  <c r="F224" i="11"/>
  <c r="M224" i="11"/>
  <c r="A225" i="11"/>
  <c r="Q225" i="11" s="1"/>
  <c r="D225" i="11"/>
  <c r="E225" i="11"/>
  <c r="F225" i="11"/>
  <c r="M225" i="11"/>
  <c r="A226" i="11"/>
  <c r="Q226" i="11" s="1"/>
  <c r="D226" i="11"/>
  <c r="E226" i="11"/>
  <c r="F226" i="11"/>
  <c r="M226" i="11"/>
  <c r="A227" i="11"/>
  <c r="Q227" i="11" s="1"/>
  <c r="D227" i="11"/>
  <c r="E227" i="11"/>
  <c r="F227" i="11"/>
  <c r="M227" i="11"/>
  <c r="A228" i="11"/>
  <c r="Q228" i="11" s="1"/>
  <c r="D228" i="11"/>
  <c r="E228" i="11"/>
  <c r="F228" i="11"/>
  <c r="M228" i="11"/>
  <c r="A229" i="11"/>
  <c r="Q229" i="11" s="1"/>
  <c r="D229" i="11"/>
  <c r="E229" i="11"/>
  <c r="F229" i="11"/>
  <c r="M229" i="11"/>
  <c r="A230" i="11"/>
  <c r="Q230" i="11" s="1"/>
  <c r="D230" i="11"/>
  <c r="E230" i="11"/>
  <c r="F230" i="11"/>
  <c r="M230" i="11"/>
  <c r="A231" i="11"/>
  <c r="Q231" i="11" s="1"/>
  <c r="D231" i="11"/>
  <c r="E231" i="11"/>
  <c r="F231" i="11"/>
  <c r="M231" i="11"/>
  <c r="A232" i="11"/>
  <c r="Q232" i="11" s="1"/>
  <c r="D232" i="11"/>
  <c r="E232" i="11"/>
  <c r="F232" i="11"/>
  <c r="M232" i="11"/>
  <c r="A233" i="11"/>
  <c r="Q233" i="11" s="1"/>
  <c r="D233" i="11"/>
  <c r="E233" i="11"/>
  <c r="F233" i="11"/>
  <c r="M233" i="11"/>
  <c r="A234" i="11"/>
  <c r="Q234" i="11" s="1"/>
  <c r="D234" i="11"/>
  <c r="E234" i="11"/>
  <c r="F234" i="11"/>
  <c r="M234" i="11"/>
  <c r="A235" i="11"/>
  <c r="Q235" i="11" s="1"/>
  <c r="D235" i="11"/>
  <c r="E235" i="11"/>
  <c r="F235" i="11"/>
  <c r="M235" i="11"/>
  <c r="A236" i="11"/>
  <c r="Q236" i="11" s="1"/>
  <c r="D236" i="11"/>
  <c r="E236" i="11"/>
  <c r="F236" i="11"/>
  <c r="M236" i="11"/>
  <c r="A237" i="11"/>
  <c r="Q237" i="11" s="1"/>
  <c r="D237" i="11"/>
  <c r="E237" i="11"/>
  <c r="F237" i="11"/>
  <c r="M237" i="11"/>
  <c r="A238" i="11"/>
  <c r="Q238" i="11" s="1"/>
  <c r="D238" i="11"/>
  <c r="E238" i="11"/>
  <c r="F238" i="11"/>
  <c r="M238" i="11"/>
  <c r="A239" i="11"/>
  <c r="Q239" i="11" s="1"/>
  <c r="D239" i="11"/>
  <c r="E239" i="11"/>
  <c r="F239" i="11"/>
  <c r="M239" i="11"/>
  <c r="A240" i="11"/>
  <c r="Q240" i="11" s="1"/>
  <c r="D240" i="11"/>
  <c r="E240" i="11"/>
  <c r="F240" i="11"/>
  <c r="M240" i="11"/>
  <c r="A241" i="11"/>
  <c r="Q241" i="11" s="1"/>
  <c r="D241" i="11"/>
  <c r="E241" i="11"/>
  <c r="F241" i="11"/>
  <c r="M241" i="11"/>
  <c r="A242" i="11"/>
  <c r="Q242" i="11" s="1"/>
  <c r="D242" i="11"/>
  <c r="E242" i="11"/>
  <c r="F242" i="11"/>
  <c r="M242" i="11"/>
  <c r="A243" i="11"/>
  <c r="Q243" i="11" s="1"/>
  <c r="D243" i="11"/>
  <c r="E243" i="11"/>
  <c r="F243" i="11"/>
  <c r="M243" i="11"/>
  <c r="A244" i="11"/>
  <c r="Q244" i="11" s="1"/>
  <c r="D244" i="11"/>
  <c r="E244" i="11"/>
  <c r="F244" i="11"/>
  <c r="M244" i="11"/>
  <c r="A245" i="11"/>
  <c r="Q245" i="11" s="1"/>
  <c r="D245" i="11"/>
  <c r="E245" i="11"/>
  <c r="F245" i="11"/>
  <c r="M245" i="11"/>
  <c r="A246" i="11"/>
  <c r="Q246" i="11" s="1"/>
  <c r="D246" i="11"/>
  <c r="E246" i="11"/>
  <c r="F246" i="11"/>
  <c r="M246" i="11"/>
  <c r="A247" i="11"/>
  <c r="Q247" i="11" s="1"/>
  <c r="D247" i="11"/>
  <c r="E247" i="11"/>
  <c r="F247" i="11"/>
  <c r="M247" i="11"/>
  <c r="A248" i="11"/>
  <c r="Q248" i="11" s="1"/>
  <c r="D248" i="11"/>
  <c r="E248" i="11"/>
  <c r="F248" i="11"/>
  <c r="M248" i="11"/>
  <c r="A249" i="11"/>
  <c r="Q249" i="11" s="1"/>
  <c r="D249" i="11"/>
  <c r="E249" i="11"/>
  <c r="F249" i="11"/>
  <c r="M249" i="11"/>
  <c r="A250" i="11"/>
  <c r="Q250" i="11" s="1"/>
  <c r="D250" i="11"/>
  <c r="E250" i="11"/>
  <c r="F250" i="11"/>
  <c r="M250" i="11"/>
  <c r="A251" i="11"/>
  <c r="Q251" i="11" s="1"/>
  <c r="D251" i="11"/>
  <c r="E251" i="11"/>
  <c r="F251" i="11"/>
  <c r="M251" i="11"/>
  <c r="A252" i="11"/>
  <c r="Q252" i="11" s="1"/>
  <c r="D252" i="11"/>
  <c r="E252" i="11"/>
  <c r="F252" i="11"/>
  <c r="M252" i="11"/>
  <c r="A253" i="11"/>
  <c r="Q253" i="11" s="1"/>
  <c r="D253" i="11"/>
  <c r="E253" i="11"/>
  <c r="F253" i="11"/>
  <c r="M253" i="11"/>
  <c r="A254" i="11"/>
  <c r="Q254" i="11" s="1"/>
  <c r="D254" i="11"/>
  <c r="E254" i="11"/>
  <c r="F254" i="11"/>
  <c r="M254" i="11"/>
  <c r="A255" i="11"/>
  <c r="Q255" i="11" s="1"/>
  <c r="D255" i="11"/>
  <c r="E255" i="11"/>
  <c r="F255" i="11"/>
  <c r="M255" i="11"/>
  <c r="A256" i="11"/>
  <c r="Q256" i="11" s="1"/>
  <c r="D256" i="11"/>
  <c r="E256" i="11"/>
  <c r="F256" i="11"/>
  <c r="M256" i="11"/>
  <c r="A257" i="11"/>
  <c r="Q257" i="11" s="1"/>
  <c r="D257" i="11"/>
  <c r="E257" i="11"/>
  <c r="F257" i="11"/>
  <c r="M257" i="11"/>
  <c r="Q264" i="11"/>
  <c r="A10" i="13" l="1"/>
  <c r="C10" i="13"/>
  <c r="D10" i="13"/>
  <c r="E10" i="13"/>
  <c r="A11" i="13"/>
  <c r="C11" i="13"/>
  <c r="D11" i="13"/>
  <c r="E11" i="13"/>
  <c r="A12" i="13"/>
  <c r="C12" i="13"/>
  <c r="D12" i="13"/>
  <c r="E12" i="13"/>
  <c r="A13" i="13"/>
  <c r="C13" i="13"/>
  <c r="D13" i="13"/>
  <c r="E13" i="13"/>
  <c r="A14" i="13"/>
  <c r="C14" i="13"/>
  <c r="D14" i="13"/>
  <c r="E14" i="13"/>
  <c r="A15" i="13"/>
  <c r="C15" i="13"/>
  <c r="D15" i="13"/>
  <c r="E15" i="13"/>
  <c r="A16" i="13"/>
  <c r="C16" i="13"/>
  <c r="D16" i="13"/>
  <c r="E16" i="13"/>
  <c r="A17" i="13"/>
  <c r="C17" i="13"/>
  <c r="D17" i="13"/>
  <c r="E17" i="13"/>
  <c r="A18" i="13"/>
  <c r="C18" i="13"/>
  <c r="D18" i="13"/>
  <c r="E18" i="13"/>
  <c r="A19" i="13"/>
  <c r="C19" i="13"/>
  <c r="D19" i="13"/>
  <c r="E19" i="13"/>
  <c r="A20" i="13"/>
  <c r="C20" i="13"/>
  <c r="D20" i="13"/>
  <c r="E20" i="13"/>
  <c r="A21" i="13"/>
  <c r="C21" i="13"/>
  <c r="D21" i="13"/>
  <c r="E21" i="13"/>
  <c r="A22" i="13"/>
  <c r="C22" i="13"/>
  <c r="D22" i="13"/>
  <c r="E22" i="13"/>
  <c r="A23" i="13"/>
  <c r="C23" i="13"/>
  <c r="D23" i="13"/>
  <c r="E23" i="13"/>
  <c r="A24" i="13"/>
  <c r="C24" i="13"/>
  <c r="D24" i="13"/>
  <c r="E24" i="13"/>
  <c r="A25" i="13"/>
  <c r="C25" i="13"/>
  <c r="D25" i="13"/>
  <c r="E25" i="13"/>
  <c r="A26" i="13"/>
  <c r="C26" i="13"/>
  <c r="D26" i="13"/>
  <c r="E26" i="13"/>
  <c r="A27" i="13"/>
  <c r="C27" i="13"/>
  <c r="D27" i="13"/>
  <c r="E27" i="13"/>
  <c r="A28" i="13"/>
  <c r="C28" i="13"/>
  <c r="D28" i="13"/>
  <c r="E28" i="13"/>
  <c r="A29" i="13"/>
  <c r="C29" i="13"/>
  <c r="D29" i="13"/>
  <c r="E29" i="13"/>
  <c r="A30" i="13"/>
  <c r="C30" i="13"/>
  <c r="D30" i="13"/>
  <c r="E30" i="13"/>
  <c r="A31" i="13"/>
  <c r="C31" i="13"/>
  <c r="D31" i="13"/>
  <c r="E31" i="13"/>
  <c r="A32" i="13"/>
  <c r="C32" i="13"/>
  <c r="D32" i="13"/>
  <c r="E32" i="13"/>
  <c r="A33" i="13"/>
  <c r="C33" i="13"/>
  <c r="D33" i="13"/>
  <c r="E33" i="13"/>
  <c r="A34" i="13"/>
  <c r="C34" i="13"/>
  <c r="D34" i="13"/>
  <c r="E34" i="13"/>
  <c r="A35" i="13"/>
  <c r="C35" i="13"/>
  <c r="D35" i="13"/>
  <c r="E35" i="13"/>
  <c r="A36" i="13"/>
  <c r="C36" i="13"/>
  <c r="D36" i="13"/>
  <c r="E36" i="13"/>
  <c r="A37" i="13"/>
  <c r="C37" i="13"/>
  <c r="D37" i="13"/>
  <c r="E37" i="13"/>
  <c r="A38" i="13"/>
  <c r="C38" i="13"/>
  <c r="D38" i="13"/>
  <c r="E38" i="13"/>
  <c r="A39" i="13"/>
  <c r="C39" i="13"/>
  <c r="D39" i="13"/>
  <c r="E39" i="13"/>
  <c r="A40" i="13"/>
  <c r="C40" i="13"/>
  <c r="D40" i="13"/>
  <c r="E40" i="13"/>
  <c r="A41" i="13"/>
  <c r="C41" i="13"/>
  <c r="D41" i="13"/>
  <c r="E41" i="13"/>
  <c r="A42" i="13"/>
  <c r="C42" i="13"/>
  <c r="D42" i="13"/>
  <c r="E42" i="13"/>
  <c r="A43" i="13"/>
  <c r="C43" i="13"/>
  <c r="D43" i="13"/>
  <c r="E43" i="13"/>
  <c r="A44" i="13"/>
  <c r="C44" i="13"/>
  <c r="D44" i="13"/>
  <c r="E44" i="13"/>
  <c r="A45" i="13"/>
  <c r="C45" i="13"/>
  <c r="D45" i="13"/>
  <c r="E45" i="13"/>
  <c r="A46" i="13"/>
  <c r="C46" i="13"/>
  <c r="D46" i="13"/>
  <c r="E46" i="13"/>
  <c r="A47" i="13"/>
  <c r="C47" i="13"/>
  <c r="D47" i="13"/>
  <c r="E47" i="13"/>
  <c r="A48" i="13"/>
  <c r="C48" i="13"/>
  <c r="D48" i="13"/>
  <c r="E48" i="13"/>
  <c r="A49" i="13"/>
  <c r="C49" i="13"/>
  <c r="D49" i="13"/>
  <c r="E49" i="13"/>
  <c r="A50" i="13"/>
  <c r="C50" i="13"/>
  <c r="D50" i="13"/>
  <c r="E50" i="13"/>
  <c r="A51" i="13"/>
  <c r="C51" i="13"/>
  <c r="D51" i="13"/>
  <c r="E51" i="13"/>
  <c r="A52" i="13"/>
  <c r="C52" i="13"/>
  <c r="D52" i="13"/>
  <c r="E52" i="13"/>
  <c r="A53" i="13"/>
  <c r="C53" i="13"/>
  <c r="D53" i="13"/>
  <c r="E53" i="13"/>
  <c r="A54" i="13"/>
  <c r="C54" i="13"/>
  <c r="D54" i="13"/>
  <c r="E54" i="13"/>
  <c r="A55" i="13"/>
  <c r="C55" i="13"/>
  <c r="D55" i="13"/>
  <c r="E55" i="13"/>
  <c r="A56" i="13"/>
  <c r="C56" i="13"/>
  <c r="D56" i="13"/>
  <c r="E56" i="13"/>
  <c r="A57" i="13"/>
  <c r="C57" i="13"/>
  <c r="D57" i="13"/>
  <c r="E57" i="13"/>
  <c r="A58" i="13"/>
  <c r="C58" i="13"/>
  <c r="D58" i="13"/>
  <c r="E58" i="13"/>
  <c r="A59" i="13"/>
  <c r="C59" i="13"/>
  <c r="D59" i="13"/>
  <c r="E59" i="13"/>
  <c r="A60" i="13"/>
  <c r="C60" i="13"/>
  <c r="D60" i="13"/>
  <c r="E60" i="13"/>
  <c r="A61" i="13"/>
  <c r="C61" i="13"/>
  <c r="D61" i="13"/>
  <c r="E61" i="13"/>
  <c r="A62" i="13"/>
  <c r="C62" i="13"/>
  <c r="D62" i="13"/>
  <c r="E62" i="13"/>
  <c r="A63" i="13"/>
  <c r="C63" i="13"/>
  <c r="D63" i="13"/>
  <c r="E63" i="13"/>
  <c r="A64" i="13"/>
  <c r="C64" i="13"/>
  <c r="D64" i="13"/>
  <c r="E64" i="13"/>
  <c r="A65" i="13"/>
  <c r="C65" i="13"/>
  <c r="D65" i="13"/>
  <c r="E65" i="13"/>
  <c r="A66" i="13"/>
  <c r="C66" i="13"/>
  <c r="D66" i="13"/>
  <c r="E66" i="13"/>
  <c r="A67" i="13"/>
  <c r="C67" i="13"/>
  <c r="D67" i="13"/>
  <c r="E67" i="13"/>
  <c r="A68" i="13"/>
  <c r="C68" i="13"/>
  <c r="D68" i="13"/>
  <c r="E68" i="13"/>
  <c r="A69" i="13"/>
  <c r="C69" i="13"/>
  <c r="D69" i="13"/>
  <c r="E69" i="13"/>
  <c r="A70" i="13"/>
  <c r="C70" i="13"/>
  <c r="D70" i="13"/>
  <c r="E70" i="13"/>
  <c r="A71" i="13"/>
  <c r="C71" i="13"/>
  <c r="D71" i="13"/>
  <c r="E71" i="13"/>
  <c r="A72" i="13"/>
  <c r="C72" i="13"/>
  <c r="D72" i="13"/>
  <c r="E72" i="13"/>
  <c r="A73" i="13"/>
  <c r="C73" i="13"/>
  <c r="D73" i="13"/>
  <c r="E73" i="13"/>
  <c r="A74" i="13"/>
  <c r="C74" i="13"/>
  <c r="D74" i="13"/>
  <c r="E74" i="13"/>
  <c r="A75" i="13"/>
  <c r="C75" i="13"/>
  <c r="D75" i="13"/>
  <c r="E75" i="13"/>
  <c r="A76" i="13"/>
  <c r="C76" i="13"/>
  <c r="D76" i="13"/>
  <c r="E76" i="13"/>
  <c r="A77" i="13"/>
  <c r="C77" i="13"/>
  <c r="D77" i="13"/>
  <c r="E77" i="13"/>
  <c r="A78" i="13"/>
  <c r="C78" i="13"/>
  <c r="D78" i="13"/>
  <c r="E78" i="13"/>
  <c r="A79" i="13"/>
  <c r="C79" i="13"/>
  <c r="D79" i="13"/>
  <c r="E79" i="13"/>
  <c r="A80" i="13"/>
  <c r="C80" i="13"/>
  <c r="D80" i="13"/>
  <c r="E80" i="13"/>
  <c r="A81" i="13"/>
  <c r="C81" i="13"/>
  <c r="D81" i="13"/>
  <c r="E81" i="13"/>
  <c r="A82" i="13"/>
  <c r="C82" i="13"/>
  <c r="D82" i="13"/>
  <c r="E82" i="13"/>
  <c r="A83" i="13"/>
  <c r="C83" i="13"/>
  <c r="D83" i="13"/>
  <c r="E83" i="13"/>
  <c r="A84" i="13"/>
  <c r="C84" i="13"/>
  <c r="D84" i="13"/>
  <c r="E84" i="13"/>
  <c r="A85" i="13"/>
  <c r="C85" i="13"/>
  <c r="D85" i="13"/>
  <c r="E85" i="13"/>
  <c r="A86" i="13"/>
  <c r="C86" i="13"/>
  <c r="D86" i="13"/>
  <c r="E86" i="13"/>
  <c r="A87" i="13"/>
  <c r="C87" i="13"/>
  <c r="D87" i="13"/>
  <c r="E87" i="13"/>
  <c r="A88" i="13"/>
  <c r="C88" i="13"/>
  <c r="D88" i="13"/>
  <c r="E88" i="13"/>
  <c r="A89" i="13"/>
  <c r="C89" i="13"/>
  <c r="D89" i="13"/>
  <c r="E89" i="13"/>
  <c r="A90" i="13"/>
  <c r="C90" i="13"/>
  <c r="D90" i="13"/>
  <c r="E90" i="13"/>
  <c r="A91" i="13"/>
  <c r="C91" i="13"/>
  <c r="D91" i="13"/>
  <c r="E91" i="13"/>
  <c r="A92" i="13"/>
  <c r="C92" i="13"/>
  <c r="D92" i="13"/>
  <c r="E92" i="13"/>
  <c r="A93" i="13"/>
  <c r="C93" i="13"/>
  <c r="D93" i="13"/>
  <c r="E93" i="13"/>
  <c r="A94" i="13"/>
  <c r="C94" i="13"/>
  <c r="D94" i="13"/>
  <c r="E94" i="13"/>
  <c r="A95" i="13"/>
  <c r="C95" i="13"/>
  <c r="D95" i="13"/>
  <c r="E95" i="13"/>
  <c r="A96" i="13"/>
  <c r="C96" i="13"/>
  <c r="D96" i="13"/>
  <c r="E96" i="13"/>
  <c r="A97" i="13"/>
  <c r="C97" i="13"/>
  <c r="D97" i="13"/>
  <c r="E97" i="13"/>
  <c r="A98" i="13"/>
  <c r="C98" i="13"/>
  <c r="D98" i="13"/>
  <c r="E98" i="13"/>
  <c r="A99" i="13"/>
  <c r="C99" i="13"/>
  <c r="D99" i="13"/>
  <c r="E99" i="13"/>
  <c r="A100" i="13"/>
  <c r="C100" i="13"/>
  <c r="D100" i="13"/>
  <c r="E100" i="13"/>
  <c r="A101" i="13"/>
  <c r="C101" i="13"/>
  <c r="D101" i="13"/>
  <c r="E101" i="13"/>
  <c r="A102" i="13"/>
  <c r="C102" i="13"/>
  <c r="D102" i="13"/>
  <c r="E102" i="13"/>
  <c r="A103" i="13"/>
  <c r="C103" i="13"/>
  <c r="D103" i="13"/>
  <c r="E103" i="13"/>
  <c r="A104" i="13"/>
  <c r="C104" i="13"/>
  <c r="D104" i="13"/>
  <c r="E104" i="13"/>
  <c r="A105" i="13"/>
  <c r="C105" i="13"/>
  <c r="D105" i="13"/>
  <c r="E105" i="13"/>
  <c r="A106" i="13"/>
  <c r="C106" i="13"/>
  <c r="D106" i="13"/>
  <c r="E106" i="13"/>
  <c r="A107" i="13"/>
  <c r="C107" i="13"/>
  <c r="D107" i="13"/>
  <c r="E107" i="13"/>
  <c r="A108" i="13"/>
  <c r="C108" i="13"/>
  <c r="D108" i="13"/>
  <c r="E108" i="13"/>
  <c r="A109" i="13"/>
  <c r="C109" i="13"/>
  <c r="D109" i="13"/>
  <c r="E109" i="13"/>
  <c r="A110" i="13"/>
  <c r="C110" i="13"/>
  <c r="D110" i="13"/>
  <c r="E110" i="13"/>
  <c r="A111" i="13"/>
  <c r="C111" i="13"/>
  <c r="D111" i="13"/>
  <c r="E111" i="13"/>
  <c r="A112" i="13"/>
  <c r="C112" i="13"/>
  <c r="D112" i="13"/>
  <c r="E112" i="13"/>
  <c r="A113" i="13"/>
  <c r="C113" i="13"/>
  <c r="D113" i="13"/>
  <c r="E113" i="13"/>
  <c r="A114" i="13"/>
  <c r="C114" i="13"/>
  <c r="D114" i="13"/>
  <c r="E114" i="13"/>
  <c r="A115" i="13"/>
  <c r="C115" i="13"/>
  <c r="D115" i="13"/>
  <c r="E115" i="13"/>
  <c r="A116" i="13"/>
  <c r="C116" i="13"/>
  <c r="D116" i="13"/>
  <c r="E116" i="13"/>
  <c r="A117" i="13"/>
  <c r="C117" i="13"/>
  <c r="D117" i="13"/>
  <c r="E117" i="13"/>
  <c r="A118" i="13"/>
  <c r="C118" i="13"/>
  <c r="D118" i="13"/>
  <c r="E118" i="13"/>
  <c r="A119" i="13"/>
  <c r="C119" i="13"/>
  <c r="D119" i="13"/>
  <c r="E119" i="13"/>
  <c r="A120" i="13"/>
  <c r="C120" i="13"/>
  <c r="D120" i="13"/>
  <c r="E120" i="13"/>
  <c r="A121" i="13"/>
  <c r="C121" i="13"/>
  <c r="D121" i="13"/>
  <c r="E121" i="13"/>
  <c r="A122" i="13"/>
  <c r="C122" i="13"/>
  <c r="D122" i="13"/>
  <c r="E122" i="13"/>
  <c r="A123" i="13"/>
  <c r="C123" i="13"/>
  <c r="D123" i="13"/>
  <c r="E123" i="13"/>
  <c r="A124" i="13"/>
  <c r="C124" i="13"/>
  <c r="D124" i="13"/>
  <c r="E124" i="13"/>
  <c r="A125" i="13"/>
  <c r="C125" i="13"/>
  <c r="D125" i="13"/>
  <c r="E125" i="13"/>
  <c r="A126" i="13"/>
  <c r="C126" i="13"/>
  <c r="D126" i="13"/>
  <c r="E126" i="13"/>
  <c r="A127" i="13"/>
  <c r="C127" i="13"/>
  <c r="D127" i="13"/>
  <c r="E127" i="13"/>
  <c r="A128" i="13"/>
  <c r="C128" i="13"/>
  <c r="D128" i="13"/>
  <c r="E128" i="13"/>
  <c r="A129" i="13"/>
  <c r="C129" i="13"/>
  <c r="D129" i="13"/>
  <c r="E129" i="13"/>
  <c r="A130" i="13"/>
  <c r="C130" i="13"/>
  <c r="D130" i="13"/>
  <c r="E130" i="13"/>
  <c r="A131" i="13"/>
  <c r="C131" i="13"/>
  <c r="D131" i="13"/>
  <c r="E131" i="13"/>
  <c r="A132" i="13"/>
  <c r="C132" i="13"/>
  <c r="D132" i="13"/>
  <c r="E132" i="13"/>
  <c r="A133" i="13"/>
  <c r="C133" i="13"/>
  <c r="D133" i="13"/>
  <c r="E133" i="13"/>
  <c r="A134" i="13"/>
  <c r="C134" i="13"/>
  <c r="D134" i="13"/>
  <c r="E134" i="13"/>
  <c r="A135" i="13"/>
  <c r="C135" i="13"/>
  <c r="D135" i="13"/>
  <c r="E135" i="13"/>
  <c r="A136" i="13"/>
  <c r="C136" i="13"/>
  <c r="D136" i="13"/>
  <c r="E136" i="13"/>
  <c r="A137" i="13"/>
  <c r="C137" i="13"/>
  <c r="D137" i="13"/>
  <c r="E137" i="13"/>
  <c r="A138" i="13"/>
  <c r="C138" i="13"/>
  <c r="D138" i="13"/>
  <c r="E138" i="13"/>
  <c r="A139" i="13"/>
  <c r="C139" i="13"/>
  <c r="D139" i="13"/>
  <c r="E139" i="13"/>
  <c r="A140" i="13"/>
  <c r="C140" i="13"/>
  <c r="D140" i="13"/>
  <c r="E140" i="13"/>
  <c r="A141" i="13"/>
  <c r="C141" i="13"/>
  <c r="D141" i="13"/>
  <c r="E141" i="13"/>
  <c r="A142" i="13"/>
  <c r="C142" i="13"/>
  <c r="D142" i="13"/>
  <c r="E142" i="13"/>
  <c r="A143" i="13"/>
  <c r="C143" i="13"/>
  <c r="D143" i="13"/>
  <c r="E143" i="13"/>
  <c r="A144" i="13"/>
  <c r="C144" i="13"/>
  <c r="D144" i="13"/>
  <c r="E144" i="13"/>
  <c r="A145" i="13"/>
  <c r="C145" i="13"/>
  <c r="D145" i="13"/>
  <c r="E145" i="13"/>
  <c r="A146" i="13"/>
  <c r="C146" i="13"/>
  <c r="D146" i="13"/>
  <c r="E146" i="13"/>
  <c r="A147" i="13"/>
  <c r="C147" i="13"/>
  <c r="D147" i="13"/>
  <c r="E147" i="13"/>
  <c r="A148" i="13"/>
  <c r="C148" i="13"/>
  <c r="D148" i="13"/>
  <c r="E148" i="13"/>
  <c r="A149" i="13"/>
  <c r="C149" i="13"/>
  <c r="D149" i="13"/>
  <c r="E149" i="13"/>
  <c r="A150" i="13"/>
  <c r="C150" i="13"/>
  <c r="D150" i="13"/>
  <c r="E150" i="13"/>
  <c r="A151" i="13"/>
  <c r="C151" i="13"/>
  <c r="D151" i="13"/>
  <c r="E151" i="13"/>
  <c r="A152" i="13"/>
  <c r="C152" i="13"/>
  <c r="D152" i="13"/>
  <c r="E152" i="13"/>
  <c r="A153" i="13"/>
  <c r="C153" i="13"/>
  <c r="D153" i="13"/>
  <c r="E153" i="13"/>
  <c r="A154" i="13"/>
  <c r="C154" i="13"/>
  <c r="D154" i="13"/>
  <c r="E154" i="13"/>
  <c r="A155" i="13"/>
  <c r="C155" i="13"/>
  <c r="D155" i="13"/>
  <c r="E155" i="13"/>
  <c r="A156" i="13"/>
  <c r="C156" i="13"/>
  <c r="D156" i="13"/>
  <c r="E156" i="13"/>
  <c r="A157" i="13"/>
  <c r="C157" i="13"/>
  <c r="D157" i="13"/>
  <c r="E157" i="13"/>
  <c r="A158" i="13"/>
  <c r="C158" i="13"/>
  <c r="D158" i="13"/>
  <c r="E158" i="13"/>
  <c r="A159" i="13"/>
  <c r="C159" i="13"/>
  <c r="D159" i="13"/>
  <c r="E159" i="13"/>
  <c r="A160" i="13"/>
  <c r="C160" i="13"/>
  <c r="D160" i="13"/>
  <c r="E160" i="13"/>
  <c r="A161" i="13"/>
  <c r="C161" i="13"/>
  <c r="D161" i="13"/>
  <c r="E161" i="13"/>
  <c r="A162" i="13"/>
  <c r="C162" i="13"/>
  <c r="D162" i="13"/>
  <c r="E162" i="13"/>
  <c r="A163" i="13"/>
  <c r="C163" i="13"/>
  <c r="D163" i="13"/>
  <c r="E163" i="13"/>
  <c r="A164" i="13"/>
  <c r="C164" i="13"/>
  <c r="D164" i="13"/>
  <c r="E164" i="13"/>
  <c r="A165" i="13"/>
  <c r="C165" i="13"/>
  <c r="D165" i="13"/>
  <c r="E165" i="13"/>
  <c r="A166" i="13"/>
  <c r="C166" i="13"/>
  <c r="D166" i="13"/>
  <c r="E166" i="13"/>
  <c r="A167" i="13"/>
  <c r="C167" i="13"/>
  <c r="D167" i="13"/>
  <c r="E167" i="13"/>
  <c r="A168" i="13"/>
  <c r="C168" i="13"/>
  <c r="D168" i="13"/>
  <c r="E168" i="13"/>
  <c r="A169" i="13"/>
  <c r="C169" i="13"/>
  <c r="D169" i="13"/>
  <c r="E169" i="13"/>
  <c r="A170" i="13"/>
  <c r="C170" i="13"/>
  <c r="D170" i="13"/>
  <c r="E170" i="13"/>
  <c r="A171" i="13"/>
  <c r="C171" i="13"/>
  <c r="D171" i="13"/>
  <c r="E171" i="13"/>
  <c r="A172" i="13"/>
  <c r="C172" i="13"/>
  <c r="D172" i="13"/>
  <c r="E172" i="13"/>
  <c r="A173" i="13"/>
  <c r="C173" i="13"/>
  <c r="D173" i="13"/>
  <c r="E173" i="13"/>
  <c r="A174" i="13"/>
  <c r="C174" i="13"/>
  <c r="D174" i="13"/>
  <c r="E174" i="13"/>
  <c r="A175" i="13"/>
  <c r="C175" i="13"/>
  <c r="D175" i="13"/>
  <c r="E175" i="13"/>
  <c r="A176" i="13"/>
  <c r="C176" i="13"/>
  <c r="D176" i="13"/>
  <c r="E176" i="13"/>
  <c r="A177" i="13"/>
  <c r="C177" i="13"/>
  <c r="D177" i="13"/>
  <c r="E177" i="13"/>
  <c r="A178" i="13"/>
  <c r="C178" i="13"/>
  <c r="D178" i="13"/>
  <c r="E178" i="13"/>
  <c r="A179" i="13"/>
  <c r="C179" i="13"/>
  <c r="D179" i="13"/>
  <c r="E179" i="13"/>
  <c r="A180" i="13"/>
  <c r="C180" i="13"/>
  <c r="D180" i="13"/>
  <c r="E180" i="13"/>
  <c r="A181" i="13"/>
  <c r="C181" i="13"/>
  <c r="D181" i="13"/>
  <c r="E181" i="13"/>
  <c r="A182" i="13"/>
  <c r="C182" i="13"/>
  <c r="D182" i="13"/>
  <c r="E182" i="13"/>
  <c r="A183" i="13"/>
  <c r="C183" i="13"/>
  <c r="D183" i="13"/>
  <c r="E183" i="13"/>
  <c r="A184" i="13"/>
  <c r="C184" i="13"/>
  <c r="D184" i="13"/>
  <c r="E184" i="13"/>
  <c r="A185" i="13"/>
  <c r="C185" i="13"/>
  <c r="D185" i="13"/>
  <c r="E185" i="13"/>
  <c r="A186" i="13"/>
  <c r="C186" i="13"/>
  <c r="D186" i="13"/>
  <c r="E186" i="13"/>
  <c r="A187" i="13"/>
  <c r="C187" i="13"/>
  <c r="D187" i="13"/>
  <c r="E187" i="13"/>
  <c r="A188" i="13"/>
  <c r="C188" i="13"/>
  <c r="D188" i="13"/>
  <c r="E188" i="13"/>
  <c r="A189" i="13"/>
  <c r="C189" i="13"/>
  <c r="D189" i="13"/>
  <c r="E189" i="13"/>
  <c r="A190" i="13"/>
  <c r="C190" i="13"/>
  <c r="D190" i="13"/>
  <c r="E190" i="13"/>
  <c r="A191" i="13"/>
  <c r="C191" i="13"/>
  <c r="D191" i="13"/>
  <c r="E191" i="13"/>
  <c r="A192" i="13"/>
  <c r="C192" i="13"/>
  <c r="D192" i="13"/>
  <c r="E192" i="13"/>
  <c r="A193" i="13"/>
  <c r="C193" i="13"/>
  <c r="D193" i="13"/>
  <c r="E193" i="13"/>
  <c r="A194" i="13"/>
  <c r="C194" i="13"/>
  <c r="D194" i="13"/>
  <c r="E194" i="13"/>
  <c r="A195" i="13"/>
  <c r="C195" i="13"/>
  <c r="D195" i="13"/>
  <c r="E195" i="13"/>
  <c r="A196" i="13"/>
  <c r="C196" i="13"/>
  <c r="D196" i="13"/>
  <c r="E196" i="13"/>
  <c r="A197" i="13"/>
  <c r="C197" i="13"/>
  <c r="D197" i="13"/>
  <c r="E197" i="13"/>
  <c r="A198" i="13"/>
  <c r="C198" i="13"/>
  <c r="D198" i="13"/>
  <c r="E198" i="13"/>
  <c r="A199" i="13"/>
  <c r="C199" i="13"/>
  <c r="D199" i="13"/>
  <c r="E199" i="13"/>
  <c r="A200" i="13"/>
  <c r="C200" i="13"/>
  <c r="D200" i="13"/>
  <c r="E200" i="13"/>
  <c r="A201" i="13"/>
  <c r="C201" i="13"/>
  <c r="D201" i="13"/>
  <c r="E201" i="13"/>
  <c r="A202" i="13"/>
  <c r="C202" i="13"/>
  <c r="D202" i="13"/>
  <c r="E202" i="13"/>
  <c r="A203" i="13"/>
  <c r="C203" i="13"/>
  <c r="D203" i="13"/>
  <c r="E203" i="13"/>
  <c r="A204" i="13"/>
  <c r="C204" i="13"/>
  <c r="D204" i="13"/>
  <c r="E204" i="13"/>
  <c r="A205" i="13"/>
  <c r="C205" i="13"/>
  <c r="D205" i="13"/>
  <c r="E205" i="13"/>
  <c r="A206" i="13"/>
  <c r="C206" i="13"/>
  <c r="D206" i="13"/>
  <c r="E206" i="13"/>
  <c r="A207" i="13"/>
  <c r="C207" i="13"/>
  <c r="D207" i="13"/>
  <c r="E207" i="13"/>
  <c r="A208" i="13"/>
  <c r="C208" i="13"/>
  <c r="D208" i="13"/>
  <c r="E208" i="13"/>
  <c r="A209" i="13"/>
  <c r="C209" i="13"/>
  <c r="D209" i="13"/>
  <c r="E209" i="13"/>
  <c r="A210" i="13"/>
  <c r="C210" i="13"/>
  <c r="D210" i="13"/>
  <c r="E210" i="13"/>
  <c r="A211" i="13"/>
  <c r="C211" i="13"/>
  <c r="D211" i="13"/>
  <c r="E211" i="13"/>
  <c r="A212" i="13"/>
  <c r="C212" i="13"/>
  <c r="D212" i="13"/>
  <c r="E212" i="13"/>
  <c r="A213" i="13"/>
  <c r="C213" i="13"/>
  <c r="D213" i="13"/>
  <c r="E213" i="13"/>
  <c r="A214" i="13"/>
  <c r="C214" i="13"/>
  <c r="D214" i="13"/>
  <c r="E214" i="13"/>
  <c r="A215" i="13"/>
  <c r="C215" i="13"/>
  <c r="D215" i="13"/>
  <c r="E215" i="13"/>
  <c r="A216" i="13"/>
  <c r="C216" i="13"/>
  <c r="D216" i="13"/>
  <c r="E216" i="13"/>
  <c r="A217" i="13"/>
  <c r="C217" i="13"/>
  <c r="D217" i="13"/>
  <c r="E217" i="13"/>
  <c r="A218" i="13"/>
  <c r="C218" i="13"/>
  <c r="D218" i="13"/>
  <c r="E218" i="13"/>
  <c r="A219" i="13"/>
  <c r="C219" i="13"/>
  <c r="D219" i="13"/>
  <c r="E219" i="13"/>
  <c r="A220" i="13"/>
  <c r="C220" i="13"/>
  <c r="D220" i="13"/>
  <c r="E220" i="13"/>
  <c r="A221" i="13"/>
  <c r="C221" i="13"/>
  <c r="D221" i="13"/>
  <c r="E221" i="13"/>
  <c r="A222" i="13"/>
  <c r="C222" i="13"/>
  <c r="D222" i="13"/>
  <c r="E222" i="13"/>
  <c r="A223" i="13"/>
  <c r="C223" i="13"/>
  <c r="D223" i="13"/>
  <c r="E223" i="13"/>
  <c r="A224" i="13"/>
  <c r="C224" i="13"/>
  <c r="D224" i="13"/>
  <c r="E224" i="13"/>
  <c r="A225" i="13"/>
  <c r="C225" i="13"/>
  <c r="D225" i="13"/>
  <c r="E225" i="13"/>
  <c r="A226" i="13"/>
  <c r="C226" i="13"/>
  <c r="D226" i="13"/>
  <c r="E226" i="13"/>
  <c r="A227" i="13"/>
  <c r="C227" i="13"/>
  <c r="D227" i="13"/>
  <c r="E227" i="13"/>
  <c r="A228" i="13"/>
  <c r="C228" i="13"/>
  <c r="D228" i="13"/>
  <c r="E228" i="13"/>
  <c r="A229" i="13"/>
  <c r="C229" i="13"/>
  <c r="D229" i="13"/>
  <c r="E229" i="13"/>
  <c r="A230" i="13"/>
  <c r="C230" i="13"/>
  <c r="D230" i="13"/>
  <c r="E230" i="13"/>
  <c r="A231" i="13"/>
  <c r="C231" i="13"/>
  <c r="D231" i="13"/>
  <c r="E231" i="13"/>
  <c r="A232" i="13"/>
  <c r="C232" i="13"/>
  <c r="D232" i="13"/>
  <c r="E232" i="13"/>
  <c r="A233" i="13"/>
  <c r="C233" i="13"/>
  <c r="D233" i="13"/>
  <c r="E233" i="13"/>
  <c r="A234" i="13"/>
  <c r="C234" i="13"/>
  <c r="D234" i="13"/>
  <c r="E234" i="13"/>
  <c r="A235" i="13"/>
  <c r="C235" i="13"/>
  <c r="D235" i="13"/>
  <c r="E235" i="13"/>
  <c r="A236" i="13"/>
  <c r="C236" i="13"/>
  <c r="D236" i="13"/>
  <c r="E236" i="13"/>
  <c r="A237" i="13"/>
  <c r="C237" i="13"/>
  <c r="D237" i="13"/>
  <c r="E237" i="13"/>
  <c r="A238" i="13"/>
  <c r="C238" i="13"/>
  <c r="D238" i="13"/>
  <c r="E238" i="13"/>
  <c r="A239" i="13"/>
  <c r="C239" i="13"/>
  <c r="D239" i="13"/>
  <c r="E239" i="13"/>
  <c r="A240" i="13"/>
  <c r="C240" i="13"/>
  <c r="D240" i="13"/>
  <c r="E240" i="13"/>
  <c r="A241" i="13"/>
  <c r="C241" i="13"/>
  <c r="D241" i="13"/>
  <c r="E241" i="13"/>
  <c r="A242" i="13"/>
  <c r="C242" i="13"/>
  <c r="D242" i="13"/>
  <c r="E242" i="13"/>
  <c r="A243" i="13"/>
  <c r="C243" i="13"/>
  <c r="D243" i="13"/>
  <c r="E243" i="13"/>
  <c r="A244" i="13"/>
  <c r="C244" i="13"/>
  <c r="D244" i="13"/>
  <c r="E244" i="13"/>
  <c r="A245" i="13"/>
  <c r="C245" i="13"/>
  <c r="D245" i="13"/>
  <c r="E245" i="13"/>
  <c r="A246" i="13"/>
  <c r="C246" i="13"/>
  <c r="D246" i="13"/>
  <c r="E246" i="13"/>
  <c r="A247" i="13"/>
  <c r="C247" i="13"/>
  <c r="D247" i="13"/>
  <c r="E247" i="13"/>
  <c r="A248" i="13"/>
  <c r="C248" i="13"/>
  <c r="D248" i="13"/>
  <c r="E248" i="13"/>
  <c r="A249" i="13"/>
  <c r="C249" i="13"/>
  <c r="D249" i="13"/>
  <c r="E249" i="13"/>
  <c r="A250" i="13"/>
  <c r="C250" i="13"/>
  <c r="D250" i="13"/>
  <c r="E250" i="13"/>
  <c r="A251" i="13"/>
  <c r="C251" i="13"/>
  <c r="D251" i="13"/>
  <c r="E251" i="13"/>
  <c r="A252" i="13"/>
  <c r="C252" i="13"/>
  <c r="D252" i="13"/>
  <c r="E252" i="13"/>
  <c r="A253" i="13"/>
  <c r="C253" i="13"/>
  <c r="D253" i="13"/>
  <c r="E253" i="13"/>
  <c r="A254" i="13"/>
  <c r="C254" i="13"/>
  <c r="D254" i="13"/>
  <c r="E254" i="13"/>
  <c r="A255" i="13"/>
  <c r="C255" i="13"/>
  <c r="D255" i="13"/>
  <c r="E255" i="13"/>
  <c r="A256" i="13"/>
  <c r="C256" i="13"/>
  <c r="D256" i="13"/>
  <c r="E256" i="13"/>
  <c r="A257" i="13"/>
  <c r="C257" i="13"/>
  <c r="D257" i="13"/>
  <c r="E257" i="13"/>
  <c r="A9" i="13"/>
  <c r="C9" i="13"/>
  <c r="D9" i="13"/>
  <c r="E9" i="13"/>
  <c r="A209" i="10"/>
  <c r="C209" i="10"/>
  <c r="D209" i="10"/>
  <c r="E209" i="10"/>
  <c r="F209" i="10"/>
  <c r="A210" i="10"/>
  <c r="C210" i="10"/>
  <c r="D210" i="10"/>
  <c r="E210" i="10"/>
  <c r="F210" i="10"/>
  <c r="A211" i="10"/>
  <c r="C211" i="10"/>
  <c r="D211" i="10"/>
  <c r="E211" i="10"/>
  <c r="F211" i="10"/>
  <c r="A212" i="10"/>
  <c r="C212" i="10"/>
  <c r="D212" i="10"/>
  <c r="E212" i="10"/>
  <c r="F212" i="10"/>
  <c r="A213" i="10"/>
  <c r="C213" i="10"/>
  <c r="D213" i="10"/>
  <c r="E213" i="10"/>
  <c r="F213" i="10"/>
  <c r="A214" i="10"/>
  <c r="C214" i="10"/>
  <c r="D214" i="10"/>
  <c r="E214" i="10"/>
  <c r="F214" i="10"/>
  <c r="A215" i="10"/>
  <c r="C215" i="10"/>
  <c r="D215" i="10"/>
  <c r="E215" i="10"/>
  <c r="F215" i="10"/>
  <c r="A216" i="10"/>
  <c r="C216" i="10"/>
  <c r="D216" i="10"/>
  <c r="E216" i="10"/>
  <c r="F216" i="10"/>
  <c r="A217" i="10"/>
  <c r="C217" i="10"/>
  <c r="D217" i="10"/>
  <c r="E217" i="10"/>
  <c r="F217" i="10"/>
  <c r="A218" i="10"/>
  <c r="C218" i="10"/>
  <c r="D218" i="10"/>
  <c r="E218" i="10"/>
  <c r="F218" i="10"/>
  <c r="A219" i="10"/>
  <c r="C219" i="10"/>
  <c r="D219" i="10"/>
  <c r="E219" i="10"/>
  <c r="F219" i="10"/>
  <c r="A220" i="10"/>
  <c r="C220" i="10"/>
  <c r="D220" i="10"/>
  <c r="E220" i="10"/>
  <c r="F220" i="10"/>
  <c r="A221" i="10"/>
  <c r="C221" i="10"/>
  <c r="D221" i="10"/>
  <c r="E221" i="10"/>
  <c r="F221" i="10"/>
  <c r="A222" i="10"/>
  <c r="C222" i="10"/>
  <c r="D222" i="10"/>
  <c r="E222" i="10"/>
  <c r="F222" i="10"/>
  <c r="A223" i="10"/>
  <c r="C223" i="10"/>
  <c r="D223" i="10"/>
  <c r="E223" i="10"/>
  <c r="F223" i="10"/>
  <c r="A224" i="10"/>
  <c r="C224" i="10"/>
  <c r="D224" i="10"/>
  <c r="E224" i="10"/>
  <c r="F224" i="10"/>
  <c r="A225" i="10"/>
  <c r="C225" i="10"/>
  <c r="D225" i="10"/>
  <c r="E225" i="10"/>
  <c r="F225" i="10"/>
  <c r="A226" i="10"/>
  <c r="C226" i="10"/>
  <c r="D226" i="10"/>
  <c r="E226" i="10"/>
  <c r="F226" i="10"/>
  <c r="A227" i="10"/>
  <c r="C227" i="10"/>
  <c r="D227" i="10"/>
  <c r="E227" i="10"/>
  <c r="F227" i="10"/>
  <c r="A228" i="10"/>
  <c r="C228" i="10"/>
  <c r="D228" i="10"/>
  <c r="E228" i="10"/>
  <c r="F228" i="10"/>
  <c r="A229" i="10"/>
  <c r="C229" i="10"/>
  <c r="D229" i="10"/>
  <c r="E229" i="10"/>
  <c r="F229" i="10"/>
  <c r="A230" i="10"/>
  <c r="C230" i="10"/>
  <c r="D230" i="10"/>
  <c r="E230" i="10"/>
  <c r="F230" i="10"/>
  <c r="A231" i="10"/>
  <c r="C231" i="10"/>
  <c r="D231" i="10"/>
  <c r="E231" i="10"/>
  <c r="F231" i="10"/>
  <c r="A232" i="10"/>
  <c r="C232" i="10"/>
  <c r="D232" i="10"/>
  <c r="E232" i="10"/>
  <c r="F232" i="10"/>
  <c r="A233" i="10"/>
  <c r="C233" i="10"/>
  <c r="D233" i="10"/>
  <c r="E233" i="10"/>
  <c r="F233" i="10"/>
  <c r="A234" i="10"/>
  <c r="C234" i="10"/>
  <c r="D234" i="10"/>
  <c r="E234" i="10"/>
  <c r="F234" i="10"/>
  <c r="A235" i="10"/>
  <c r="C235" i="10"/>
  <c r="D235" i="10"/>
  <c r="E235" i="10"/>
  <c r="F235" i="10"/>
  <c r="A236" i="10"/>
  <c r="C236" i="10"/>
  <c r="D236" i="10"/>
  <c r="E236" i="10"/>
  <c r="F236" i="10"/>
  <c r="A237" i="10"/>
  <c r="C237" i="10"/>
  <c r="D237" i="10"/>
  <c r="E237" i="10"/>
  <c r="F237" i="10"/>
  <c r="A238" i="10"/>
  <c r="C238" i="10"/>
  <c r="D238" i="10"/>
  <c r="E238" i="10"/>
  <c r="F238" i="10"/>
  <c r="A239" i="10"/>
  <c r="C239" i="10"/>
  <c r="D239" i="10"/>
  <c r="E239" i="10"/>
  <c r="F239" i="10"/>
  <c r="A240" i="10"/>
  <c r="C240" i="10"/>
  <c r="D240" i="10"/>
  <c r="E240" i="10"/>
  <c r="F240" i="10"/>
  <c r="A241" i="10"/>
  <c r="C241" i="10"/>
  <c r="D241" i="10"/>
  <c r="E241" i="10"/>
  <c r="F241" i="10"/>
  <c r="A242" i="10"/>
  <c r="C242" i="10"/>
  <c r="D242" i="10"/>
  <c r="E242" i="10"/>
  <c r="F242" i="10"/>
  <c r="A243" i="10"/>
  <c r="C243" i="10"/>
  <c r="D243" i="10"/>
  <c r="E243" i="10"/>
  <c r="F243" i="10"/>
  <c r="A244" i="10"/>
  <c r="C244" i="10"/>
  <c r="D244" i="10"/>
  <c r="E244" i="10"/>
  <c r="F244" i="10"/>
  <c r="A245" i="10"/>
  <c r="C245" i="10"/>
  <c r="D245" i="10"/>
  <c r="E245" i="10"/>
  <c r="F245" i="10"/>
  <c r="A246" i="10"/>
  <c r="C246" i="10"/>
  <c r="D246" i="10"/>
  <c r="E246" i="10"/>
  <c r="F246" i="10"/>
  <c r="A247" i="10"/>
  <c r="C247" i="10"/>
  <c r="D247" i="10"/>
  <c r="E247" i="10"/>
  <c r="F247" i="10"/>
  <c r="A248" i="10"/>
  <c r="C248" i="10"/>
  <c r="D248" i="10"/>
  <c r="E248" i="10"/>
  <c r="F248" i="10"/>
  <c r="A249" i="10"/>
  <c r="C249" i="10"/>
  <c r="D249" i="10"/>
  <c r="E249" i="10"/>
  <c r="F249" i="10"/>
  <c r="A250" i="10"/>
  <c r="C250" i="10"/>
  <c r="D250" i="10"/>
  <c r="E250" i="10"/>
  <c r="F250" i="10"/>
  <c r="A251" i="10"/>
  <c r="C251" i="10"/>
  <c r="D251" i="10"/>
  <c r="E251" i="10"/>
  <c r="F251" i="10"/>
  <c r="A252" i="10"/>
  <c r="C252" i="10"/>
  <c r="D252" i="10"/>
  <c r="E252" i="10"/>
  <c r="F252" i="10"/>
  <c r="A253" i="10"/>
  <c r="C253" i="10"/>
  <c r="D253" i="10"/>
  <c r="E253" i="10"/>
  <c r="F253" i="10"/>
  <c r="A254" i="10"/>
  <c r="C254" i="10"/>
  <c r="D254" i="10"/>
  <c r="E254" i="10"/>
  <c r="F254" i="10"/>
  <c r="A255" i="10"/>
  <c r="C255" i="10"/>
  <c r="D255" i="10"/>
  <c r="E255" i="10"/>
  <c r="F255" i="10"/>
  <c r="A256" i="10"/>
  <c r="C256" i="10"/>
  <c r="D256" i="10"/>
  <c r="E256" i="10"/>
  <c r="F256" i="10"/>
  <c r="A257" i="10"/>
  <c r="C257" i="10"/>
  <c r="D257" i="10"/>
  <c r="E257" i="10"/>
  <c r="F257" i="10"/>
  <c r="A258" i="10"/>
  <c r="C258" i="10"/>
  <c r="D258" i="10"/>
  <c r="E258" i="10"/>
  <c r="F258" i="10"/>
  <c r="K46" i="2"/>
  <c r="M46" i="2"/>
  <c r="O46" i="2"/>
  <c r="Q46" i="2"/>
  <c r="K45" i="15" s="1"/>
  <c r="S46" i="2"/>
  <c r="U46" i="2"/>
  <c r="M45" i="15" s="1"/>
  <c r="K47" i="2"/>
  <c r="E46" i="15" s="1"/>
  <c r="M47" i="2"/>
  <c r="O47" i="2"/>
  <c r="J46" i="15" s="1"/>
  <c r="Q47" i="2"/>
  <c r="S47" i="2"/>
  <c r="L46" i="15" s="1"/>
  <c r="U47" i="2"/>
  <c r="K48" i="2"/>
  <c r="M48" i="2"/>
  <c r="I47" i="15" s="1"/>
  <c r="O48" i="2"/>
  <c r="Q48" i="2"/>
  <c r="K47" i="15" s="1"/>
  <c r="S48" i="2"/>
  <c r="U48" i="2"/>
  <c r="M47" i="15" s="1"/>
  <c r="K49" i="2"/>
  <c r="M49" i="2"/>
  <c r="O49" i="2"/>
  <c r="Q49" i="2"/>
  <c r="S49" i="2"/>
  <c r="L48" i="15" s="1"/>
  <c r="U49" i="2"/>
  <c r="K50" i="2"/>
  <c r="M50" i="2"/>
  <c r="I49" i="15" s="1"/>
  <c r="O50" i="2"/>
  <c r="Q50" i="2"/>
  <c r="S50" i="2"/>
  <c r="U50" i="2"/>
  <c r="M49" i="15" s="1"/>
  <c r="K51" i="2"/>
  <c r="E50" i="15" s="1"/>
  <c r="M51" i="2"/>
  <c r="O51" i="2"/>
  <c r="J50" i="15" s="1"/>
  <c r="Q51" i="2"/>
  <c r="S51" i="2"/>
  <c r="L50" i="15" s="1"/>
  <c r="U51" i="2"/>
  <c r="K52" i="2"/>
  <c r="M52" i="2"/>
  <c r="I51" i="15" s="1"/>
  <c r="O52" i="2"/>
  <c r="Q52" i="2"/>
  <c r="K51" i="15" s="1"/>
  <c r="S52" i="2"/>
  <c r="U52" i="2"/>
  <c r="M51" i="15" s="1"/>
  <c r="K56" i="13"/>
  <c r="K53" i="2"/>
  <c r="M53" i="2"/>
  <c r="O53" i="2"/>
  <c r="J52" i="15" s="1"/>
  <c r="Q53" i="2"/>
  <c r="S53" i="2"/>
  <c r="L52" i="15" s="1"/>
  <c r="U53" i="2"/>
  <c r="K54" i="2"/>
  <c r="M54" i="2"/>
  <c r="I53" i="15" s="1"/>
  <c r="O54" i="2"/>
  <c r="Q54" i="2"/>
  <c r="K53" i="15" s="1"/>
  <c r="S54" i="2"/>
  <c r="U54" i="2"/>
  <c r="M53" i="15" s="1"/>
  <c r="K55" i="2"/>
  <c r="E54" i="15" s="1"/>
  <c r="M55" i="2"/>
  <c r="O55" i="2"/>
  <c r="J54" i="15" s="1"/>
  <c r="Q55" i="2"/>
  <c r="S55" i="2"/>
  <c r="L54" i="15" s="1"/>
  <c r="U55" i="2"/>
  <c r="K56" i="2"/>
  <c r="M56" i="2"/>
  <c r="I55" i="15" s="1"/>
  <c r="O56" i="2"/>
  <c r="Q56" i="2"/>
  <c r="K55" i="15" s="1"/>
  <c r="S56" i="2"/>
  <c r="U56" i="2"/>
  <c r="K57" i="2"/>
  <c r="M57" i="2"/>
  <c r="O57" i="2"/>
  <c r="J56" i="15" s="1"/>
  <c r="Q57" i="2"/>
  <c r="S57" i="2"/>
  <c r="L56" i="15" s="1"/>
  <c r="U57" i="2"/>
  <c r="K58" i="2"/>
  <c r="M58" i="2"/>
  <c r="I57" i="15" s="1"/>
  <c r="O58" i="2"/>
  <c r="Q58" i="2"/>
  <c r="K57" i="15" s="1"/>
  <c r="S58" i="2"/>
  <c r="U58" i="2"/>
  <c r="M57" i="15" s="1"/>
  <c r="K59" i="2"/>
  <c r="E58" i="15" s="1"/>
  <c r="M59" i="2"/>
  <c r="O59" i="2"/>
  <c r="J58" i="15" s="1"/>
  <c r="Q59" i="2"/>
  <c r="S59" i="2"/>
  <c r="L58" i="15" s="1"/>
  <c r="U59" i="2"/>
  <c r="K60" i="2"/>
  <c r="M60" i="2"/>
  <c r="O60" i="2"/>
  <c r="Q60" i="2"/>
  <c r="K59" i="15" s="1"/>
  <c r="S60" i="2"/>
  <c r="U60" i="2"/>
  <c r="M59" i="15" s="1"/>
  <c r="K61" i="2"/>
  <c r="M61" i="2"/>
  <c r="O61" i="2"/>
  <c r="J60" i="15" s="1"/>
  <c r="Q61" i="2"/>
  <c r="S61" i="2"/>
  <c r="L60" i="15" s="1"/>
  <c r="U61" i="2"/>
  <c r="K62" i="2"/>
  <c r="M62" i="2"/>
  <c r="I61" i="15" s="1"/>
  <c r="O62" i="2"/>
  <c r="Q62" i="2"/>
  <c r="K61" i="15" s="1"/>
  <c r="S62" i="2"/>
  <c r="U62" i="2"/>
  <c r="M61" i="15" s="1"/>
  <c r="K63" i="2"/>
  <c r="E62" i="15" s="1"/>
  <c r="M63" i="2"/>
  <c r="O63" i="2"/>
  <c r="J62" i="15" s="1"/>
  <c r="Q63" i="2"/>
  <c r="S63" i="2"/>
  <c r="L62" i="15" s="1"/>
  <c r="U63" i="2"/>
  <c r="K64" i="2"/>
  <c r="M64" i="2"/>
  <c r="I63" i="15" s="1"/>
  <c r="O64" i="2"/>
  <c r="Q64" i="2"/>
  <c r="K63" i="15" s="1"/>
  <c r="S64" i="2"/>
  <c r="U64" i="2"/>
  <c r="K65" i="2"/>
  <c r="M65" i="2"/>
  <c r="O65" i="2"/>
  <c r="J64" i="15" s="1"/>
  <c r="Q65" i="2"/>
  <c r="S65" i="2"/>
  <c r="L64" i="15" s="1"/>
  <c r="U65" i="2"/>
  <c r="K66" i="2"/>
  <c r="M66" i="2"/>
  <c r="I65" i="15" s="1"/>
  <c r="O66" i="2"/>
  <c r="Q66" i="2"/>
  <c r="K65" i="15" s="1"/>
  <c r="S66" i="2"/>
  <c r="U66" i="2"/>
  <c r="M65" i="15" s="1"/>
  <c r="K67" i="2"/>
  <c r="M67" i="2"/>
  <c r="O67" i="2"/>
  <c r="J66" i="15" s="1"/>
  <c r="Q67" i="2"/>
  <c r="S67" i="2"/>
  <c r="L66" i="15" s="1"/>
  <c r="U67" i="2"/>
  <c r="K68" i="2"/>
  <c r="M68" i="2"/>
  <c r="O68" i="2"/>
  <c r="Q68" i="2"/>
  <c r="K67" i="15" s="1"/>
  <c r="S68" i="2"/>
  <c r="U68" i="2"/>
  <c r="M67" i="15" s="1"/>
  <c r="K72" i="13"/>
  <c r="K69" i="2"/>
  <c r="M69" i="2"/>
  <c r="O69" i="2"/>
  <c r="J68" i="15" s="1"/>
  <c r="Q69" i="2"/>
  <c r="S69" i="2"/>
  <c r="L68" i="15" s="1"/>
  <c r="U69" i="2"/>
  <c r="K70" i="2"/>
  <c r="M70" i="2"/>
  <c r="I69" i="15" s="1"/>
  <c r="O70" i="2"/>
  <c r="Q70" i="2"/>
  <c r="K69" i="15" s="1"/>
  <c r="S70" i="2"/>
  <c r="U70" i="2"/>
  <c r="M69" i="15" s="1"/>
  <c r="K71" i="2"/>
  <c r="E70" i="15" s="1"/>
  <c r="M71" i="2"/>
  <c r="O71" i="2"/>
  <c r="J70" i="15" s="1"/>
  <c r="Q71" i="2"/>
  <c r="S71" i="2"/>
  <c r="L70" i="15" s="1"/>
  <c r="U71" i="2"/>
  <c r="K72" i="2"/>
  <c r="M72" i="2"/>
  <c r="I71" i="15" s="1"/>
  <c r="O72" i="2"/>
  <c r="Q72" i="2"/>
  <c r="K71" i="15" s="1"/>
  <c r="S72" i="2"/>
  <c r="U72" i="2"/>
  <c r="K73" i="2"/>
  <c r="M73" i="2"/>
  <c r="O73" i="2"/>
  <c r="J72" i="15" s="1"/>
  <c r="Q73" i="2"/>
  <c r="S73" i="2"/>
  <c r="L72" i="15" s="1"/>
  <c r="U73" i="2"/>
  <c r="K74" i="2"/>
  <c r="M74" i="2"/>
  <c r="I73" i="15" s="1"/>
  <c r="O74" i="2"/>
  <c r="Q74" i="2"/>
  <c r="K73" i="15" s="1"/>
  <c r="S74" i="2"/>
  <c r="U74" i="2"/>
  <c r="M73" i="15" s="1"/>
  <c r="K75" i="2"/>
  <c r="M75" i="2"/>
  <c r="O75" i="2"/>
  <c r="J74" i="15" s="1"/>
  <c r="Q75" i="2"/>
  <c r="S75" i="2"/>
  <c r="L74" i="15" s="1"/>
  <c r="U75" i="2"/>
  <c r="K76" i="2"/>
  <c r="M76" i="2"/>
  <c r="O76" i="2"/>
  <c r="Q76" i="2"/>
  <c r="K75" i="15" s="1"/>
  <c r="S76" i="2"/>
  <c r="U76" i="2"/>
  <c r="M75" i="15" s="1"/>
  <c r="K77" i="2"/>
  <c r="M77" i="2"/>
  <c r="O77" i="2"/>
  <c r="J76" i="15" s="1"/>
  <c r="Q77" i="2"/>
  <c r="S77" i="2"/>
  <c r="L76" i="15" s="1"/>
  <c r="U77" i="2"/>
  <c r="K78" i="2"/>
  <c r="M78" i="2"/>
  <c r="I77" i="15" s="1"/>
  <c r="O78" i="2"/>
  <c r="Q78" i="2"/>
  <c r="K77" i="15" s="1"/>
  <c r="S78" i="2"/>
  <c r="U78" i="2"/>
  <c r="M77" i="15" s="1"/>
  <c r="K79" i="2"/>
  <c r="E78" i="15" s="1"/>
  <c r="M79" i="2"/>
  <c r="O79" i="2"/>
  <c r="J78" i="15" s="1"/>
  <c r="Q79" i="2"/>
  <c r="S79" i="2"/>
  <c r="L78" i="15" s="1"/>
  <c r="U79" i="2"/>
  <c r="K80" i="2"/>
  <c r="M80" i="2"/>
  <c r="I79" i="15" s="1"/>
  <c r="O80" i="2"/>
  <c r="Q80" i="2"/>
  <c r="K79" i="15" s="1"/>
  <c r="S80" i="2"/>
  <c r="U80" i="2"/>
  <c r="K81" i="2"/>
  <c r="M81" i="2"/>
  <c r="O81" i="2"/>
  <c r="J80" i="15" s="1"/>
  <c r="Q81" i="2"/>
  <c r="S81" i="2"/>
  <c r="L80" i="15" s="1"/>
  <c r="U81" i="2"/>
  <c r="K82" i="2"/>
  <c r="M82" i="2"/>
  <c r="I81" i="15" s="1"/>
  <c r="O82" i="2"/>
  <c r="Q82" i="2"/>
  <c r="K81" i="15" s="1"/>
  <c r="S82" i="2"/>
  <c r="U82" i="2"/>
  <c r="M81" i="15" s="1"/>
  <c r="K83" i="2"/>
  <c r="M83" i="2"/>
  <c r="O83" i="2"/>
  <c r="J82" i="15" s="1"/>
  <c r="Q83" i="2"/>
  <c r="S83" i="2"/>
  <c r="L82" i="15" s="1"/>
  <c r="U83" i="2"/>
  <c r="K84" i="2"/>
  <c r="M84" i="2"/>
  <c r="O84" i="2"/>
  <c r="Q84" i="2"/>
  <c r="K83" i="15" s="1"/>
  <c r="S84" i="2"/>
  <c r="U84" i="2"/>
  <c r="M83" i="15" s="1"/>
  <c r="K85" i="2"/>
  <c r="M85" i="2"/>
  <c r="O85" i="2"/>
  <c r="J84" i="15" s="1"/>
  <c r="Q85" i="2"/>
  <c r="S85" i="2"/>
  <c r="L84" i="15" s="1"/>
  <c r="U85" i="2"/>
  <c r="K86" i="2"/>
  <c r="M86" i="2"/>
  <c r="I85" i="15" s="1"/>
  <c r="O86" i="2"/>
  <c r="Q86" i="2"/>
  <c r="K85" i="15" s="1"/>
  <c r="S86" i="2"/>
  <c r="U86" i="2"/>
  <c r="M85" i="15" s="1"/>
  <c r="K87" i="2"/>
  <c r="E86" i="15" s="1"/>
  <c r="M87" i="2"/>
  <c r="O87" i="2"/>
  <c r="J86" i="15" s="1"/>
  <c r="Q87" i="2"/>
  <c r="S87" i="2"/>
  <c r="L86" i="15" s="1"/>
  <c r="U87" i="2"/>
  <c r="K88" i="2"/>
  <c r="M88" i="2"/>
  <c r="I87" i="15" s="1"/>
  <c r="O88" i="2"/>
  <c r="Q88" i="2"/>
  <c r="K87" i="15" s="1"/>
  <c r="S88" i="2"/>
  <c r="U88" i="2"/>
  <c r="K89" i="2"/>
  <c r="M89" i="2"/>
  <c r="O89" i="2"/>
  <c r="J88" i="15" s="1"/>
  <c r="Q89" i="2"/>
  <c r="S89" i="2"/>
  <c r="L88" i="15" s="1"/>
  <c r="U89" i="2"/>
  <c r="K93" i="13"/>
  <c r="K90" i="2"/>
  <c r="M90" i="2"/>
  <c r="I89" i="15" s="1"/>
  <c r="O90" i="2"/>
  <c r="Q90" i="2"/>
  <c r="K89" i="15" s="1"/>
  <c r="S90" i="2"/>
  <c r="U90" i="2"/>
  <c r="M89" i="15" s="1"/>
  <c r="K91" i="2"/>
  <c r="M91" i="2"/>
  <c r="O91" i="2"/>
  <c r="J90" i="15" s="1"/>
  <c r="Q91" i="2"/>
  <c r="S91" i="2"/>
  <c r="L90" i="15" s="1"/>
  <c r="U91" i="2"/>
  <c r="K92" i="2"/>
  <c r="M92" i="2"/>
  <c r="O92" i="2"/>
  <c r="Q92" i="2"/>
  <c r="K91" i="15" s="1"/>
  <c r="S92" i="2"/>
  <c r="U92" i="2"/>
  <c r="M91" i="15" s="1"/>
  <c r="K93" i="2"/>
  <c r="M93" i="2"/>
  <c r="O93" i="2"/>
  <c r="J92" i="15" s="1"/>
  <c r="Q93" i="2"/>
  <c r="S93" i="2"/>
  <c r="L92" i="15" s="1"/>
  <c r="U93" i="2"/>
  <c r="K94" i="2"/>
  <c r="M94" i="2"/>
  <c r="I93" i="15" s="1"/>
  <c r="O94" i="2"/>
  <c r="Q94" i="2"/>
  <c r="K93" i="15" s="1"/>
  <c r="S94" i="2"/>
  <c r="U94" i="2"/>
  <c r="M93" i="15" s="1"/>
  <c r="K95" i="2"/>
  <c r="E94" i="15" s="1"/>
  <c r="M95" i="2"/>
  <c r="O95" i="2"/>
  <c r="J94" i="15" s="1"/>
  <c r="Q95" i="2"/>
  <c r="S95" i="2"/>
  <c r="L94" i="15" s="1"/>
  <c r="U95" i="2"/>
  <c r="K96" i="2"/>
  <c r="M96" i="2"/>
  <c r="I95" i="15" s="1"/>
  <c r="O96" i="2"/>
  <c r="Q96" i="2"/>
  <c r="K95" i="15" s="1"/>
  <c r="S96" i="2"/>
  <c r="U96" i="2"/>
  <c r="K97" i="2"/>
  <c r="M97" i="2"/>
  <c r="O97" i="2"/>
  <c r="J96" i="15" s="1"/>
  <c r="Q97" i="2"/>
  <c r="S97" i="2"/>
  <c r="L96" i="15" s="1"/>
  <c r="U97" i="2"/>
  <c r="K98" i="2"/>
  <c r="M98" i="2"/>
  <c r="I97" i="15" s="1"/>
  <c r="O98" i="2"/>
  <c r="Q98" i="2"/>
  <c r="K97" i="15" s="1"/>
  <c r="S98" i="2"/>
  <c r="U98" i="2"/>
  <c r="M97" i="15" s="1"/>
  <c r="K99" i="2"/>
  <c r="M99" i="2"/>
  <c r="O99" i="2"/>
  <c r="J98" i="15" s="1"/>
  <c r="Q99" i="2"/>
  <c r="S99" i="2"/>
  <c r="L98" i="15" s="1"/>
  <c r="U99" i="2"/>
  <c r="K100" i="2"/>
  <c r="M100" i="2"/>
  <c r="O100" i="2"/>
  <c r="Q100" i="2"/>
  <c r="K99" i="15" s="1"/>
  <c r="S100" i="2"/>
  <c r="U100" i="2"/>
  <c r="M99" i="15" s="1"/>
  <c r="K101" i="2"/>
  <c r="M101" i="2"/>
  <c r="O101" i="2"/>
  <c r="J100" i="15" s="1"/>
  <c r="Q101" i="2"/>
  <c r="S101" i="2"/>
  <c r="L100" i="15" s="1"/>
  <c r="U101" i="2"/>
  <c r="K102" i="2"/>
  <c r="M102" i="2"/>
  <c r="I101" i="15" s="1"/>
  <c r="O102" i="2"/>
  <c r="Q102" i="2"/>
  <c r="K101" i="15" s="1"/>
  <c r="S102" i="2"/>
  <c r="U102" i="2"/>
  <c r="M101" i="15" s="1"/>
  <c r="G106" i="13"/>
  <c r="H106" i="13" s="1"/>
  <c r="K103" i="2"/>
  <c r="E102" i="15" s="1"/>
  <c r="M103" i="2"/>
  <c r="O103" i="2"/>
  <c r="J102" i="15" s="1"/>
  <c r="Q103" i="2"/>
  <c r="S103" i="2"/>
  <c r="L102" i="15" s="1"/>
  <c r="U103" i="2"/>
  <c r="K104" i="2"/>
  <c r="M104" i="2"/>
  <c r="I103" i="15" s="1"/>
  <c r="O104" i="2"/>
  <c r="Q104" i="2"/>
  <c r="K103" i="15" s="1"/>
  <c r="S104" i="2"/>
  <c r="U104" i="2"/>
  <c r="K105" i="2"/>
  <c r="M105" i="2"/>
  <c r="O105" i="2"/>
  <c r="J104" i="15" s="1"/>
  <c r="Q105" i="2"/>
  <c r="S105" i="2"/>
  <c r="L104" i="15" s="1"/>
  <c r="U105" i="2"/>
  <c r="K106" i="2"/>
  <c r="M106" i="2"/>
  <c r="I105" i="15" s="1"/>
  <c r="O106" i="2"/>
  <c r="Q106" i="2"/>
  <c r="K105" i="15" s="1"/>
  <c r="S106" i="2"/>
  <c r="U106" i="2"/>
  <c r="M105" i="15" s="1"/>
  <c r="K110" i="13"/>
  <c r="K107" i="2"/>
  <c r="M107" i="2"/>
  <c r="O107" i="2"/>
  <c r="J106" i="15" s="1"/>
  <c r="Q107" i="2"/>
  <c r="S107" i="2"/>
  <c r="L106" i="15" s="1"/>
  <c r="U107" i="2"/>
  <c r="K108" i="2"/>
  <c r="M108" i="2"/>
  <c r="O108" i="2"/>
  <c r="Q108" i="2"/>
  <c r="K107" i="15" s="1"/>
  <c r="S108" i="2"/>
  <c r="U108" i="2"/>
  <c r="M107" i="15" s="1"/>
  <c r="K109" i="2"/>
  <c r="M109" i="2"/>
  <c r="O109" i="2"/>
  <c r="J108" i="15" s="1"/>
  <c r="Q109" i="2"/>
  <c r="S109" i="2"/>
  <c r="L108" i="15" s="1"/>
  <c r="U109" i="2"/>
  <c r="K110" i="2"/>
  <c r="M110" i="2"/>
  <c r="I109" i="15" s="1"/>
  <c r="O110" i="2"/>
  <c r="Q110" i="2"/>
  <c r="K109" i="15" s="1"/>
  <c r="S110" i="2"/>
  <c r="U110" i="2"/>
  <c r="M109" i="15" s="1"/>
  <c r="K111" i="2"/>
  <c r="E110" i="15" s="1"/>
  <c r="M111" i="2"/>
  <c r="O111" i="2"/>
  <c r="J110" i="15" s="1"/>
  <c r="Q111" i="2"/>
  <c r="S111" i="2"/>
  <c r="L110" i="15" s="1"/>
  <c r="U111" i="2"/>
  <c r="K115" i="13"/>
  <c r="K112" i="2"/>
  <c r="M112" i="2"/>
  <c r="I111" i="15" s="1"/>
  <c r="O112" i="2"/>
  <c r="Q112" i="2"/>
  <c r="K111" i="15" s="1"/>
  <c r="S112" i="2"/>
  <c r="U112" i="2"/>
  <c r="K113" i="2"/>
  <c r="M113" i="2"/>
  <c r="O113" i="2"/>
  <c r="J112" i="15" s="1"/>
  <c r="Q113" i="2"/>
  <c r="S113" i="2"/>
  <c r="L112" i="15" s="1"/>
  <c r="U113" i="2"/>
  <c r="K114" i="2"/>
  <c r="M114" i="2"/>
  <c r="I113" i="15" s="1"/>
  <c r="O114" i="2"/>
  <c r="Q114" i="2"/>
  <c r="K113" i="15" s="1"/>
  <c r="S114" i="2"/>
  <c r="U114" i="2"/>
  <c r="M113" i="15" s="1"/>
  <c r="K115" i="2"/>
  <c r="M115" i="2"/>
  <c r="O115" i="2"/>
  <c r="J114" i="15" s="1"/>
  <c r="Q115" i="2"/>
  <c r="S115" i="2"/>
  <c r="L114" i="15" s="1"/>
  <c r="U115" i="2"/>
  <c r="K119" i="13"/>
  <c r="K116" i="2"/>
  <c r="M116" i="2"/>
  <c r="O116" i="2"/>
  <c r="Q116" i="2"/>
  <c r="K115" i="15" s="1"/>
  <c r="S116" i="2"/>
  <c r="U116" i="2"/>
  <c r="M115" i="15" s="1"/>
  <c r="K117" i="2"/>
  <c r="M117" i="2"/>
  <c r="O117" i="2"/>
  <c r="J116" i="15" s="1"/>
  <c r="Q117" i="2"/>
  <c r="S117" i="2"/>
  <c r="L116" i="15" s="1"/>
  <c r="U117" i="2"/>
  <c r="K118" i="2"/>
  <c r="M118" i="2"/>
  <c r="I117" i="15" s="1"/>
  <c r="O118" i="2"/>
  <c r="Q118" i="2"/>
  <c r="K117" i="15" s="1"/>
  <c r="S118" i="2"/>
  <c r="U118" i="2"/>
  <c r="M117" i="15" s="1"/>
  <c r="K119" i="2"/>
  <c r="E118" i="15" s="1"/>
  <c r="M119" i="2"/>
  <c r="O119" i="2"/>
  <c r="J118" i="15" s="1"/>
  <c r="Q119" i="2"/>
  <c r="S119" i="2"/>
  <c r="L118" i="15" s="1"/>
  <c r="U119" i="2"/>
  <c r="K123" i="13"/>
  <c r="K120" i="2"/>
  <c r="M120" i="2"/>
  <c r="I119" i="15" s="1"/>
  <c r="O120" i="2"/>
  <c r="Q120" i="2"/>
  <c r="K119" i="15" s="1"/>
  <c r="S120" i="2"/>
  <c r="U120" i="2"/>
  <c r="K121" i="2"/>
  <c r="M121" i="2"/>
  <c r="O121" i="2"/>
  <c r="J120" i="15" s="1"/>
  <c r="Q121" i="2"/>
  <c r="S121" i="2"/>
  <c r="L120" i="15" s="1"/>
  <c r="U121" i="2"/>
  <c r="K122" i="2"/>
  <c r="M122" i="2"/>
  <c r="I121" i="15" s="1"/>
  <c r="O122" i="2"/>
  <c r="Q122" i="2"/>
  <c r="K121" i="15" s="1"/>
  <c r="S122" i="2"/>
  <c r="U122" i="2"/>
  <c r="M121" i="15" s="1"/>
  <c r="K123" i="2"/>
  <c r="M123" i="2"/>
  <c r="O123" i="2"/>
  <c r="J122" i="15" s="1"/>
  <c r="Q123" i="2"/>
  <c r="S123" i="2"/>
  <c r="L122" i="15" s="1"/>
  <c r="U123" i="2"/>
  <c r="K127" i="13"/>
  <c r="K124" i="2"/>
  <c r="M124" i="2"/>
  <c r="O124" i="2"/>
  <c r="Q124" i="2"/>
  <c r="K123" i="15" s="1"/>
  <c r="S124" i="2"/>
  <c r="U124" i="2"/>
  <c r="M123" i="15" s="1"/>
  <c r="K125" i="2"/>
  <c r="M125" i="2"/>
  <c r="O125" i="2"/>
  <c r="J124" i="15" s="1"/>
  <c r="Q125" i="2"/>
  <c r="S125" i="2"/>
  <c r="L124" i="15" s="1"/>
  <c r="U125" i="2"/>
  <c r="K126" i="2"/>
  <c r="M126" i="2"/>
  <c r="I125" i="15" s="1"/>
  <c r="O126" i="2"/>
  <c r="Q126" i="2"/>
  <c r="K125" i="15" s="1"/>
  <c r="S126" i="2"/>
  <c r="U126" i="2"/>
  <c r="M125" i="15" s="1"/>
  <c r="K127" i="2"/>
  <c r="E126" i="15" s="1"/>
  <c r="M127" i="2"/>
  <c r="O127" i="2"/>
  <c r="J126" i="15" s="1"/>
  <c r="Q127" i="2"/>
  <c r="S127" i="2"/>
  <c r="L126" i="15" s="1"/>
  <c r="U127" i="2"/>
  <c r="K131" i="13"/>
  <c r="K128" i="2"/>
  <c r="M128" i="2"/>
  <c r="I127" i="15" s="1"/>
  <c r="O128" i="2"/>
  <c r="Q128" i="2"/>
  <c r="K127" i="15" s="1"/>
  <c r="S128" i="2"/>
  <c r="U128" i="2"/>
  <c r="K129" i="2"/>
  <c r="M129" i="2"/>
  <c r="O129" i="2"/>
  <c r="J128" i="15" s="1"/>
  <c r="Q129" i="2"/>
  <c r="S129" i="2"/>
  <c r="L128" i="15" s="1"/>
  <c r="U129" i="2"/>
  <c r="K130" i="2"/>
  <c r="M130" i="2"/>
  <c r="I129" i="15" s="1"/>
  <c r="O130" i="2"/>
  <c r="Q130" i="2"/>
  <c r="K129" i="15" s="1"/>
  <c r="S130" i="2"/>
  <c r="U130" i="2"/>
  <c r="M129" i="15" s="1"/>
  <c r="K131" i="2"/>
  <c r="M131" i="2"/>
  <c r="O131" i="2"/>
  <c r="J130" i="15" s="1"/>
  <c r="Q131" i="2"/>
  <c r="S131" i="2"/>
  <c r="L130" i="15" s="1"/>
  <c r="U131" i="2"/>
  <c r="K135" i="13"/>
  <c r="K132" i="2"/>
  <c r="M132" i="2"/>
  <c r="O132" i="2"/>
  <c r="Q132" i="2"/>
  <c r="K131" i="15" s="1"/>
  <c r="S132" i="2"/>
  <c r="U132" i="2"/>
  <c r="M131" i="15" s="1"/>
  <c r="K133" i="2"/>
  <c r="M133" i="2"/>
  <c r="O133" i="2"/>
  <c r="J132" i="15" s="1"/>
  <c r="Q133" i="2"/>
  <c r="S133" i="2"/>
  <c r="L132" i="15" s="1"/>
  <c r="U133" i="2"/>
  <c r="K134" i="2"/>
  <c r="M134" i="2"/>
  <c r="I133" i="15" s="1"/>
  <c r="O134" i="2"/>
  <c r="Q134" i="2"/>
  <c r="K133" i="15" s="1"/>
  <c r="S134" i="2"/>
  <c r="U134" i="2"/>
  <c r="M133" i="15" s="1"/>
  <c r="K135" i="2"/>
  <c r="E134" i="15" s="1"/>
  <c r="M135" i="2"/>
  <c r="O135" i="2"/>
  <c r="J134" i="15" s="1"/>
  <c r="Q135" i="2"/>
  <c r="S135" i="2"/>
  <c r="L134" i="15" s="1"/>
  <c r="U135" i="2"/>
  <c r="K139" i="13"/>
  <c r="K136" i="2"/>
  <c r="M136" i="2"/>
  <c r="I135" i="15" s="1"/>
  <c r="O136" i="2"/>
  <c r="Q136" i="2"/>
  <c r="K135" i="15" s="1"/>
  <c r="S136" i="2"/>
  <c r="U136" i="2"/>
  <c r="K137" i="2"/>
  <c r="M137" i="2"/>
  <c r="O137" i="2"/>
  <c r="J136" i="15" s="1"/>
  <c r="Q137" i="2"/>
  <c r="S137" i="2"/>
  <c r="L136" i="15" s="1"/>
  <c r="U137" i="2"/>
  <c r="K138" i="2"/>
  <c r="M138" i="2"/>
  <c r="I137" i="15" s="1"/>
  <c r="O138" i="2"/>
  <c r="Q138" i="2"/>
  <c r="K137" i="15" s="1"/>
  <c r="S138" i="2"/>
  <c r="U138" i="2"/>
  <c r="M137" i="15" s="1"/>
  <c r="K139" i="2"/>
  <c r="M139" i="2"/>
  <c r="O139" i="2"/>
  <c r="J138" i="15" s="1"/>
  <c r="Q139" i="2"/>
  <c r="S139" i="2"/>
  <c r="L138" i="15" s="1"/>
  <c r="U139" i="2"/>
  <c r="K140" i="2"/>
  <c r="M140" i="2"/>
  <c r="O140" i="2"/>
  <c r="Q140" i="2"/>
  <c r="K139" i="15" s="1"/>
  <c r="S140" i="2"/>
  <c r="U140" i="2"/>
  <c r="M139" i="15" s="1"/>
  <c r="K141" i="2"/>
  <c r="M141" i="2"/>
  <c r="O141" i="2"/>
  <c r="J140" i="15" s="1"/>
  <c r="Q141" i="2"/>
  <c r="S141" i="2"/>
  <c r="L140" i="15" s="1"/>
  <c r="U141" i="2"/>
  <c r="G145" i="13"/>
  <c r="H145" i="13" s="1"/>
  <c r="K142" i="2"/>
  <c r="M142" i="2"/>
  <c r="I141" i="15" s="1"/>
  <c r="O142" i="2"/>
  <c r="Q142" i="2"/>
  <c r="K141" i="15" s="1"/>
  <c r="S142" i="2"/>
  <c r="U142" i="2"/>
  <c r="M141" i="15" s="1"/>
  <c r="G146" i="13"/>
  <c r="H146" i="13" s="1"/>
  <c r="K143" i="2"/>
  <c r="E142" i="15" s="1"/>
  <c r="M143" i="2"/>
  <c r="O143" i="2"/>
  <c r="J142" i="15" s="1"/>
  <c r="Q143" i="2"/>
  <c r="S143" i="2"/>
  <c r="L142" i="15" s="1"/>
  <c r="U143" i="2"/>
  <c r="G147" i="13"/>
  <c r="H147" i="13" s="1"/>
  <c r="K144" i="2"/>
  <c r="M144" i="2"/>
  <c r="I143" i="15" s="1"/>
  <c r="O144" i="2"/>
  <c r="Q144" i="2"/>
  <c r="K143" i="15" s="1"/>
  <c r="S144" i="2"/>
  <c r="U144" i="2"/>
  <c r="K145" i="2"/>
  <c r="M145" i="2"/>
  <c r="O145" i="2"/>
  <c r="J144" i="15" s="1"/>
  <c r="Q145" i="2"/>
  <c r="S145" i="2"/>
  <c r="L144" i="15" s="1"/>
  <c r="U145" i="2"/>
  <c r="G149" i="13"/>
  <c r="H149" i="13" s="1"/>
  <c r="K146" i="2"/>
  <c r="M146" i="2"/>
  <c r="I145" i="15" s="1"/>
  <c r="O146" i="2"/>
  <c r="Q146" i="2"/>
  <c r="K145" i="15" s="1"/>
  <c r="S146" i="2"/>
  <c r="U146" i="2"/>
  <c r="M145" i="15" s="1"/>
  <c r="G150" i="13"/>
  <c r="H150" i="13" s="1"/>
  <c r="K147" i="2"/>
  <c r="M147" i="2"/>
  <c r="O147" i="2"/>
  <c r="J146" i="15" s="1"/>
  <c r="Q147" i="2"/>
  <c r="S147" i="2"/>
  <c r="L146" i="15" s="1"/>
  <c r="U147" i="2"/>
  <c r="K148" i="2"/>
  <c r="M148" i="2"/>
  <c r="O148" i="2"/>
  <c r="Q148" i="2"/>
  <c r="K147" i="15" s="1"/>
  <c r="S148" i="2"/>
  <c r="U148" i="2"/>
  <c r="M147" i="15" s="1"/>
  <c r="K149" i="2"/>
  <c r="M149" i="2"/>
  <c r="O149" i="2"/>
  <c r="J148" i="15" s="1"/>
  <c r="Q149" i="2"/>
  <c r="S149" i="2"/>
  <c r="L148" i="15" s="1"/>
  <c r="U149" i="2"/>
  <c r="K150" i="2"/>
  <c r="M150" i="2"/>
  <c r="I149" i="15" s="1"/>
  <c r="O150" i="2"/>
  <c r="Q150" i="2"/>
  <c r="K149" i="15" s="1"/>
  <c r="S150" i="2"/>
  <c r="U150" i="2"/>
  <c r="M149" i="15" s="1"/>
  <c r="K151" i="2"/>
  <c r="E150" i="15" s="1"/>
  <c r="M151" i="2"/>
  <c r="O151" i="2"/>
  <c r="J150" i="15" s="1"/>
  <c r="Q151" i="2"/>
  <c r="S151" i="2"/>
  <c r="L150" i="15" s="1"/>
  <c r="U151" i="2"/>
  <c r="G155" i="13"/>
  <c r="H155" i="13" s="1"/>
  <c r="K152" i="2"/>
  <c r="M152" i="2"/>
  <c r="I151" i="15" s="1"/>
  <c r="O152" i="2"/>
  <c r="Q152" i="2"/>
  <c r="K151" i="15" s="1"/>
  <c r="S152" i="2"/>
  <c r="U152" i="2"/>
  <c r="K153" i="2"/>
  <c r="M153" i="2"/>
  <c r="O153" i="2"/>
  <c r="J152" i="15" s="1"/>
  <c r="Q153" i="2"/>
  <c r="S153" i="2"/>
  <c r="L152" i="15" s="1"/>
  <c r="U153" i="2"/>
  <c r="K154" i="2"/>
  <c r="M154" i="2"/>
  <c r="I153" i="15" s="1"/>
  <c r="O154" i="2"/>
  <c r="Q154" i="2"/>
  <c r="K153" i="15" s="1"/>
  <c r="S154" i="2"/>
  <c r="U154" i="2"/>
  <c r="M153" i="15" s="1"/>
  <c r="K158" i="13"/>
  <c r="K155" i="2"/>
  <c r="M155" i="2"/>
  <c r="O155" i="2"/>
  <c r="J154" i="15" s="1"/>
  <c r="Q155" i="2"/>
  <c r="S155" i="2"/>
  <c r="L154" i="15" s="1"/>
  <c r="U155" i="2"/>
  <c r="G159" i="13"/>
  <c r="H159" i="13" s="1"/>
  <c r="I159" i="13" s="1"/>
  <c r="K156" i="2"/>
  <c r="M156" i="2"/>
  <c r="O156" i="2"/>
  <c r="Q156" i="2"/>
  <c r="K155" i="15" s="1"/>
  <c r="S156" i="2"/>
  <c r="U156" i="2"/>
  <c r="M155" i="15" s="1"/>
  <c r="K157" i="2"/>
  <c r="M157" i="2"/>
  <c r="O157" i="2"/>
  <c r="J156" i="15" s="1"/>
  <c r="Q157" i="2"/>
  <c r="S157" i="2"/>
  <c r="L156" i="15" s="1"/>
  <c r="U157" i="2"/>
  <c r="K158" i="2"/>
  <c r="M158" i="2"/>
  <c r="I157" i="15" s="1"/>
  <c r="O158" i="2"/>
  <c r="Q158" i="2"/>
  <c r="K157" i="15" s="1"/>
  <c r="S158" i="2"/>
  <c r="U158" i="2"/>
  <c r="M157" i="15" s="1"/>
  <c r="K162" i="13"/>
  <c r="K159" i="2"/>
  <c r="E158" i="15" s="1"/>
  <c r="M159" i="2"/>
  <c r="O159" i="2"/>
  <c r="J158" i="15" s="1"/>
  <c r="Q159" i="2"/>
  <c r="S159" i="2"/>
  <c r="L158" i="15" s="1"/>
  <c r="U159" i="2"/>
  <c r="G163" i="13"/>
  <c r="H163" i="13" s="1"/>
  <c r="I163" i="13" s="1"/>
  <c r="K160" i="2"/>
  <c r="M160" i="2"/>
  <c r="I159" i="15" s="1"/>
  <c r="O160" i="2"/>
  <c r="Q160" i="2"/>
  <c r="K159" i="15" s="1"/>
  <c r="S160" i="2"/>
  <c r="U160" i="2"/>
  <c r="K161" i="2"/>
  <c r="M161" i="2"/>
  <c r="O161" i="2"/>
  <c r="J160" i="15" s="1"/>
  <c r="Q161" i="2"/>
  <c r="S161" i="2"/>
  <c r="L160" i="15" s="1"/>
  <c r="U161" i="2"/>
  <c r="K162" i="2"/>
  <c r="M162" i="2"/>
  <c r="I161" i="15" s="1"/>
  <c r="O162" i="2"/>
  <c r="Q162" i="2"/>
  <c r="K161" i="15" s="1"/>
  <c r="S162" i="2"/>
  <c r="U162" i="2"/>
  <c r="M161" i="15" s="1"/>
  <c r="G166" i="13"/>
  <c r="H166" i="13" s="1"/>
  <c r="I166" i="13" s="1"/>
  <c r="K163" i="2"/>
  <c r="M163" i="2"/>
  <c r="O163" i="2"/>
  <c r="J162" i="15" s="1"/>
  <c r="Q163" i="2"/>
  <c r="S163" i="2"/>
  <c r="L162" i="15" s="1"/>
  <c r="U163" i="2"/>
  <c r="K164" i="2"/>
  <c r="M164" i="2"/>
  <c r="O164" i="2"/>
  <c r="Q164" i="2"/>
  <c r="K163" i="15" s="1"/>
  <c r="S164" i="2"/>
  <c r="U164" i="2"/>
  <c r="M163" i="15" s="1"/>
  <c r="K168" i="13"/>
  <c r="K165" i="2"/>
  <c r="M165" i="2"/>
  <c r="O165" i="2"/>
  <c r="J164" i="15" s="1"/>
  <c r="Q165" i="2"/>
  <c r="S165" i="2"/>
  <c r="L164" i="15" s="1"/>
  <c r="U165" i="2"/>
  <c r="G169" i="13"/>
  <c r="K166" i="2"/>
  <c r="M166" i="2"/>
  <c r="I165" i="15" s="1"/>
  <c r="O166" i="2"/>
  <c r="Q166" i="2"/>
  <c r="K165" i="15" s="1"/>
  <c r="S166" i="2"/>
  <c r="U166" i="2"/>
  <c r="M165" i="15" s="1"/>
  <c r="K167" i="2"/>
  <c r="E166" i="15" s="1"/>
  <c r="M167" i="2"/>
  <c r="O167" i="2"/>
  <c r="J166" i="15" s="1"/>
  <c r="Q167" i="2"/>
  <c r="S167" i="2"/>
  <c r="L166" i="15" s="1"/>
  <c r="U167" i="2"/>
  <c r="K171" i="13"/>
  <c r="K168" i="2"/>
  <c r="M168" i="2"/>
  <c r="I167" i="15" s="1"/>
  <c r="O168" i="2"/>
  <c r="Q168" i="2"/>
  <c r="K167" i="15" s="1"/>
  <c r="S168" i="2"/>
  <c r="U168" i="2"/>
  <c r="K169" i="2"/>
  <c r="M169" i="2"/>
  <c r="O169" i="2"/>
  <c r="J168" i="15" s="1"/>
  <c r="Q169" i="2"/>
  <c r="S169" i="2"/>
  <c r="L168" i="15" s="1"/>
  <c r="U169" i="2"/>
  <c r="K170" i="2"/>
  <c r="M170" i="2"/>
  <c r="I169" i="15" s="1"/>
  <c r="O170" i="2"/>
  <c r="Q170" i="2"/>
  <c r="K169" i="15" s="1"/>
  <c r="S170" i="2"/>
  <c r="U170" i="2"/>
  <c r="M169" i="15" s="1"/>
  <c r="G174" i="13"/>
  <c r="K171" i="2"/>
  <c r="M171" i="2"/>
  <c r="O171" i="2"/>
  <c r="J170" i="15" s="1"/>
  <c r="Q171" i="2"/>
  <c r="S171" i="2"/>
  <c r="L170" i="15" s="1"/>
  <c r="U171" i="2"/>
  <c r="K172" i="2"/>
  <c r="M172" i="2"/>
  <c r="O172" i="2"/>
  <c r="Q172" i="2"/>
  <c r="K171" i="15" s="1"/>
  <c r="S172" i="2"/>
  <c r="U172" i="2"/>
  <c r="M171" i="15" s="1"/>
  <c r="K176" i="13"/>
  <c r="K173" i="2"/>
  <c r="M173" i="2"/>
  <c r="O173" i="2"/>
  <c r="J172" i="15" s="1"/>
  <c r="Q173" i="2"/>
  <c r="S173" i="2"/>
  <c r="L172" i="15" s="1"/>
  <c r="U173" i="2"/>
  <c r="K177" i="13"/>
  <c r="K174" i="2"/>
  <c r="M174" i="2"/>
  <c r="I173" i="15" s="1"/>
  <c r="O174" i="2"/>
  <c r="Q174" i="2"/>
  <c r="K173" i="15" s="1"/>
  <c r="S174" i="2"/>
  <c r="U174" i="2"/>
  <c r="M173" i="15" s="1"/>
  <c r="K175" i="2"/>
  <c r="E174" i="15" s="1"/>
  <c r="M175" i="2"/>
  <c r="O175" i="2"/>
  <c r="J174" i="15" s="1"/>
  <c r="Q175" i="2"/>
  <c r="S175" i="2"/>
  <c r="L174" i="15" s="1"/>
  <c r="U175" i="2"/>
  <c r="K176" i="2"/>
  <c r="M176" i="2"/>
  <c r="I175" i="15" s="1"/>
  <c r="O176" i="2"/>
  <c r="Q176" i="2"/>
  <c r="K175" i="15" s="1"/>
  <c r="S176" i="2"/>
  <c r="U176" i="2"/>
  <c r="G180" i="13"/>
  <c r="H180" i="13" s="1"/>
  <c r="K177" i="2"/>
  <c r="M177" i="2"/>
  <c r="O177" i="2"/>
  <c r="J176" i="15" s="1"/>
  <c r="Q177" i="2"/>
  <c r="S177" i="2"/>
  <c r="L176" i="15" s="1"/>
  <c r="U177" i="2"/>
  <c r="G181" i="13"/>
  <c r="H181" i="13" s="1"/>
  <c r="K178" i="2"/>
  <c r="M178" i="2"/>
  <c r="I177" i="15" s="1"/>
  <c r="O178" i="2"/>
  <c r="Q178" i="2"/>
  <c r="K177" i="15" s="1"/>
  <c r="S178" i="2"/>
  <c r="U178" i="2"/>
  <c r="M177" i="15" s="1"/>
  <c r="K179" i="2"/>
  <c r="M179" i="2"/>
  <c r="O179" i="2"/>
  <c r="J178" i="15" s="1"/>
  <c r="Q179" i="2"/>
  <c r="S179" i="2"/>
  <c r="L178" i="15" s="1"/>
  <c r="U179" i="2"/>
  <c r="K180" i="2"/>
  <c r="M180" i="2"/>
  <c r="O180" i="2"/>
  <c r="Q180" i="2"/>
  <c r="K179" i="15" s="1"/>
  <c r="S180" i="2"/>
  <c r="U180" i="2"/>
  <c r="M179" i="15" s="1"/>
  <c r="K184" i="13"/>
  <c r="K181" i="2"/>
  <c r="M181" i="2"/>
  <c r="O181" i="2"/>
  <c r="J180" i="15" s="1"/>
  <c r="Q181" i="2"/>
  <c r="S181" i="2"/>
  <c r="L180" i="15" s="1"/>
  <c r="U181" i="2"/>
  <c r="K185" i="13"/>
  <c r="K182" i="2"/>
  <c r="M182" i="2"/>
  <c r="I181" i="15" s="1"/>
  <c r="O182" i="2"/>
  <c r="Q182" i="2"/>
  <c r="K181" i="15" s="1"/>
  <c r="S182" i="2"/>
  <c r="U182" i="2"/>
  <c r="M181" i="15" s="1"/>
  <c r="K183" i="2"/>
  <c r="E182" i="15" s="1"/>
  <c r="M183" i="2"/>
  <c r="O183" i="2"/>
  <c r="J182" i="15" s="1"/>
  <c r="Q183" i="2"/>
  <c r="S183" i="2"/>
  <c r="L182" i="15" s="1"/>
  <c r="U183" i="2"/>
  <c r="K184" i="2"/>
  <c r="M184" i="2"/>
  <c r="I183" i="15" s="1"/>
  <c r="O184" i="2"/>
  <c r="Q184" i="2"/>
  <c r="K183" i="15" s="1"/>
  <c r="S184" i="2"/>
  <c r="U184" i="2"/>
  <c r="G188" i="13"/>
  <c r="H188" i="13" s="1"/>
  <c r="K185" i="2"/>
  <c r="M185" i="2"/>
  <c r="O185" i="2"/>
  <c r="J184" i="15" s="1"/>
  <c r="Q185" i="2"/>
  <c r="S185" i="2"/>
  <c r="L184" i="15" s="1"/>
  <c r="U185" i="2"/>
  <c r="K186" i="2"/>
  <c r="M186" i="2"/>
  <c r="I185" i="15" s="1"/>
  <c r="O186" i="2"/>
  <c r="Q186" i="2"/>
  <c r="K185" i="15" s="1"/>
  <c r="S186" i="2"/>
  <c r="U186" i="2"/>
  <c r="M185" i="15" s="1"/>
  <c r="K187" i="2"/>
  <c r="M187" i="2"/>
  <c r="O187" i="2"/>
  <c r="J186" i="15" s="1"/>
  <c r="Q187" i="2"/>
  <c r="S187" i="2"/>
  <c r="L186" i="15" s="1"/>
  <c r="U187" i="2"/>
  <c r="K188" i="2"/>
  <c r="M188" i="2"/>
  <c r="O188" i="2"/>
  <c r="Q188" i="2"/>
  <c r="K187" i="15" s="1"/>
  <c r="S188" i="2"/>
  <c r="U188" i="2"/>
  <c r="M187" i="15" s="1"/>
  <c r="K192" i="13"/>
  <c r="K189" i="2"/>
  <c r="M189" i="2"/>
  <c r="O189" i="2"/>
  <c r="J188" i="15" s="1"/>
  <c r="Q189" i="2"/>
  <c r="S189" i="2"/>
  <c r="L188" i="15" s="1"/>
  <c r="U189" i="2"/>
  <c r="K190" i="2"/>
  <c r="M190" i="2"/>
  <c r="I189" i="15" s="1"/>
  <c r="O190" i="2"/>
  <c r="Q190" i="2"/>
  <c r="K189" i="15" s="1"/>
  <c r="S190" i="2"/>
  <c r="U190" i="2"/>
  <c r="M189" i="15" s="1"/>
  <c r="K191" i="2"/>
  <c r="E190" i="15" s="1"/>
  <c r="M191" i="2"/>
  <c r="O191" i="2"/>
  <c r="J190" i="15" s="1"/>
  <c r="Q191" i="2"/>
  <c r="S191" i="2"/>
  <c r="L190" i="15" s="1"/>
  <c r="U191" i="2"/>
  <c r="K192" i="2"/>
  <c r="M192" i="2"/>
  <c r="I191" i="15" s="1"/>
  <c r="O192" i="2"/>
  <c r="Q192" i="2"/>
  <c r="K191" i="15" s="1"/>
  <c r="S192" i="2"/>
  <c r="U192" i="2"/>
  <c r="K193" i="2"/>
  <c r="M193" i="2"/>
  <c r="O193" i="2"/>
  <c r="J192" i="15" s="1"/>
  <c r="Q193" i="2"/>
  <c r="S193" i="2"/>
  <c r="L192" i="15" s="1"/>
  <c r="U193" i="2"/>
  <c r="K194" i="2"/>
  <c r="M194" i="2"/>
  <c r="I193" i="15" s="1"/>
  <c r="O194" i="2"/>
  <c r="Q194" i="2"/>
  <c r="K193" i="15" s="1"/>
  <c r="S194" i="2"/>
  <c r="U194" i="2"/>
  <c r="M193" i="15" s="1"/>
  <c r="K195" i="2"/>
  <c r="M195" i="2"/>
  <c r="O195" i="2"/>
  <c r="J194" i="15" s="1"/>
  <c r="Q195" i="2"/>
  <c r="S195" i="2"/>
  <c r="L194" i="15" s="1"/>
  <c r="U195" i="2"/>
  <c r="K196" i="2"/>
  <c r="M196" i="2"/>
  <c r="O196" i="2"/>
  <c r="Q196" i="2"/>
  <c r="K195" i="15" s="1"/>
  <c r="S196" i="2"/>
  <c r="U196" i="2"/>
  <c r="M195" i="15" s="1"/>
  <c r="K197" i="2"/>
  <c r="M197" i="2"/>
  <c r="O197" i="2"/>
  <c r="J196" i="15" s="1"/>
  <c r="Q197" i="2"/>
  <c r="S197" i="2"/>
  <c r="L196" i="15" s="1"/>
  <c r="U197" i="2"/>
  <c r="K198" i="2"/>
  <c r="M198" i="2"/>
  <c r="I197" i="15" s="1"/>
  <c r="O198" i="2"/>
  <c r="Q198" i="2"/>
  <c r="K197" i="15" s="1"/>
  <c r="S198" i="2"/>
  <c r="U198" i="2"/>
  <c r="M197" i="15" s="1"/>
  <c r="K199" i="2"/>
  <c r="E198" i="15" s="1"/>
  <c r="M199" i="2"/>
  <c r="O199" i="2"/>
  <c r="J198" i="15" s="1"/>
  <c r="Q199" i="2"/>
  <c r="S199" i="2"/>
  <c r="L198" i="15" s="1"/>
  <c r="U199" i="2"/>
  <c r="K200" i="2"/>
  <c r="M200" i="2"/>
  <c r="I199" i="15" s="1"/>
  <c r="O200" i="2"/>
  <c r="Q200" i="2"/>
  <c r="K199" i="15" s="1"/>
  <c r="S200" i="2"/>
  <c r="U200" i="2"/>
  <c r="K201" i="2"/>
  <c r="E200" i="15" s="1"/>
  <c r="M201" i="2"/>
  <c r="O201" i="2"/>
  <c r="J200" i="15" s="1"/>
  <c r="Q201" i="2"/>
  <c r="S201" i="2"/>
  <c r="L200" i="15" s="1"/>
  <c r="U201" i="2"/>
  <c r="K202" i="2"/>
  <c r="M202" i="2"/>
  <c r="I201" i="15" s="1"/>
  <c r="O202" i="2"/>
  <c r="Q202" i="2"/>
  <c r="K201" i="15" s="1"/>
  <c r="S202" i="2"/>
  <c r="U202" i="2"/>
  <c r="M201" i="15" s="1"/>
  <c r="K203" i="2"/>
  <c r="E202" i="15" s="1"/>
  <c r="M203" i="2"/>
  <c r="O203" i="2"/>
  <c r="J202" i="15" s="1"/>
  <c r="Q203" i="2"/>
  <c r="S203" i="2"/>
  <c r="L202" i="15" s="1"/>
  <c r="U203" i="2"/>
  <c r="K204" i="2"/>
  <c r="M204" i="2"/>
  <c r="I203" i="15" s="1"/>
  <c r="O204" i="2"/>
  <c r="Q204" i="2"/>
  <c r="K203" i="15" s="1"/>
  <c r="S204" i="2"/>
  <c r="U204" i="2"/>
  <c r="M203" i="15" s="1"/>
  <c r="K205" i="2"/>
  <c r="M205" i="2"/>
  <c r="O205" i="2"/>
  <c r="J204" i="15" s="1"/>
  <c r="Q205" i="2"/>
  <c r="S205" i="2"/>
  <c r="L204" i="15" s="1"/>
  <c r="U205" i="2"/>
  <c r="K206" i="2"/>
  <c r="M206" i="2"/>
  <c r="I205" i="15" s="1"/>
  <c r="O206" i="2"/>
  <c r="Q206" i="2"/>
  <c r="K205" i="15" s="1"/>
  <c r="S206" i="2"/>
  <c r="U206" i="2"/>
  <c r="M205" i="15" s="1"/>
  <c r="K207" i="2"/>
  <c r="E206" i="15" s="1"/>
  <c r="M207" i="2"/>
  <c r="O207" i="2"/>
  <c r="J206" i="15" s="1"/>
  <c r="Q207" i="2"/>
  <c r="S207" i="2"/>
  <c r="L206" i="15" s="1"/>
  <c r="U207" i="2"/>
  <c r="K208" i="2"/>
  <c r="M208" i="2"/>
  <c r="I207" i="15" s="1"/>
  <c r="O208" i="2"/>
  <c r="Q208" i="2"/>
  <c r="K207" i="15" s="1"/>
  <c r="S208" i="2"/>
  <c r="U208" i="2"/>
  <c r="M207" i="15" s="1"/>
  <c r="K209" i="2"/>
  <c r="E208" i="15" s="1"/>
  <c r="M209" i="2"/>
  <c r="O209" i="2"/>
  <c r="Q209" i="2"/>
  <c r="S209" i="2"/>
  <c r="L208" i="15" s="1"/>
  <c r="U209" i="2"/>
  <c r="K210" i="2"/>
  <c r="M210" i="2"/>
  <c r="I209" i="15" s="1"/>
  <c r="O210" i="2"/>
  <c r="Q210" i="2"/>
  <c r="S210" i="2"/>
  <c r="U210" i="2"/>
  <c r="M209" i="15" s="1"/>
  <c r="K211" i="2"/>
  <c r="E210" i="15" s="1"/>
  <c r="M211" i="2"/>
  <c r="O211" i="2"/>
  <c r="J210" i="15" s="1"/>
  <c r="Q211" i="2"/>
  <c r="S211" i="2"/>
  <c r="U211" i="2"/>
  <c r="K212" i="2"/>
  <c r="M212" i="2"/>
  <c r="I211" i="15" s="1"/>
  <c r="O212" i="2"/>
  <c r="Q212" i="2"/>
  <c r="K211" i="15" s="1"/>
  <c r="S212" i="2"/>
  <c r="U212" i="2"/>
  <c r="M211" i="15" s="1"/>
  <c r="K213" i="2"/>
  <c r="M213" i="2"/>
  <c r="O213" i="2"/>
  <c r="J212" i="15" s="1"/>
  <c r="Q213" i="2"/>
  <c r="S213" i="2"/>
  <c r="L212" i="15" s="1"/>
  <c r="U213" i="2"/>
  <c r="K214" i="2"/>
  <c r="M214" i="2"/>
  <c r="I213" i="15" s="1"/>
  <c r="O214" i="2"/>
  <c r="Q214" i="2"/>
  <c r="K213" i="15" s="1"/>
  <c r="S214" i="2"/>
  <c r="U214" i="2"/>
  <c r="M213" i="15" s="1"/>
  <c r="K215" i="2"/>
  <c r="E214" i="15" s="1"/>
  <c r="M215" i="2"/>
  <c r="O215" i="2"/>
  <c r="J214" i="15" s="1"/>
  <c r="Q215" i="2"/>
  <c r="S215" i="2"/>
  <c r="L214" i="15" s="1"/>
  <c r="U215" i="2"/>
  <c r="K216" i="2"/>
  <c r="M216" i="2"/>
  <c r="I215" i="15" s="1"/>
  <c r="O216" i="2"/>
  <c r="Q216" i="2"/>
  <c r="K215" i="15" s="1"/>
  <c r="S216" i="2"/>
  <c r="U216" i="2"/>
  <c r="M215" i="15" s="1"/>
  <c r="K217" i="2"/>
  <c r="E216" i="15" s="1"/>
  <c r="M217" i="2"/>
  <c r="O217" i="2"/>
  <c r="J216" i="15" s="1"/>
  <c r="Q217" i="2"/>
  <c r="S217" i="2"/>
  <c r="L216" i="15" s="1"/>
  <c r="U217" i="2"/>
  <c r="K218" i="2"/>
  <c r="M218" i="2"/>
  <c r="I217" i="15" s="1"/>
  <c r="O218" i="2"/>
  <c r="Q218" i="2"/>
  <c r="K217" i="15" s="1"/>
  <c r="S218" i="2"/>
  <c r="U218" i="2"/>
  <c r="M217" i="15" s="1"/>
  <c r="K219" i="2"/>
  <c r="E218" i="15" s="1"/>
  <c r="M219" i="2"/>
  <c r="O219" i="2"/>
  <c r="J218" i="15" s="1"/>
  <c r="Q219" i="2"/>
  <c r="S219" i="2"/>
  <c r="L218" i="15" s="1"/>
  <c r="U219" i="2"/>
  <c r="K220" i="2"/>
  <c r="M220" i="2"/>
  <c r="I219" i="15" s="1"/>
  <c r="O220" i="2"/>
  <c r="Q220" i="2"/>
  <c r="K219" i="15" s="1"/>
  <c r="S220" i="2"/>
  <c r="U220" i="2"/>
  <c r="M219" i="15" s="1"/>
  <c r="K221" i="2"/>
  <c r="M221" i="2"/>
  <c r="O221" i="2"/>
  <c r="J220" i="15" s="1"/>
  <c r="Q221" i="2"/>
  <c r="S221" i="2"/>
  <c r="L220" i="15" s="1"/>
  <c r="U221" i="2"/>
  <c r="K222" i="2"/>
  <c r="M222" i="2"/>
  <c r="I221" i="15" s="1"/>
  <c r="O222" i="2"/>
  <c r="Q222" i="2"/>
  <c r="K221" i="15" s="1"/>
  <c r="S222" i="2"/>
  <c r="U222" i="2"/>
  <c r="M221" i="15" s="1"/>
  <c r="K223" i="2"/>
  <c r="E222" i="15" s="1"/>
  <c r="M223" i="2"/>
  <c r="O223" i="2"/>
  <c r="J222" i="15" s="1"/>
  <c r="Q223" i="2"/>
  <c r="S223" i="2"/>
  <c r="L222" i="15" s="1"/>
  <c r="U223" i="2"/>
  <c r="K224" i="2"/>
  <c r="M224" i="2"/>
  <c r="I223" i="15" s="1"/>
  <c r="O224" i="2"/>
  <c r="Q224" i="2"/>
  <c r="K223" i="15" s="1"/>
  <c r="S224" i="2"/>
  <c r="U224" i="2"/>
  <c r="M223" i="15" s="1"/>
  <c r="K225" i="2"/>
  <c r="E224" i="15" s="1"/>
  <c r="M225" i="2"/>
  <c r="O225" i="2"/>
  <c r="J224" i="15" s="1"/>
  <c r="Q225" i="2"/>
  <c r="S225" i="2"/>
  <c r="L224" i="15" s="1"/>
  <c r="U225" i="2"/>
  <c r="K226" i="2"/>
  <c r="M226" i="2"/>
  <c r="I225" i="15" s="1"/>
  <c r="O226" i="2"/>
  <c r="Q226" i="2"/>
  <c r="K225" i="15" s="1"/>
  <c r="S226" i="2"/>
  <c r="U226" i="2"/>
  <c r="M225" i="15" s="1"/>
  <c r="K227" i="2"/>
  <c r="M227" i="2"/>
  <c r="O227" i="2"/>
  <c r="J226" i="15" s="1"/>
  <c r="Q227" i="2"/>
  <c r="S227" i="2"/>
  <c r="L226" i="15" s="1"/>
  <c r="U227" i="2"/>
  <c r="K228" i="2"/>
  <c r="M228" i="2"/>
  <c r="O228" i="2"/>
  <c r="Q228" i="2"/>
  <c r="K227" i="15" s="1"/>
  <c r="S228" i="2"/>
  <c r="U228" i="2"/>
  <c r="M227" i="15" s="1"/>
  <c r="K229" i="2"/>
  <c r="M229" i="2"/>
  <c r="O229" i="2"/>
  <c r="J228" i="15" s="1"/>
  <c r="Q229" i="2"/>
  <c r="S229" i="2"/>
  <c r="L228" i="15" s="1"/>
  <c r="U229" i="2"/>
  <c r="K230" i="2"/>
  <c r="M230" i="2"/>
  <c r="I229" i="15" s="1"/>
  <c r="O230" i="2"/>
  <c r="Q230" i="2"/>
  <c r="K229" i="15" s="1"/>
  <c r="S230" i="2"/>
  <c r="U230" i="2"/>
  <c r="M229" i="15" s="1"/>
  <c r="K231" i="2"/>
  <c r="E230" i="15" s="1"/>
  <c r="M231" i="2"/>
  <c r="O231" i="2"/>
  <c r="J230" i="15" s="1"/>
  <c r="Q231" i="2"/>
  <c r="S231" i="2"/>
  <c r="L230" i="15" s="1"/>
  <c r="U231" i="2"/>
  <c r="K232" i="2"/>
  <c r="M232" i="2"/>
  <c r="I231" i="15" s="1"/>
  <c r="O232" i="2"/>
  <c r="Q232" i="2"/>
  <c r="K231" i="15" s="1"/>
  <c r="S232" i="2"/>
  <c r="U232" i="2"/>
  <c r="K233" i="2"/>
  <c r="E232" i="15" s="1"/>
  <c r="M233" i="2"/>
  <c r="O233" i="2"/>
  <c r="J232" i="15" s="1"/>
  <c r="Q233" i="2"/>
  <c r="S233" i="2"/>
  <c r="L232" i="15" s="1"/>
  <c r="U233" i="2"/>
  <c r="K234" i="2"/>
  <c r="M234" i="2"/>
  <c r="I233" i="15" s="1"/>
  <c r="O234" i="2"/>
  <c r="Q234" i="2"/>
  <c r="K233" i="15" s="1"/>
  <c r="S234" i="2"/>
  <c r="U234" i="2"/>
  <c r="M233" i="15" s="1"/>
  <c r="K235" i="2"/>
  <c r="E234" i="15" s="1"/>
  <c r="M235" i="2"/>
  <c r="O235" i="2"/>
  <c r="J234" i="15" s="1"/>
  <c r="Q235" i="2"/>
  <c r="S235" i="2"/>
  <c r="L234" i="15" s="1"/>
  <c r="U235" i="2"/>
  <c r="K236" i="2"/>
  <c r="M236" i="2"/>
  <c r="I235" i="15" s="1"/>
  <c r="O236" i="2"/>
  <c r="Q236" i="2"/>
  <c r="K235" i="15" s="1"/>
  <c r="S236" i="2"/>
  <c r="U236" i="2"/>
  <c r="M235" i="15" s="1"/>
  <c r="K237" i="2"/>
  <c r="M237" i="2"/>
  <c r="O237" i="2"/>
  <c r="J236" i="15" s="1"/>
  <c r="Q237" i="2"/>
  <c r="S237" i="2"/>
  <c r="L236" i="15" s="1"/>
  <c r="U237" i="2"/>
  <c r="K238" i="2"/>
  <c r="M238" i="2"/>
  <c r="I237" i="15" s="1"/>
  <c r="O238" i="2"/>
  <c r="Q238" i="2"/>
  <c r="K237" i="15" s="1"/>
  <c r="S238" i="2"/>
  <c r="U238" i="2"/>
  <c r="M237" i="15" s="1"/>
  <c r="K239" i="2"/>
  <c r="E238" i="15" s="1"/>
  <c r="M239" i="2"/>
  <c r="O239" i="2"/>
  <c r="J238" i="15" s="1"/>
  <c r="Q239" i="2"/>
  <c r="S239" i="2"/>
  <c r="L238" i="15" s="1"/>
  <c r="U239" i="2"/>
  <c r="K240" i="2"/>
  <c r="M240" i="2"/>
  <c r="I239" i="15" s="1"/>
  <c r="O240" i="2"/>
  <c r="Q240" i="2"/>
  <c r="K239" i="15" s="1"/>
  <c r="S240" i="2"/>
  <c r="U240" i="2"/>
  <c r="M239" i="15" s="1"/>
  <c r="K241" i="2"/>
  <c r="E240" i="15" s="1"/>
  <c r="M241" i="2"/>
  <c r="O241" i="2"/>
  <c r="Q241" i="2"/>
  <c r="S241" i="2"/>
  <c r="L240" i="15" s="1"/>
  <c r="U241" i="2"/>
  <c r="K242" i="2"/>
  <c r="M242" i="2"/>
  <c r="I241" i="15" s="1"/>
  <c r="O242" i="2"/>
  <c r="Q242" i="2"/>
  <c r="S242" i="2"/>
  <c r="U242" i="2"/>
  <c r="M241" i="15" s="1"/>
  <c r="K243" i="2"/>
  <c r="E242" i="15" s="1"/>
  <c r="M243" i="2"/>
  <c r="O243" i="2"/>
  <c r="J242" i="15" s="1"/>
  <c r="Q243" i="2"/>
  <c r="S243" i="2"/>
  <c r="U243" i="2"/>
  <c r="K244" i="2"/>
  <c r="M244" i="2"/>
  <c r="I243" i="15" s="1"/>
  <c r="O244" i="2"/>
  <c r="Q244" i="2"/>
  <c r="K243" i="15" s="1"/>
  <c r="S244" i="2"/>
  <c r="U244" i="2"/>
  <c r="M243" i="15" s="1"/>
  <c r="K245" i="2"/>
  <c r="M245" i="2"/>
  <c r="O245" i="2"/>
  <c r="J244" i="15" s="1"/>
  <c r="Q245" i="2"/>
  <c r="S245" i="2"/>
  <c r="L244" i="15" s="1"/>
  <c r="U245" i="2"/>
  <c r="K246" i="2"/>
  <c r="M246" i="2"/>
  <c r="I245" i="15" s="1"/>
  <c r="O246" i="2"/>
  <c r="Q246" i="2"/>
  <c r="K245" i="15" s="1"/>
  <c r="S246" i="2"/>
  <c r="U246" i="2"/>
  <c r="M245" i="15" s="1"/>
  <c r="K247" i="2"/>
  <c r="E246" i="15" s="1"/>
  <c r="M247" i="2"/>
  <c r="O247" i="2"/>
  <c r="J246" i="15" s="1"/>
  <c r="Q247" i="2"/>
  <c r="S247" i="2"/>
  <c r="L246" i="15" s="1"/>
  <c r="U247" i="2"/>
  <c r="K248" i="2"/>
  <c r="M248" i="2"/>
  <c r="I247" i="15" s="1"/>
  <c r="O248" i="2"/>
  <c r="Q248" i="2"/>
  <c r="K247" i="15" s="1"/>
  <c r="S248" i="2"/>
  <c r="U248" i="2"/>
  <c r="M247" i="15" s="1"/>
  <c r="K249" i="2"/>
  <c r="E248" i="15" s="1"/>
  <c r="M249" i="2"/>
  <c r="O249" i="2"/>
  <c r="J248" i="15" s="1"/>
  <c r="Q249" i="2"/>
  <c r="S249" i="2"/>
  <c r="L248" i="15" s="1"/>
  <c r="U249" i="2"/>
  <c r="K250" i="2"/>
  <c r="M250" i="2"/>
  <c r="I249" i="15" s="1"/>
  <c r="O250" i="2"/>
  <c r="Q250" i="2"/>
  <c r="K249" i="15" s="1"/>
  <c r="S250" i="2"/>
  <c r="U250" i="2"/>
  <c r="M249" i="15" s="1"/>
  <c r="K251" i="2"/>
  <c r="E250" i="15" s="1"/>
  <c r="M251" i="2"/>
  <c r="O251" i="2"/>
  <c r="J250" i="15" s="1"/>
  <c r="Q251" i="2"/>
  <c r="S251" i="2"/>
  <c r="L250" i="15" s="1"/>
  <c r="U251" i="2"/>
  <c r="K252" i="2"/>
  <c r="M252" i="2"/>
  <c r="I251" i="15" s="1"/>
  <c r="O252" i="2"/>
  <c r="Q252" i="2"/>
  <c r="K251" i="15" s="1"/>
  <c r="S252" i="2"/>
  <c r="U252" i="2"/>
  <c r="M251" i="15" s="1"/>
  <c r="K253" i="2"/>
  <c r="M253" i="2"/>
  <c r="O253" i="2"/>
  <c r="J252" i="15" s="1"/>
  <c r="Q253" i="2"/>
  <c r="S253" i="2"/>
  <c r="L252" i="15" s="1"/>
  <c r="U253" i="2"/>
  <c r="K254" i="2"/>
  <c r="M254" i="2"/>
  <c r="O254" i="2"/>
  <c r="Q254" i="2"/>
  <c r="K253" i="15" s="1"/>
  <c r="S254" i="2"/>
  <c r="U254" i="2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E45" i="15"/>
  <c r="G45" i="15"/>
  <c r="I45" i="15"/>
  <c r="J45" i="15"/>
  <c r="L45" i="15"/>
  <c r="G46" i="15"/>
  <c r="I46" i="15"/>
  <c r="K46" i="15"/>
  <c r="M46" i="15"/>
  <c r="E47" i="15"/>
  <c r="G47" i="15"/>
  <c r="J47" i="15"/>
  <c r="L47" i="15"/>
  <c r="E48" i="15"/>
  <c r="G48" i="15"/>
  <c r="I48" i="15"/>
  <c r="J48" i="15"/>
  <c r="K48" i="15"/>
  <c r="M48" i="15"/>
  <c r="E49" i="15"/>
  <c r="G49" i="15"/>
  <c r="J49" i="15"/>
  <c r="K49" i="15"/>
  <c r="L49" i="15"/>
  <c r="G50" i="15"/>
  <c r="I50" i="15"/>
  <c r="K50" i="15"/>
  <c r="M50" i="15"/>
  <c r="E51" i="15"/>
  <c r="G51" i="15"/>
  <c r="J51" i="15"/>
  <c r="L51" i="15"/>
  <c r="E52" i="15"/>
  <c r="G52" i="15"/>
  <c r="I52" i="15"/>
  <c r="K52" i="15"/>
  <c r="M52" i="15"/>
  <c r="E53" i="15"/>
  <c r="G53" i="15"/>
  <c r="J53" i="15"/>
  <c r="L53" i="15"/>
  <c r="G54" i="15"/>
  <c r="I54" i="15"/>
  <c r="K54" i="15"/>
  <c r="M54" i="15"/>
  <c r="E55" i="15"/>
  <c r="G55" i="15"/>
  <c r="J55" i="15"/>
  <c r="L55" i="15"/>
  <c r="M55" i="15"/>
  <c r="E56" i="15"/>
  <c r="G56" i="15"/>
  <c r="I56" i="15"/>
  <c r="K56" i="15"/>
  <c r="M56" i="15"/>
  <c r="E57" i="15"/>
  <c r="G57" i="15"/>
  <c r="J57" i="15"/>
  <c r="L57" i="15"/>
  <c r="G58" i="15"/>
  <c r="I58" i="15"/>
  <c r="K58" i="15"/>
  <c r="M58" i="15"/>
  <c r="E59" i="15"/>
  <c r="G59" i="15"/>
  <c r="I59" i="15"/>
  <c r="J59" i="15"/>
  <c r="L59" i="15"/>
  <c r="E60" i="15"/>
  <c r="G60" i="15"/>
  <c r="I60" i="15"/>
  <c r="K60" i="15"/>
  <c r="M60" i="15"/>
  <c r="E61" i="15"/>
  <c r="G61" i="15"/>
  <c r="J61" i="15"/>
  <c r="L61" i="15"/>
  <c r="G62" i="15"/>
  <c r="I62" i="15"/>
  <c r="K62" i="15"/>
  <c r="M62" i="15"/>
  <c r="E63" i="15"/>
  <c r="G63" i="15"/>
  <c r="J63" i="15"/>
  <c r="L63" i="15"/>
  <c r="M63" i="15"/>
  <c r="E64" i="15"/>
  <c r="G64" i="15"/>
  <c r="I64" i="15"/>
  <c r="K64" i="15"/>
  <c r="M64" i="15"/>
  <c r="E65" i="15"/>
  <c r="G65" i="15"/>
  <c r="J65" i="15"/>
  <c r="L65" i="15"/>
  <c r="E66" i="15"/>
  <c r="G66" i="15"/>
  <c r="I66" i="15"/>
  <c r="K66" i="15"/>
  <c r="M66" i="15"/>
  <c r="E67" i="15"/>
  <c r="G67" i="15"/>
  <c r="I67" i="15"/>
  <c r="J67" i="15"/>
  <c r="L67" i="15"/>
  <c r="E68" i="15"/>
  <c r="G68" i="15"/>
  <c r="I68" i="15"/>
  <c r="K68" i="15"/>
  <c r="M68" i="15"/>
  <c r="E69" i="15"/>
  <c r="G69" i="15"/>
  <c r="J69" i="15"/>
  <c r="L69" i="15"/>
  <c r="G70" i="15"/>
  <c r="I70" i="15"/>
  <c r="K70" i="15"/>
  <c r="M70" i="15"/>
  <c r="E71" i="15"/>
  <c r="G71" i="15"/>
  <c r="J71" i="15"/>
  <c r="L71" i="15"/>
  <c r="M71" i="15"/>
  <c r="E72" i="15"/>
  <c r="G72" i="15"/>
  <c r="I72" i="15"/>
  <c r="K72" i="15"/>
  <c r="M72" i="15"/>
  <c r="E73" i="15"/>
  <c r="G73" i="15"/>
  <c r="J73" i="15"/>
  <c r="L73" i="15"/>
  <c r="E74" i="15"/>
  <c r="G74" i="15"/>
  <c r="I74" i="15"/>
  <c r="K74" i="15"/>
  <c r="M74" i="15"/>
  <c r="E75" i="15"/>
  <c r="G75" i="15"/>
  <c r="I75" i="15"/>
  <c r="J75" i="15"/>
  <c r="L75" i="15"/>
  <c r="E76" i="15"/>
  <c r="G76" i="15"/>
  <c r="I76" i="15"/>
  <c r="K76" i="15"/>
  <c r="M76" i="15"/>
  <c r="E77" i="15"/>
  <c r="G77" i="15"/>
  <c r="J77" i="15"/>
  <c r="L77" i="15"/>
  <c r="G78" i="15"/>
  <c r="I78" i="15"/>
  <c r="K78" i="15"/>
  <c r="M78" i="15"/>
  <c r="E79" i="15"/>
  <c r="G79" i="15"/>
  <c r="J79" i="15"/>
  <c r="L79" i="15"/>
  <c r="M79" i="15"/>
  <c r="E80" i="15"/>
  <c r="G80" i="15"/>
  <c r="I80" i="15"/>
  <c r="K80" i="15"/>
  <c r="M80" i="15"/>
  <c r="E81" i="15"/>
  <c r="G81" i="15"/>
  <c r="J81" i="15"/>
  <c r="L81" i="15"/>
  <c r="E82" i="15"/>
  <c r="G82" i="15"/>
  <c r="I82" i="15"/>
  <c r="K82" i="15"/>
  <c r="M82" i="15"/>
  <c r="E83" i="15"/>
  <c r="G83" i="15"/>
  <c r="I83" i="15"/>
  <c r="J83" i="15"/>
  <c r="L83" i="15"/>
  <c r="E84" i="15"/>
  <c r="G84" i="15"/>
  <c r="I84" i="15"/>
  <c r="K84" i="15"/>
  <c r="M84" i="15"/>
  <c r="E85" i="15"/>
  <c r="G85" i="15"/>
  <c r="J85" i="15"/>
  <c r="L85" i="15"/>
  <c r="G86" i="15"/>
  <c r="I86" i="15"/>
  <c r="K86" i="15"/>
  <c r="M86" i="15"/>
  <c r="E87" i="15"/>
  <c r="G87" i="15"/>
  <c r="J87" i="15"/>
  <c r="L87" i="15"/>
  <c r="M87" i="15"/>
  <c r="E88" i="15"/>
  <c r="G88" i="15"/>
  <c r="I88" i="15"/>
  <c r="K88" i="15"/>
  <c r="M88" i="15"/>
  <c r="E89" i="15"/>
  <c r="G89" i="15"/>
  <c r="J89" i="15"/>
  <c r="L89" i="15"/>
  <c r="E90" i="15"/>
  <c r="G90" i="15"/>
  <c r="I90" i="15"/>
  <c r="K90" i="15"/>
  <c r="M90" i="15"/>
  <c r="E91" i="15"/>
  <c r="G91" i="15"/>
  <c r="I91" i="15"/>
  <c r="J91" i="15"/>
  <c r="L91" i="15"/>
  <c r="E92" i="15"/>
  <c r="G92" i="15"/>
  <c r="I92" i="15"/>
  <c r="K92" i="15"/>
  <c r="M92" i="15"/>
  <c r="E93" i="15"/>
  <c r="G93" i="15"/>
  <c r="J93" i="15"/>
  <c r="L93" i="15"/>
  <c r="G94" i="15"/>
  <c r="I94" i="15"/>
  <c r="K94" i="15"/>
  <c r="M94" i="15"/>
  <c r="E95" i="15"/>
  <c r="G95" i="15"/>
  <c r="J95" i="15"/>
  <c r="L95" i="15"/>
  <c r="M95" i="15"/>
  <c r="E96" i="15"/>
  <c r="G96" i="15"/>
  <c r="I96" i="15"/>
  <c r="K96" i="15"/>
  <c r="M96" i="15"/>
  <c r="E97" i="15"/>
  <c r="G97" i="15"/>
  <c r="J97" i="15"/>
  <c r="L97" i="15"/>
  <c r="E98" i="15"/>
  <c r="G98" i="15"/>
  <c r="I98" i="15"/>
  <c r="K98" i="15"/>
  <c r="M98" i="15"/>
  <c r="E99" i="15"/>
  <c r="G99" i="15"/>
  <c r="I99" i="15"/>
  <c r="J99" i="15"/>
  <c r="L99" i="15"/>
  <c r="E100" i="15"/>
  <c r="G100" i="15"/>
  <c r="I100" i="15"/>
  <c r="K100" i="15"/>
  <c r="M100" i="15"/>
  <c r="E101" i="15"/>
  <c r="G101" i="15"/>
  <c r="J101" i="15"/>
  <c r="L101" i="15"/>
  <c r="G102" i="15"/>
  <c r="I102" i="15"/>
  <c r="K102" i="15"/>
  <c r="M102" i="15"/>
  <c r="E103" i="15"/>
  <c r="G103" i="15"/>
  <c r="J103" i="15"/>
  <c r="L103" i="15"/>
  <c r="M103" i="15"/>
  <c r="E104" i="15"/>
  <c r="G104" i="15"/>
  <c r="I104" i="15"/>
  <c r="K104" i="15"/>
  <c r="M104" i="15"/>
  <c r="E105" i="15"/>
  <c r="G105" i="15"/>
  <c r="J105" i="15"/>
  <c r="L105" i="15"/>
  <c r="E106" i="15"/>
  <c r="G106" i="15"/>
  <c r="I106" i="15"/>
  <c r="K106" i="15"/>
  <c r="M106" i="15"/>
  <c r="E107" i="15"/>
  <c r="G107" i="15"/>
  <c r="I107" i="15"/>
  <c r="J107" i="15"/>
  <c r="L107" i="15"/>
  <c r="E108" i="15"/>
  <c r="G108" i="15"/>
  <c r="I108" i="15"/>
  <c r="K108" i="15"/>
  <c r="M108" i="15"/>
  <c r="E109" i="15"/>
  <c r="G109" i="15"/>
  <c r="J109" i="15"/>
  <c r="L109" i="15"/>
  <c r="G110" i="15"/>
  <c r="I110" i="15"/>
  <c r="K110" i="15"/>
  <c r="M110" i="15"/>
  <c r="E111" i="15"/>
  <c r="G111" i="15"/>
  <c r="J111" i="15"/>
  <c r="L111" i="15"/>
  <c r="M111" i="15"/>
  <c r="E112" i="15"/>
  <c r="G112" i="15"/>
  <c r="I112" i="15"/>
  <c r="K112" i="15"/>
  <c r="M112" i="15"/>
  <c r="E113" i="15"/>
  <c r="G113" i="15"/>
  <c r="J113" i="15"/>
  <c r="L113" i="15"/>
  <c r="E114" i="15"/>
  <c r="G114" i="15"/>
  <c r="I114" i="15"/>
  <c r="K114" i="15"/>
  <c r="M114" i="15"/>
  <c r="E115" i="15"/>
  <c r="G115" i="15"/>
  <c r="I115" i="15"/>
  <c r="J115" i="15"/>
  <c r="L115" i="15"/>
  <c r="E116" i="15"/>
  <c r="G116" i="15"/>
  <c r="I116" i="15"/>
  <c r="K116" i="15"/>
  <c r="M116" i="15"/>
  <c r="E117" i="15"/>
  <c r="G117" i="15"/>
  <c r="J117" i="15"/>
  <c r="L117" i="15"/>
  <c r="G118" i="15"/>
  <c r="I118" i="15"/>
  <c r="K118" i="15"/>
  <c r="M118" i="15"/>
  <c r="E119" i="15"/>
  <c r="G119" i="15"/>
  <c r="J119" i="15"/>
  <c r="L119" i="15"/>
  <c r="M119" i="15"/>
  <c r="E120" i="15"/>
  <c r="G120" i="15"/>
  <c r="I120" i="15"/>
  <c r="K120" i="15"/>
  <c r="M120" i="15"/>
  <c r="E121" i="15"/>
  <c r="G121" i="15"/>
  <c r="J121" i="15"/>
  <c r="L121" i="15"/>
  <c r="E122" i="15"/>
  <c r="G122" i="15"/>
  <c r="I122" i="15"/>
  <c r="K122" i="15"/>
  <c r="M122" i="15"/>
  <c r="E123" i="15"/>
  <c r="G123" i="15"/>
  <c r="I123" i="15"/>
  <c r="J123" i="15"/>
  <c r="L123" i="15"/>
  <c r="E124" i="15"/>
  <c r="G124" i="15"/>
  <c r="I124" i="15"/>
  <c r="K124" i="15"/>
  <c r="M124" i="15"/>
  <c r="E125" i="15"/>
  <c r="G125" i="15"/>
  <c r="J125" i="15"/>
  <c r="L125" i="15"/>
  <c r="G126" i="15"/>
  <c r="I126" i="15"/>
  <c r="K126" i="15"/>
  <c r="M126" i="15"/>
  <c r="E127" i="15"/>
  <c r="G127" i="15"/>
  <c r="J127" i="15"/>
  <c r="L127" i="15"/>
  <c r="M127" i="15"/>
  <c r="E128" i="15"/>
  <c r="G128" i="15"/>
  <c r="I128" i="15"/>
  <c r="K128" i="15"/>
  <c r="M128" i="15"/>
  <c r="E129" i="15"/>
  <c r="G129" i="15"/>
  <c r="J129" i="15"/>
  <c r="L129" i="15"/>
  <c r="E130" i="15"/>
  <c r="G130" i="15"/>
  <c r="I130" i="15"/>
  <c r="K130" i="15"/>
  <c r="M130" i="15"/>
  <c r="E131" i="15"/>
  <c r="G131" i="15"/>
  <c r="I131" i="15"/>
  <c r="J131" i="15"/>
  <c r="L131" i="15"/>
  <c r="E132" i="15"/>
  <c r="G132" i="15"/>
  <c r="I132" i="15"/>
  <c r="K132" i="15"/>
  <c r="M132" i="15"/>
  <c r="E133" i="15"/>
  <c r="G133" i="15"/>
  <c r="J133" i="15"/>
  <c r="L133" i="15"/>
  <c r="G134" i="15"/>
  <c r="I134" i="15"/>
  <c r="K134" i="15"/>
  <c r="M134" i="15"/>
  <c r="E135" i="15"/>
  <c r="G135" i="15"/>
  <c r="J135" i="15"/>
  <c r="L135" i="15"/>
  <c r="M135" i="15"/>
  <c r="E136" i="15"/>
  <c r="G136" i="15"/>
  <c r="I136" i="15"/>
  <c r="K136" i="15"/>
  <c r="M136" i="15"/>
  <c r="E137" i="15"/>
  <c r="G137" i="15"/>
  <c r="J137" i="15"/>
  <c r="L137" i="15"/>
  <c r="E138" i="15"/>
  <c r="G138" i="15"/>
  <c r="I138" i="15"/>
  <c r="K138" i="15"/>
  <c r="M138" i="15"/>
  <c r="E139" i="15"/>
  <c r="G139" i="15"/>
  <c r="I139" i="15"/>
  <c r="J139" i="15"/>
  <c r="L139" i="15"/>
  <c r="E140" i="15"/>
  <c r="G140" i="15"/>
  <c r="I140" i="15"/>
  <c r="K140" i="15"/>
  <c r="M140" i="15"/>
  <c r="E141" i="15"/>
  <c r="G141" i="15"/>
  <c r="J141" i="15"/>
  <c r="L141" i="15"/>
  <c r="G142" i="15"/>
  <c r="I142" i="15"/>
  <c r="K142" i="15"/>
  <c r="M142" i="15"/>
  <c r="E143" i="15"/>
  <c r="G143" i="15"/>
  <c r="J143" i="15"/>
  <c r="L143" i="15"/>
  <c r="M143" i="15"/>
  <c r="E144" i="15"/>
  <c r="G144" i="15"/>
  <c r="I144" i="15"/>
  <c r="K144" i="15"/>
  <c r="M144" i="15"/>
  <c r="E145" i="15"/>
  <c r="G145" i="15"/>
  <c r="J145" i="15"/>
  <c r="L145" i="15"/>
  <c r="E146" i="15"/>
  <c r="G146" i="15"/>
  <c r="I146" i="15"/>
  <c r="K146" i="15"/>
  <c r="M146" i="15"/>
  <c r="E147" i="15"/>
  <c r="G147" i="15"/>
  <c r="I147" i="15"/>
  <c r="J147" i="15"/>
  <c r="L147" i="15"/>
  <c r="E148" i="15"/>
  <c r="G148" i="15"/>
  <c r="I148" i="15"/>
  <c r="K148" i="15"/>
  <c r="M148" i="15"/>
  <c r="E149" i="15"/>
  <c r="G149" i="15"/>
  <c r="J149" i="15"/>
  <c r="L149" i="15"/>
  <c r="G150" i="15"/>
  <c r="I150" i="15"/>
  <c r="K150" i="15"/>
  <c r="M150" i="15"/>
  <c r="E151" i="15"/>
  <c r="G151" i="15"/>
  <c r="J151" i="15"/>
  <c r="L151" i="15"/>
  <c r="M151" i="15"/>
  <c r="E152" i="15"/>
  <c r="G152" i="15"/>
  <c r="I152" i="15"/>
  <c r="K152" i="15"/>
  <c r="M152" i="15"/>
  <c r="E153" i="15"/>
  <c r="G153" i="15"/>
  <c r="J153" i="15"/>
  <c r="L153" i="15"/>
  <c r="E154" i="15"/>
  <c r="G154" i="15"/>
  <c r="I154" i="15"/>
  <c r="K154" i="15"/>
  <c r="M154" i="15"/>
  <c r="E155" i="15"/>
  <c r="G155" i="15"/>
  <c r="I155" i="15"/>
  <c r="J155" i="15"/>
  <c r="L155" i="15"/>
  <c r="E156" i="15"/>
  <c r="G156" i="15"/>
  <c r="I156" i="15"/>
  <c r="K156" i="15"/>
  <c r="M156" i="15"/>
  <c r="E157" i="15"/>
  <c r="G157" i="15"/>
  <c r="J157" i="15"/>
  <c r="L157" i="15"/>
  <c r="G158" i="15"/>
  <c r="I158" i="15"/>
  <c r="K158" i="15"/>
  <c r="M158" i="15"/>
  <c r="E159" i="15"/>
  <c r="G159" i="15"/>
  <c r="J159" i="15"/>
  <c r="L159" i="15"/>
  <c r="M159" i="15"/>
  <c r="E160" i="15"/>
  <c r="G160" i="15"/>
  <c r="I160" i="15"/>
  <c r="K160" i="15"/>
  <c r="M160" i="15"/>
  <c r="E161" i="15"/>
  <c r="G161" i="15"/>
  <c r="J161" i="15"/>
  <c r="L161" i="15"/>
  <c r="E162" i="15"/>
  <c r="G162" i="15"/>
  <c r="I162" i="15"/>
  <c r="K162" i="15"/>
  <c r="M162" i="15"/>
  <c r="E163" i="15"/>
  <c r="G163" i="15"/>
  <c r="I163" i="15"/>
  <c r="J163" i="15"/>
  <c r="L163" i="15"/>
  <c r="E164" i="15"/>
  <c r="G164" i="15"/>
  <c r="I164" i="15"/>
  <c r="K164" i="15"/>
  <c r="M164" i="15"/>
  <c r="E165" i="15"/>
  <c r="G165" i="15"/>
  <c r="J165" i="15"/>
  <c r="L165" i="15"/>
  <c r="G166" i="15"/>
  <c r="I166" i="15"/>
  <c r="K166" i="15"/>
  <c r="M166" i="15"/>
  <c r="E167" i="15"/>
  <c r="G167" i="15"/>
  <c r="J167" i="15"/>
  <c r="L167" i="15"/>
  <c r="M167" i="15"/>
  <c r="E168" i="15"/>
  <c r="G168" i="15"/>
  <c r="I168" i="15"/>
  <c r="K168" i="15"/>
  <c r="M168" i="15"/>
  <c r="E169" i="15"/>
  <c r="G169" i="15"/>
  <c r="J169" i="15"/>
  <c r="L169" i="15"/>
  <c r="E170" i="15"/>
  <c r="G170" i="15"/>
  <c r="I170" i="15"/>
  <c r="K170" i="15"/>
  <c r="M170" i="15"/>
  <c r="E171" i="15"/>
  <c r="G171" i="15"/>
  <c r="I171" i="15"/>
  <c r="J171" i="15"/>
  <c r="L171" i="15"/>
  <c r="E172" i="15"/>
  <c r="G172" i="15"/>
  <c r="I172" i="15"/>
  <c r="K172" i="15"/>
  <c r="M172" i="15"/>
  <c r="E173" i="15"/>
  <c r="G173" i="15"/>
  <c r="J173" i="15"/>
  <c r="L173" i="15"/>
  <c r="G174" i="15"/>
  <c r="I174" i="15"/>
  <c r="K174" i="15"/>
  <c r="M174" i="15"/>
  <c r="E175" i="15"/>
  <c r="G175" i="15"/>
  <c r="J175" i="15"/>
  <c r="L175" i="15"/>
  <c r="M175" i="15"/>
  <c r="E176" i="15"/>
  <c r="G176" i="15"/>
  <c r="I176" i="15"/>
  <c r="K176" i="15"/>
  <c r="M176" i="15"/>
  <c r="E177" i="15"/>
  <c r="G177" i="15"/>
  <c r="J177" i="15"/>
  <c r="L177" i="15"/>
  <c r="E178" i="15"/>
  <c r="G178" i="15"/>
  <c r="I178" i="15"/>
  <c r="K178" i="15"/>
  <c r="M178" i="15"/>
  <c r="E179" i="15"/>
  <c r="G179" i="15"/>
  <c r="I179" i="15"/>
  <c r="J179" i="15"/>
  <c r="L179" i="15"/>
  <c r="E180" i="15"/>
  <c r="G180" i="15"/>
  <c r="I180" i="15"/>
  <c r="K180" i="15"/>
  <c r="M180" i="15"/>
  <c r="E181" i="15"/>
  <c r="G181" i="15"/>
  <c r="J181" i="15"/>
  <c r="L181" i="15"/>
  <c r="G182" i="15"/>
  <c r="I182" i="15"/>
  <c r="K182" i="15"/>
  <c r="M182" i="15"/>
  <c r="E183" i="15"/>
  <c r="G183" i="15"/>
  <c r="J183" i="15"/>
  <c r="L183" i="15"/>
  <c r="M183" i="15"/>
  <c r="E184" i="15"/>
  <c r="G184" i="15"/>
  <c r="I184" i="15"/>
  <c r="K184" i="15"/>
  <c r="M184" i="15"/>
  <c r="E185" i="15"/>
  <c r="G185" i="15"/>
  <c r="J185" i="15"/>
  <c r="L185" i="15"/>
  <c r="E186" i="15"/>
  <c r="G186" i="15"/>
  <c r="I186" i="15"/>
  <c r="K186" i="15"/>
  <c r="M186" i="15"/>
  <c r="E187" i="15"/>
  <c r="G187" i="15"/>
  <c r="I187" i="15"/>
  <c r="J187" i="15"/>
  <c r="L187" i="15"/>
  <c r="E188" i="15"/>
  <c r="G188" i="15"/>
  <c r="I188" i="15"/>
  <c r="K188" i="15"/>
  <c r="M188" i="15"/>
  <c r="E189" i="15"/>
  <c r="G189" i="15"/>
  <c r="J189" i="15"/>
  <c r="L189" i="15"/>
  <c r="G190" i="15"/>
  <c r="I190" i="15"/>
  <c r="K190" i="15"/>
  <c r="M190" i="15"/>
  <c r="E191" i="15"/>
  <c r="G191" i="15"/>
  <c r="J191" i="15"/>
  <c r="L191" i="15"/>
  <c r="M191" i="15"/>
  <c r="E192" i="15"/>
  <c r="G192" i="15"/>
  <c r="I192" i="15"/>
  <c r="K192" i="15"/>
  <c r="M192" i="15"/>
  <c r="E193" i="15"/>
  <c r="G193" i="15"/>
  <c r="J193" i="15"/>
  <c r="L193" i="15"/>
  <c r="E194" i="15"/>
  <c r="G194" i="15"/>
  <c r="I194" i="15"/>
  <c r="K194" i="15"/>
  <c r="M194" i="15"/>
  <c r="E195" i="15"/>
  <c r="G195" i="15"/>
  <c r="I195" i="15"/>
  <c r="J195" i="15"/>
  <c r="L195" i="15"/>
  <c r="E196" i="15"/>
  <c r="G196" i="15"/>
  <c r="I196" i="15"/>
  <c r="K196" i="15"/>
  <c r="M196" i="15"/>
  <c r="E197" i="15"/>
  <c r="G197" i="15"/>
  <c r="J197" i="15"/>
  <c r="L197" i="15"/>
  <c r="G198" i="15"/>
  <c r="I198" i="15"/>
  <c r="K198" i="15"/>
  <c r="M198" i="15"/>
  <c r="E199" i="15"/>
  <c r="G199" i="15"/>
  <c r="J199" i="15"/>
  <c r="L199" i="15"/>
  <c r="M199" i="15"/>
  <c r="G200" i="15"/>
  <c r="I200" i="15"/>
  <c r="K200" i="15"/>
  <c r="M200" i="15"/>
  <c r="E201" i="15"/>
  <c r="G201" i="15"/>
  <c r="J201" i="15"/>
  <c r="L201" i="15"/>
  <c r="G202" i="15"/>
  <c r="I202" i="15"/>
  <c r="K202" i="15"/>
  <c r="M202" i="15"/>
  <c r="E203" i="15"/>
  <c r="G203" i="15"/>
  <c r="J203" i="15"/>
  <c r="L203" i="15"/>
  <c r="E204" i="15"/>
  <c r="G204" i="15"/>
  <c r="I204" i="15"/>
  <c r="K204" i="15"/>
  <c r="M204" i="15"/>
  <c r="E205" i="15"/>
  <c r="G205" i="15"/>
  <c r="J205" i="15"/>
  <c r="L205" i="15"/>
  <c r="G206" i="15"/>
  <c r="I206" i="15"/>
  <c r="K206" i="15"/>
  <c r="M206" i="15"/>
  <c r="E207" i="15"/>
  <c r="G207" i="15"/>
  <c r="J207" i="15"/>
  <c r="L207" i="15"/>
  <c r="G208" i="15"/>
  <c r="I208" i="15"/>
  <c r="J208" i="15"/>
  <c r="K208" i="15"/>
  <c r="M208" i="15"/>
  <c r="E209" i="15"/>
  <c r="G209" i="15"/>
  <c r="J209" i="15"/>
  <c r="K209" i="15"/>
  <c r="L209" i="15"/>
  <c r="G210" i="15"/>
  <c r="I210" i="15"/>
  <c r="K210" i="15"/>
  <c r="L210" i="15"/>
  <c r="M210" i="15"/>
  <c r="E211" i="15"/>
  <c r="G211" i="15"/>
  <c r="J211" i="15"/>
  <c r="L211" i="15"/>
  <c r="E212" i="15"/>
  <c r="G212" i="15"/>
  <c r="I212" i="15"/>
  <c r="K212" i="15"/>
  <c r="M212" i="15"/>
  <c r="E213" i="15"/>
  <c r="G213" i="15"/>
  <c r="J213" i="15"/>
  <c r="L213" i="15"/>
  <c r="G214" i="15"/>
  <c r="I214" i="15"/>
  <c r="K214" i="15"/>
  <c r="M214" i="15"/>
  <c r="E215" i="15"/>
  <c r="G215" i="15"/>
  <c r="J215" i="15"/>
  <c r="L215" i="15"/>
  <c r="G216" i="15"/>
  <c r="I216" i="15"/>
  <c r="K216" i="15"/>
  <c r="M216" i="15"/>
  <c r="E217" i="15"/>
  <c r="G217" i="15"/>
  <c r="J217" i="15"/>
  <c r="L217" i="15"/>
  <c r="G218" i="15"/>
  <c r="I218" i="15"/>
  <c r="K218" i="15"/>
  <c r="M218" i="15"/>
  <c r="E219" i="15"/>
  <c r="G219" i="15"/>
  <c r="J219" i="15"/>
  <c r="L219" i="15"/>
  <c r="E220" i="15"/>
  <c r="G220" i="15"/>
  <c r="I220" i="15"/>
  <c r="K220" i="15"/>
  <c r="M220" i="15"/>
  <c r="E221" i="15"/>
  <c r="G221" i="15"/>
  <c r="J221" i="15"/>
  <c r="L221" i="15"/>
  <c r="G222" i="15"/>
  <c r="I222" i="15"/>
  <c r="K222" i="15"/>
  <c r="M222" i="15"/>
  <c r="E223" i="15"/>
  <c r="G223" i="15"/>
  <c r="J223" i="15"/>
  <c r="L223" i="15"/>
  <c r="G224" i="15"/>
  <c r="I224" i="15"/>
  <c r="K224" i="15"/>
  <c r="M224" i="15"/>
  <c r="E225" i="15"/>
  <c r="G225" i="15"/>
  <c r="J225" i="15"/>
  <c r="L225" i="15"/>
  <c r="E226" i="15"/>
  <c r="G226" i="15"/>
  <c r="I226" i="15"/>
  <c r="K226" i="15"/>
  <c r="M226" i="15"/>
  <c r="E227" i="15"/>
  <c r="G227" i="15"/>
  <c r="I227" i="15"/>
  <c r="J227" i="15"/>
  <c r="L227" i="15"/>
  <c r="E228" i="15"/>
  <c r="G228" i="15"/>
  <c r="I228" i="15"/>
  <c r="K228" i="15"/>
  <c r="M228" i="15"/>
  <c r="E229" i="15"/>
  <c r="G229" i="15"/>
  <c r="J229" i="15"/>
  <c r="L229" i="15"/>
  <c r="G230" i="15"/>
  <c r="I230" i="15"/>
  <c r="K230" i="15"/>
  <c r="M230" i="15"/>
  <c r="E231" i="15"/>
  <c r="G231" i="15"/>
  <c r="J231" i="15"/>
  <c r="L231" i="15"/>
  <c r="M231" i="15"/>
  <c r="G232" i="15"/>
  <c r="I232" i="15"/>
  <c r="K232" i="15"/>
  <c r="M232" i="15"/>
  <c r="E233" i="15"/>
  <c r="G233" i="15"/>
  <c r="J233" i="15"/>
  <c r="L233" i="15"/>
  <c r="G234" i="15"/>
  <c r="I234" i="15"/>
  <c r="K234" i="15"/>
  <c r="M234" i="15"/>
  <c r="E235" i="15"/>
  <c r="G235" i="15"/>
  <c r="J235" i="15"/>
  <c r="L235" i="15"/>
  <c r="E236" i="15"/>
  <c r="G236" i="15"/>
  <c r="I236" i="15"/>
  <c r="K236" i="15"/>
  <c r="M236" i="15"/>
  <c r="E237" i="15"/>
  <c r="G237" i="15"/>
  <c r="J237" i="15"/>
  <c r="L237" i="15"/>
  <c r="G238" i="15"/>
  <c r="I238" i="15"/>
  <c r="K238" i="15"/>
  <c r="M238" i="15"/>
  <c r="E239" i="15"/>
  <c r="G239" i="15"/>
  <c r="J239" i="15"/>
  <c r="L239" i="15"/>
  <c r="G240" i="15"/>
  <c r="I240" i="15"/>
  <c r="J240" i="15"/>
  <c r="K240" i="15"/>
  <c r="M240" i="15"/>
  <c r="E241" i="15"/>
  <c r="G241" i="15"/>
  <c r="J241" i="15"/>
  <c r="K241" i="15"/>
  <c r="L241" i="15"/>
  <c r="G242" i="15"/>
  <c r="I242" i="15"/>
  <c r="K242" i="15"/>
  <c r="L242" i="15"/>
  <c r="M242" i="15"/>
  <c r="E243" i="15"/>
  <c r="G243" i="15"/>
  <c r="J243" i="15"/>
  <c r="L243" i="15"/>
  <c r="E244" i="15"/>
  <c r="G244" i="15"/>
  <c r="I244" i="15"/>
  <c r="K244" i="15"/>
  <c r="M244" i="15"/>
  <c r="E245" i="15"/>
  <c r="G245" i="15"/>
  <c r="J245" i="15"/>
  <c r="L245" i="15"/>
  <c r="G246" i="15"/>
  <c r="I246" i="15"/>
  <c r="K246" i="15"/>
  <c r="M246" i="15"/>
  <c r="E247" i="15"/>
  <c r="G247" i="15"/>
  <c r="J247" i="15"/>
  <c r="L247" i="15"/>
  <c r="G248" i="15"/>
  <c r="I248" i="15"/>
  <c r="K248" i="15"/>
  <c r="M248" i="15"/>
  <c r="E249" i="15"/>
  <c r="G249" i="15"/>
  <c r="J249" i="15"/>
  <c r="L249" i="15"/>
  <c r="G250" i="15"/>
  <c r="I250" i="15"/>
  <c r="K250" i="15"/>
  <c r="M250" i="15"/>
  <c r="E251" i="15"/>
  <c r="G251" i="15"/>
  <c r="J251" i="15"/>
  <c r="L251" i="15"/>
  <c r="E252" i="15"/>
  <c r="G252" i="15"/>
  <c r="I252" i="15"/>
  <c r="K252" i="15"/>
  <c r="M252" i="15"/>
  <c r="E253" i="15"/>
  <c r="G253" i="15"/>
  <c r="I253" i="15"/>
  <c r="J253" i="15"/>
  <c r="L253" i="15"/>
  <c r="M253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4" i="15"/>
  <c r="G4" i="15"/>
  <c r="C253" i="15"/>
  <c r="B253" i="15"/>
  <c r="C252" i="15"/>
  <c r="B252" i="15"/>
  <c r="C251" i="15"/>
  <c r="B251" i="15"/>
  <c r="C250" i="15"/>
  <c r="B250" i="15"/>
  <c r="C249" i="15"/>
  <c r="B249" i="15"/>
  <c r="C248" i="15"/>
  <c r="B248" i="15"/>
  <c r="C247" i="15"/>
  <c r="B247" i="15"/>
  <c r="C246" i="15"/>
  <c r="B246" i="15"/>
  <c r="C245" i="15"/>
  <c r="B245" i="15"/>
  <c r="C244" i="15"/>
  <c r="B244" i="15"/>
  <c r="C243" i="15"/>
  <c r="B243" i="15"/>
  <c r="C242" i="15"/>
  <c r="B242" i="15"/>
  <c r="C241" i="15"/>
  <c r="B241" i="15"/>
  <c r="C240" i="15"/>
  <c r="B240" i="15"/>
  <c r="C239" i="15"/>
  <c r="B239" i="15"/>
  <c r="C238" i="15"/>
  <c r="B238" i="15"/>
  <c r="C237" i="15"/>
  <c r="B237" i="15"/>
  <c r="C236" i="15"/>
  <c r="B236" i="15"/>
  <c r="C235" i="15"/>
  <c r="B235" i="15"/>
  <c r="C234" i="15"/>
  <c r="B234" i="15"/>
  <c r="C233" i="15"/>
  <c r="B233" i="15"/>
  <c r="C232" i="15"/>
  <c r="B232" i="15"/>
  <c r="C231" i="15"/>
  <c r="B231" i="15"/>
  <c r="C230" i="15"/>
  <c r="B230" i="15"/>
  <c r="C229" i="15"/>
  <c r="B229" i="15"/>
  <c r="C228" i="15"/>
  <c r="B228" i="15"/>
  <c r="C227" i="15"/>
  <c r="B227" i="15"/>
  <c r="C226" i="15"/>
  <c r="B226" i="15"/>
  <c r="C225" i="15"/>
  <c r="B225" i="15"/>
  <c r="C224" i="15"/>
  <c r="B224" i="15"/>
  <c r="C223" i="15"/>
  <c r="B223" i="15"/>
  <c r="C222" i="15"/>
  <c r="B222" i="15"/>
  <c r="C221" i="15"/>
  <c r="B221" i="15"/>
  <c r="C220" i="15"/>
  <c r="B220" i="15"/>
  <c r="C219" i="15"/>
  <c r="B219" i="15"/>
  <c r="C218" i="15"/>
  <c r="B218" i="15"/>
  <c r="C217" i="15"/>
  <c r="B217" i="15"/>
  <c r="C216" i="15"/>
  <c r="B216" i="15"/>
  <c r="C215" i="15"/>
  <c r="B215" i="15"/>
  <c r="C214" i="15"/>
  <c r="B214" i="15"/>
  <c r="C213" i="15"/>
  <c r="B213" i="15"/>
  <c r="C212" i="15"/>
  <c r="B212" i="15"/>
  <c r="C211" i="15"/>
  <c r="B211" i="15"/>
  <c r="C210" i="15"/>
  <c r="B210" i="15"/>
  <c r="C209" i="15"/>
  <c r="B209" i="15"/>
  <c r="C208" i="15"/>
  <c r="B208" i="15"/>
  <c r="C207" i="15"/>
  <c r="B207" i="15"/>
  <c r="C206" i="15"/>
  <c r="B206" i="15"/>
  <c r="C205" i="15"/>
  <c r="B205" i="15"/>
  <c r="C204" i="15"/>
  <c r="B204" i="15"/>
  <c r="C203" i="15"/>
  <c r="B203" i="15"/>
  <c r="C202" i="15"/>
  <c r="B202" i="15"/>
  <c r="C201" i="15"/>
  <c r="B201" i="15"/>
  <c r="C200" i="15"/>
  <c r="B200" i="15"/>
  <c r="C199" i="15"/>
  <c r="B199" i="15"/>
  <c r="C198" i="15"/>
  <c r="B198" i="15"/>
  <c r="C197" i="15"/>
  <c r="B197" i="15"/>
  <c r="C196" i="15"/>
  <c r="B196" i="15"/>
  <c r="C195" i="15"/>
  <c r="B195" i="15"/>
  <c r="C194" i="15"/>
  <c r="B194" i="15"/>
  <c r="C193" i="15"/>
  <c r="B193" i="15"/>
  <c r="C192" i="15"/>
  <c r="B192" i="15"/>
  <c r="C191" i="15"/>
  <c r="B191" i="15"/>
  <c r="C190" i="15"/>
  <c r="B190" i="15"/>
  <c r="C189" i="15"/>
  <c r="B189" i="15"/>
  <c r="C188" i="15"/>
  <c r="B188" i="15"/>
  <c r="C187" i="15"/>
  <c r="B187" i="15"/>
  <c r="C186" i="15"/>
  <c r="B186" i="15"/>
  <c r="C185" i="15"/>
  <c r="B185" i="15"/>
  <c r="C184" i="15"/>
  <c r="B184" i="15"/>
  <c r="C183" i="15"/>
  <c r="B183" i="15"/>
  <c r="C182" i="15"/>
  <c r="B182" i="15"/>
  <c r="C181" i="15"/>
  <c r="B181" i="15"/>
  <c r="C180" i="15"/>
  <c r="B180" i="15"/>
  <c r="C179" i="15"/>
  <c r="B179" i="15"/>
  <c r="C178" i="15"/>
  <c r="B178" i="15"/>
  <c r="C177" i="15"/>
  <c r="B177" i="15"/>
  <c r="C176" i="15"/>
  <c r="B176" i="15"/>
  <c r="C175" i="15"/>
  <c r="B175" i="15"/>
  <c r="C174" i="15"/>
  <c r="B174" i="15"/>
  <c r="C173" i="15"/>
  <c r="B173" i="15"/>
  <c r="C172" i="15"/>
  <c r="B172" i="15"/>
  <c r="C171" i="15"/>
  <c r="B171" i="15"/>
  <c r="C170" i="15"/>
  <c r="B170" i="15"/>
  <c r="C169" i="15"/>
  <c r="B169" i="15"/>
  <c r="C168" i="15"/>
  <c r="B168" i="15"/>
  <c r="C167" i="15"/>
  <c r="B167" i="15"/>
  <c r="C166" i="15"/>
  <c r="B166" i="15"/>
  <c r="C165" i="15"/>
  <c r="B165" i="15"/>
  <c r="C164" i="15"/>
  <c r="B164" i="15"/>
  <c r="C163" i="15"/>
  <c r="B163" i="15"/>
  <c r="C162" i="15"/>
  <c r="B162" i="15"/>
  <c r="C161" i="15"/>
  <c r="B161" i="15"/>
  <c r="C160" i="15"/>
  <c r="B160" i="15"/>
  <c r="C159" i="15"/>
  <c r="B159" i="15"/>
  <c r="C158" i="15"/>
  <c r="B158" i="15"/>
  <c r="C157" i="15"/>
  <c r="B157" i="15"/>
  <c r="C156" i="15"/>
  <c r="B156" i="15"/>
  <c r="C155" i="15"/>
  <c r="B155" i="15"/>
  <c r="C154" i="15"/>
  <c r="B154" i="15"/>
  <c r="C153" i="15"/>
  <c r="B153" i="15"/>
  <c r="C152" i="15"/>
  <c r="B152" i="15"/>
  <c r="C151" i="15"/>
  <c r="B151" i="15"/>
  <c r="C150" i="15"/>
  <c r="B150" i="15"/>
  <c r="C149" i="15"/>
  <c r="B149" i="15"/>
  <c r="C148" i="15"/>
  <c r="B148" i="15"/>
  <c r="C147" i="15"/>
  <c r="B147" i="15"/>
  <c r="C146" i="15"/>
  <c r="B146" i="15"/>
  <c r="C145" i="15"/>
  <c r="B145" i="15"/>
  <c r="C144" i="15"/>
  <c r="B144" i="15"/>
  <c r="C143" i="15"/>
  <c r="B143" i="15"/>
  <c r="C142" i="15"/>
  <c r="B142" i="15"/>
  <c r="C141" i="15"/>
  <c r="B141" i="15"/>
  <c r="C140" i="15"/>
  <c r="B140" i="15"/>
  <c r="C139" i="15"/>
  <c r="B139" i="15"/>
  <c r="C138" i="15"/>
  <c r="B138" i="15"/>
  <c r="C137" i="15"/>
  <c r="B137" i="15"/>
  <c r="C136" i="15"/>
  <c r="B136" i="15"/>
  <c r="C135" i="15"/>
  <c r="B135" i="15"/>
  <c r="C134" i="15"/>
  <c r="B134" i="15"/>
  <c r="C133" i="15"/>
  <c r="B133" i="15"/>
  <c r="C132" i="15"/>
  <c r="B132" i="15"/>
  <c r="C131" i="15"/>
  <c r="B131" i="15"/>
  <c r="C130" i="15"/>
  <c r="B130" i="15"/>
  <c r="C129" i="15"/>
  <c r="B129" i="15"/>
  <c r="C128" i="15"/>
  <c r="B128" i="15"/>
  <c r="C127" i="15"/>
  <c r="B127" i="15"/>
  <c r="C126" i="15"/>
  <c r="B126" i="15"/>
  <c r="C125" i="15"/>
  <c r="B125" i="15"/>
  <c r="C124" i="15"/>
  <c r="B124" i="15"/>
  <c r="C123" i="15"/>
  <c r="B123" i="15"/>
  <c r="C122" i="15"/>
  <c r="B122" i="15"/>
  <c r="C121" i="15"/>
  <c r="B121" i="15"/>
  <c r="C120" i="15"/>
  <c r="B120" i="15"/>
  <c r="C119" i="15"/>
  <c r="B119" i="15"/>
  <c r="C118" i="15"/>
  <c r="B118" i="15"/>
  <c r="C117" i="15"/>
  <c r="B117" i="15"/>
  <c r="C116" i="15"/>
  <c r="B116" i="15"/>
  <c r="C115" i="15"/>
  <c r="B115" i="15"/>
  <c r="C114" i="15"/>
  <c r="B114" i="15"/>
  <c r="C113" i="15"/>
  <c r="B113" i="15"/>
  <c r="C112" i="15"/>
  <c r="B112" i="15"/>
  <c r="C111" i="15"/>
  <c r="B111" i="15"/>
  <c r="C110" i="15"/>
  <c r="B110" i="15"/>
  <c r="C109" i="15"/>
  <c r="B109" i="15"/>
  <c r="C108" i="15"/>
  <c r="B108" i="15"/>
  <c r="C107" i="15"/>
  <c r="B107" i="15"/>
  <c r="C106" i="15"/>
  <c r="B106" i="15"/>
  <c r="C105" i="15"/>
  <c r="B105" i="15"/>
  <c r="C104" i="15"/>
  <c r="B104" i="15"/>
  <c r="C103" i="15"/>
  <c r="B103" i="15"/>
  <c r="C102" i="15"/>
  <c r="B102" i="15"/>
  <c r="C101" i="15"/>
  <c r="B101" i="15"/>
  <c r="C100" i="15"/>
  <c r="B100" i="15"/>
  <c r="C99" i="15"/>
  <c r="B99" i="15"/>
  <c r="C98" i="15"/>
  <c r="B98" i="15"/>
  <c r="C97" i="15"/>
  <c r="B97" i="15"/>
  <c r="C96" i="15"/>
  <c r="B96" i="15"/>
  <c r="C95" i="15"/>
  <c r="B95" i="15"/>
  <c r="C94" i="15"/>
  <c r="B94" i="15"/>
  <c r="C93" i="15"/>
  <c r="B93" i="15"/>
  <c r="C92" i="15"/>
  <c r="B92" i="15"/>
  <c r="C91" i="15"/>
  <c r="B91" i="15"/>
  <c r="C90" i="15"/>
  <c r="B90" i="15"/>
  <c r="C89" i="15"/>
  <c r="B89" i="15"/>
  <c r="C88" i="15"/>
  <c r="B88" i="15"/>
  <c r="C87" i="15"/>
  <c r="B87" i="15"/>
  <c r="C86" i="15"/>
  <c r="B86" i="15"/>
  <c r="C85" i="15"/>
  <c r="B85" i="15"/>
  <c r="C84" i="15"/>
  <c r="B84" i="15"/>
  <c r="C83" i="15"/>
  <c r="B83" i="15"/>
  <c r="C82" i="15"/>
  <c r="B82" i="15"/>
  <c r="C81" i="15"/>
  <c r="B81" i="15"/>
  <c r="C80" i="15"/>
  <c r="B80" i="15"/>
  <c r="C79" i="15"/>
  <c r="B79" i="15"/>
  <c r="C78" i="15"/>
  <c r="B78" i="15"/>
  <c r="C77" i="15"/>
  <c r="B77" i="15"/>
  <c r="C76" i="15"/>
  <c r="B76" i="15"/>
  <c r="C75" i="15"/>
  <c r="B75" i="15"/>
  <c r="C74" i="15"/>
  <c r="B74" i="15"/>
  <c r="C73" i="15"/>
  <c r="B73" i="15"/>
  <c r="C72" i="15"/>
  <c r="B72" i="15"/>
  <c r="C71" i="15"/>
  <c r="B71" i="15"/>
  <c r="C70" i="15"/>
  <c r="B70" i="15"/>
  <c r="C69" i="15"/>
  <c r="B69" i="15"/>
  <c r="C68" i="15"/>
  <c r="B68" i="15"/>
  <c r="C67" i="15"/>
  <c r="B67" i="15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B4" i="15"/>
  <c r="G254" i="11" l="1"/>
  <c r="I254" i="11"/>
  <c r="G254" i="13"/>
  <c r="H254" i="13" s="1"/>
  <c r="I254" i="13" s="1"/>
  <c r="K254" i="13"/>
  <c r="G250" i="11"/>
  <c r="I250" i="11"/>
  <c r="G250" i="13"/>
  <c r="H250" i="13" s="1"/>
  <c r="I250" i="13" s="1"/>
  <c r="K250" i="13"/>
  <c r="I246" i="11"/>
  <c r="G246" i="11"/>
  <c r="G246" i="13"/>
  <c r="H246" i="13" s="1"/>
  <c r="I246" i="13" s="1"/>
  <c r="K246" i="13"/>
  <c r="G242" i="11"/>
  <c r="I242" i="11"/>
  <c r="G242" i="13"/>
  <c r="H242" i="13" s="1"/>
  <c r="I242" i="13" s="1"/>
  <c r="K242" i="13"/>
  <c r="I238" i="11"/>
  <c r="G238" i="11"/>
  <c r="G238" i="13"/>
  <c r="H238" i="13" s="1"/>
  <c r="I238" i="13" s="1"/>
  <c r="K238" i="13"/>
  <c r="G234" i="11"/>
  <c r="I234" i="11"/>
  <c r="G234" i="13"/>
  <c r="H234" i="13" s="1"/>
  <c r="I234" i="13" s="1"/>
  <c r="K234" i="13"/>
  <c r="G230" i="11"/>
  <c r="I230" i="11"/>
  <c r="G230" i="13"/>
  <c r="H230" i="13" s="1"/>
  <c r="I230" i="13" s="1"/>
  <c r="K230" i="13"/>
  <c r="G226" i="11"/>
  <c r="I226" i="11"/>
  <c r="G226" i="13"/>
  <c r="H226" i="13" s="1"/>
  <c r="I226" i="13" s="1"/>
  <c r="K226" i="13"/>
  <c r="G222" i="11"/>
  <c r="I222" i="11"/>
  <c r="G222" i="13"/>
  <c r="H222" i="13" s="1"/>
  <c r="I222" i="13" s="1"/>
  <c r="K222" i="13"/>
  <c r="G218" i="11"/>
  <c r="I218" i="11"/>
  <c r="K218" i="13"/>
  <c r="G218" i="13"/>
  <c r="G214" i="11"/>
  <c r="I214" i="11"/>
  <c r="K214" i="13"/>
  <c r="G214" i="13"/>
  <c r="G210" i="11"/>
  <c r="I210" i="11"/>
  <c r="K210" i="13"/>
  <c r="G210" i="13"/>
  <c r="G206" i="11"/>
  <c r="I206" i="11"/>
  <c r="K206" i="13"/>
  <c r="G206" i="13"/>
  <c r="G202" i="11"/>
  <c r="I202" i="11"/>
  <c r="K202" i="13"/>
  <c r="G202" i="13"/>
  <c r="K198" i="13"/>
  <c r="G198" i="13"/>
  <c r="G194" i="13"/>
  <c r="H194" i="13" s="1"/>
  <c r="I194" i="13" s="1"/>
  <c r="K194" i="13"/>
  <c r="G255" i="11"/>
  <c r="I255" i="11"/>
  <c r="G255" i="13"/>
  <c r="H255" i="13" s="1"/>
  <c r="I255" i="13" s="1"/>
  <c r="K255" i="13"/>
  <c r="G251" i="11"/>
  <c r="I251" i="11"/>
  <c r="G251" i="13"/>
  <c r="H251" i="13" s="1"/>
  <c r="K251" i="13"/>
  <c r="G247" i="11"/>
  <c r="I247" i="11"/>
  <c r="G247" i="13"/>
  <c r="H247" i="13" s="1"/>
  <c r="K247" i="13"/>
  <c r="G243" i="11"/>
  <c r="I243" i="11"/>
  <c r="G243" i="13"/>
  <c r="H243" i="13" s="1"/>
  <c r="K243" i="13"/>
  <c r="G239" i="11"/>
  <c r="I239" i="11"/>
  <c r="G239" i="13"/>
  <c r="H239" i="13" s="1"/>
  <c r="K239" i="13"/>
  <c r="I235" i="11"/>
  <c r="G235" i="11"/>
  <c r="G235" i="13"/>
  <c r="H235" i="13" s="1"/>
  <c r="K235" i="13"/>
  <c r="G231" i="11"/>
  <c r="I231" i="11"/>
  <c r="G231" i="13"/>
  <c r="H231" i="13" s="1"/>
  <c r="K231" i="13"/>
  <c r="G227" i="11"/>
  <c r="I227" i="11"/>
  <c r="G227" i="13"/>
  <c r="H227" i="13" s="1"/>
  <c r="K227" i="13"/>
  <c r="I223" i="11"/>
  <c r="G223" i="11"/>
  <c r="G223" i="13"/>
  <c r="H223" i="13" s="1"/>
  <c r="K223" i="13"/>
  <c r="I219" i="11"/>
  <c r="G219" i="11"/>
  <c r="K219" i="13"/>
  <c r="G219" i="13"/>
  <c r="I215" i="11"/>
  <c r="G215" i="11"/>
  <c r="K215" i="13"/>
  <c r="G215" i="13"/>
  <c r="G211" i="11"/>
  <c r="I211" i="11"/>
  <c r="K211" i="13"/>
  <c r="G211" i="13"/>
  <c r="I207" i="11"/>
  <c r="G207" i="11"/>
  <c r="K207" i="13"/>
  <c r="G207" i="13"/>
  <c r="I203" i="11"/>
  <c r="G203" i="11"/>
  <c r="G203" i="13"/>
  <c r="K203" i="13"/>
  <c r="G199" i="13"/>
  <c r="K199" i="13"/>
  <c r="G195" i="13"/>
  <c r="K195" i="13"/>
  <c r="K191" i="13"/>
  <c r="G191" i="13"/>
  <c r="H191" i="13" s="1"/>
  <c r="G256" i="11"/>
  <c r="I256" i="11"/>
  <c r="G256" i="13"/>
  <c r="H256" i="13" s="1"/>
  <c r="I256" i="13" s="1"/>
  <c r="K256" i="13"/>
  <c r="I252" i="11"/>
  <c r="G252" i="11"/>
  <c r="G252" i="13"/>
  <c r="H252" i="13" s="1"/>
  <c r="K252" i="13"/>
  <c r="G248" i="11"/>
  <c r="I248" i="11"/>
  <c r="G248" i="13"/>
  <c r="H248" i="13" s="1"/>
  <c r="K248" i="13"/>
  <c r="G244" i="11"/>
  <c r="I244" i="11"/>
  <c r="G244" i="13"/>
  <c r="H244" i="13" s="1"/>
  <c r="K244" i="13"/>
  <c r="G240" i="11"/>
  <c r="I240" i="11"/>
  <c r="G240" i="13"/>
  <c r="H240" i="13" s="1"/>
  <c r="K240" i="13"/>
  <c r="G236" i="11"/>
  <c r="I236" i="11"/>
  <c r="G236" i="13"/>
  <c r="H236" i="13" s="1"/>
  <c r="K236" i="13"/>
  <c r="G232" i="11"/>
  <c r="I232" i="11"/>
  <c r="G232" i="13"/>
  <c r="H232" i="13" s="1"/>
  <c r="K232" i="13"/>
  <c r="G228" i="11"/>
  <c r="I228" i="11"/>
  <c r="G228" i="13"/>
  <c r="H228" i="13" s="1"/>
  <c r="K228" i="13"/>
  <c r="G224" i="11"/>
  <c r="I224" i="11"/>
  <c r="G224" i="13"/>
  <c r="H224" i="13" s="1"/>
  <c r="K224" i="13"/>
  <c r="G220" i="11"/>
  <c r="I220" i="11"/>
  <c r="K220" i="13"/>
  <c r="G220" i="13"/>
  <c r="G216" i="11"/>
  <c r="I216" i="11"/>
  <c r="K216" i="13"/>
  <c r="G216" i="13"/>
  <c r="G212" i="11"/>
  <c r="I212" i="11"/>
  <c r="K212" i="13"/>
  <c r="G212" i="13"/>
  <c r="G257" i="11"/>
  <c r="I257" i="11"/>
  <c r="G257" i="13"/>
  <c r="H257" i="13" s="1"/>
  <c r="I257" i="13" s="1"/>
  <c r="K257" i="13"/>
  <c r="G253" i="11"/>
  <c r="I253" i="11"/>
  <c r="G253" i="13"/>
  <c r="H253" i="13" s="1"/>
  <c r="K253" i="13"/>
  <c r="G249" i="11"/>
  <c r="I249" i="11"/>
  <c r="G249" i="13"/>
  <c r="H249" i="13" s="1"/>
  <c r="K249" i="13"/>
  <c r="G245" i="11"/>
  <c r="I245" i="11"/>
  <c r="G245" i="13"/>
  <c r="H245" i="13" s="1"/>
  <c r="K245" i="13"/>
  <c r="G241" i="11"/>
  <c r="I241" i="11"/>
  <c r="G241" i="13"/>
  <c r="H241" i="13" s="1"/>
  <c r="K241" i="13"/>
  <c r="G237" i="11"/>
  <c r="I237" i="11"/>
  <c r="G237" i="13"/>
  <c r="H237" i="13" s="1"/>
  <c r="K237" i="13"/>
  <c r="G233" i="11"/>
  <c r="I233" i="11"/>
  <c r="G233" i="13"/>
  <c r="H233" i="13" s="1"/>
  <c r="K233" i="13"/>
  <c r="I229" i="11"/>
  <c r="G229" i="11"/>
  <c r="G229" i="13"/>
  <c r="H229" i="13" s="1"/>
  <c r="K229" i="13"/>
  <c r="G225" i="11"/>
  <c r="I225" i="11"/>
  <c r="G225" i="13"/>
  <c r="H225" i="13" s="1"/>
  <c r="K225" i="13"/>
  <c r="I221" i="11"/>
  <c r="G221" i="11"/>
  <c r="G221" i="13"/>
  <c r="K221" i="13"/>
  <c r="I217" i="11"/>
  <c r="G217" i="11"/>
  <c r="G217" i="13"/>
  <c r="K217" i="13"/>
  <c r="I213" i="11"/>
  <c r="G213" i="11"/>
  <c r="G213" i="13"/>
  <c r="K213" i="13"/>
  <c r="G209" i="11"/>
  <c r="I209" i="11"/>
  <c r="G209" i="13"/>
  <c r="K209" i="13"/>
  <c r="G205" i="11"/>
  <c r="I205" i="11"/>
  <c r="G205" i="13"/>
  <c r="K205" i="13"/>
  <c r="I201" i="11"/>
  <c r="G201" i="11"/>
  <c r="G201" i="13"/>
  <c r="K201" i="13"/>
  <c r="K197" i="13"/>
  <c r="G197" i="13"/>
  <c r="K193" i="13"/>
  <c r="G193" i="13"/>
  <c r="H193" i="13" s="1"/>
  <c r="G189" i="13"/>
  <c r="H189" i="13" s="1"/>
  <c r="K189" i="13"/>
  <c r="G208" i="11"/>
  <c r="I208" i="11"/>
  <c r="I204" i="11"/>
  <c r="G204" i="11"/>
  <c r="G200" i="11"/>
  <c r="I200" i="11"/>
  <c r="K200" i="13"/>
  <c r="K196" i="13"/>
  <c r="G196" i="13"/>
  <c r="K172" i="13"/>
  <c r="G172" i="13"/>
  <c r="K164" i="13"/>
  <c r="G164" i="13"/>
  <c r="H164" i="13" s="1"/>
  <c r="I164" i="13" s="1"/>
  <c r="K160" i="13"/>
  <c r="G160" i="13"/>
  <c r="H160" i="13" s="1"/>
  <c r="I160" i="13" s="1"/>
  <c r="K156" i="13"/>
  <c r="G156" i="13"/>
  <c r="H156" i="13" s="1"/>
  <c r="I156" i="13" s="1"/>
  <c r="K152" i="13"/>
  <c r="G152" i="13"/>
  <c r="H152" i="13" s="1"/>
  <c r="G148" i="13"/>
  <c r="H148" i="13" s="1"/>
  <c r="K148" i="13"/>
  <c r="K144" i="13"/>
  <c r="G144" i="13"/>
  <c r="H144" i="13" s="1"/>
  <c r="I144" i="13" s="1"/>
  <c r="K140" i="13"/>
  <c r="G140" i="13"/>
  <c r="K136" i="13"/>
  <c r="G136" i="13"/>
  <c r="H136" i="13" s="1"/>
  <c r="I136" i="13" s="1"/>
  <c r="K132" i="13"/>
  <c r="G132" i="13"/>
  <c r="H132" i="13" s="1"/>
  <c r="I132" i="13" s="1"/>
  <c r="K128" i="13"/>
  <c r="G128" i="13"/>
  <c r="H128" i="13" s="1"/>
  <c r="I128" i="13" s="1"/>
  <c r="K124" i="13"/>
  <c r="G124" i="13"/>
  <c r="K120" i="13"/>
  <c r="G120" i="13"/>
  <c r="H120" i="13" s="1"/>
  <c r="I120" i="13" s="1"/>
  <c r="K116" i="13"/>
  <c r="G116" i="13"/>
  <c r="H116" i="13" s="1"/>
  <c r="I116" i="13" s="1"/>
  <c r="K112" i="13"/>
  <c r="G112" i="13"/>
  <c r="H112" i="13" s="1"/>
  <c r="I112" i="13" s="1"/>
  <c r="G108" i="13"/>
  <c r="K108" i="13"/>
  <c r="K104" i="13"/>
  <c r="G104" i="13"/>
  <c r="H104" i="13" s="1"/>
  <c r="K100" i="13"/>
  <c r="G100" i="13"/>
  <c r="H100" i="13" s="1"/>
  <c r="K96" i="13"/>
  <c r="G96" i="13"/>
  <c r="H96" i="13" s="1"/>
  <c r="I96" i="13" s="1"/>
  <c r="K92" i="13"/>
  <c r="G92" i="13"/>
  <c r="H92" i="13" s="1"/>
  <c r="G88" i="13"/>
  <c r="H88" i="13" s="1"/>
  <c r="K88" i="13"/>
  <c r="K84" i="13"/>
  <c r="G84" i="13"/>
  <c r="H84" i="13" s="1"/>
  <c r="G80" i="13"/>
  <c r="K80" i="13"/>
  <c r="K76" i="13"/>
  <c r="G76" i="13"/>
  <c r="H76" i="13" s="1"/>
  <c r="I76" i="13" s="1"/>
  <c r="K68" i="13"/>
  <c r="G68" i="13"/>
  <c r="H68" i="13" s="1"/>
  <c r="I68" i="13" s="1"/>
  <c r="K64" i="13"/>
  <c r="G64" i="13"/>
  <c r="H64" i="13" s="1"/>
  <c r="I64" i="13" s="1"/>
  <c r="K60" i="13"/>
  <c r="G60" i="13"/>
  <c r="H60" i="13" s="1"/>
  <c r="K52" i="13"/>
  <c r="G52" i="13"/>
  <c r="H52" i="13" s="1"/>
  <c r="K204" i="13"/>
  <c r="G192" i="13"/>
  <c r="H192" i="13" s="1"/>
  <c r="G171" i="13"/>
  <c r="K159" i="13"/>
  <c r="G158" i="13"/>
  <c r="H158" i="13" s="1"/>
  <c r="I158" i="13" s="1"/>
  <c r="K147" i="13"/>
  <c r="G127" i="13"/>
  <c r="H127" i="13" s="1"/>
  <c r="I127" i="13" s="1"/>
  <c r="G93" i="13"/>
  <c r="H93" i="13" s="1"/>
  <c r="G56" i="13"/>
  <c r="H56" i="13" s="1"/>
  <c r="K173" i="13"/>
  <c r="G173" i="13"/>
  <c r="H169" i="13"/>
  <c r="I169" i="13" s="1"/>
  <c r="K165" i="13"/>
  <c r="G165" i="13"/>
  <c r="H165" i="13" s="1"/>
  <c r="I165" i="13" s="1"/>
  <c r="K161" i="13"/>
  <c r="G161" i="13"/>
  <c r="H161" i="13" s="1"/>
  <c r="I161" i="13" s="1"/>
  <c r="K157" i="13"/>
  <c r="G157" i="13"/>
  <c r="H157" i="13" s="1"/>
  <c r="I157" i="13" s="1"/>
  <c r="G153" i="13"/>
  <c r="H153" i="13" s="1"/>
  <c r="I153" i="13" s="1"/>
  <c r="K153" i="13"/>
  <c r="K141" i="13"/>
  <c r="G141" i="13"/>
  <c r="H141" i="13" s="1"/>
  <c r="I141" i="13" s="1"/>
  <c r="K137" i="13"/>
  <c r="G137" i="13"/>
  <c r="H137" i="13" s="1"/>
  <c r="I137" i="13" s="1"/>
  <c r="K133" i="13"/>
  <c r="G133" i="13"/>
  <c r="H133" i="13" s="1"/>
  <c r="I133" i="13" s="1"/>
  <c r="K129" i="13"/>
  <c r="G129" i="13"/>
  <c r="H129" i="13" s="1"/>
  <c r="I129" i="13" s="1"/>
  <c r="K125" i="13"/>
  <c r="G125" i="13"/>
  <c r="H125" i="13" s="1"/>
  <c r="I125" i="13" s="1"/>
  <c r="K121" i="13"/>
  <c r="G121" i="13"/>
  <c r="H121" i="13" s="1"/>
  <c r="I121" i="13" s="1"/>
  <c r="K117" i="13"/>
  <c r="G117" i="13"/>
  <c r="H117" i="13" s="1"/>
  <c r="I117" i="13" s="1"/>
  <c r="K113" i="13"/>
  <c r="G113" i="13"/>
  <c r="H113" i="13" s="1"/>
  <c r="I113" i="13" s="1"/>
  <c r="G109" i="13"/>
  <c r="K109" i="13"/>
  <c r="G105" i="13"/>
  <c r="H105" i="13" s="1"/>
  <c r="K105" i="13"/>
  <c r="K101" i="13"/>
  <c r="G101" i="13"/>
  <c r="H101" i="13" s="1"/>
  <c r="G97" i="13"/>
  <c r="H97" i="13" s="1"/>
  <c r="K97" i="13"/>
  <c r="G89" i="13"/>
  <c r="H89" i="13" s="1"/>
  <c r="K89" i="13"/>
  <c r="K85" i="13"/>
  <c r="G85" i="13"/>
  <c r="H85" i="13" s="1"/>
  <c r="I85" i="13" s="1"/>
  <c r="G81" i="13"/>
  <c r="K81" i="13"/>
  <c r="K77" i="13"/>
  <c r="G77" i="13"/>
  <c r="H77" i="13" s="1"/>
  <c r="I77" i="13" s="1"/>
  <c r="K73" i="13"/>
  <c r="G73" i="13"/>
  <c r="H73" i="13" s="1"/>
  <c r="I73" i="13" s="1"/>
  <c r="K69" i="13"/>
  <c r="G69" i="13"/>
  <c r="H69" i="13" s="1"/>
  <c r="I69" i="13" s="1"/>
  <c r="K65" i="13"/>
  <c r="G65" i="13"/>
  <c r="H65" i="13" s="1"/>
  <c r="I65" i="13" s="1"/>
  <c r="K61" i="13"/>
  <c r="G61" i="13"/>
  <c r="H61" i="13" s="1"/>
  <c r="I61" i="13" s="1"/>
  <c r="K57" i="13"/>
  <c r="G57" i="13"/>
  <c r="H57" i="13" s="1"/>
  <c r="K53" i="13"/>
  <c r="G53" i="13"/>
  <c r="H53" i="13" s="1"/>
  <c r="I53" i="13" s="1"/>
  <c r="G49" i="13"/>
  <c r="H49" i="13" s="1"/>
  <c r="K49" i="13"/>
  <c r="G208" i="13"/>
  <c r="K188" i="13"/>
  <c r="G184" i="13"/>
  <c r="H184" i="13" s="1"/>
  <c r="K169" i="13"/>
  <c r="G168" i="13"/>
  <c r="K166" i="13"/>
  <c r="K163" i="13"/>
  <c r="G162" i="13"/>
  <c r="H162" i="13" s="1"/>
  <c r="I162" i="13" s="1"/>
  <c r="G139" i="13"/>
  <c r="H139" i="13" s="1"/>
  <c r="I139" i="13" s="1"/>
  <c r="G123" i="13"/>
  <c r="H123" i="13" s="1"/>
  <c r="I123" i="13" s="1"/>
  <c r="K190" i="13"/>
  <c r="G190" i="13"/>
  <c r="H190" i="13" s="1"/>
  <c r="G186" i="13"/>
  <c r="H186" i="13" s="1"/>
  <c r="K186" i="13"/>
  <c r="K182" i="13"/>
  <c r="G182" i="13"/>
  <c r="H182" i="13" s="1"/>
  <c r="I182" i="13" s="1"/>
  <c r="G178" i="13"/>
  <c r="H178" i="13" s="1"/>
  <c r="K178" i="13"/>
  <c r="H174" i="13"/>
  <c r="I174" i="13" s="1"/>
  <c r="K170" i="13"/>
  <c r="G170" i="13"/>
  <c r="G154" i="13"/>
  <c r="H154" i="13" s="1"/>
  <c r="I154" i="13" s="1"/>
  <c r="K154" i="13"/>
  <c r="K142" i="13"/>
  <c r="G142" i="13"/>
  <c r="H142" i="13" s="1"/>
  <c r="K138" i="13"/>
  <c r="G138" i="13"/>
  <c r="H138" i="13" s="1"/>
  <c r="I138" i="13" s="1"/>
  <c r="K134" i="13"/>
  <c r="G134" i="13"/>
  <c r="H134" i="13" s="1"/>
  <c r="I134" i="13" s="1"/>
  <c r="K130" i="13"/>
  <c r="G130" i="13"/>
  <c r="H130" i="13" s="1"/>
  <c r="I130" i="13" s="1"/>
  <c r="K126" i="13"/>
  <c r="G126" i="13"/>
  <c r="H126" i="13" s="1"/>
  <c r="I126" i="13" s="1"/>
  <c r="K122" i="13"/>
  <c r="G122" i="13"/>
  <c r="H122" i="13" s="1"/>
  <c r="I122" i="13" s="1"/>
  <c r="K118" i="13"/>
  <c r="G118" i="13"/>
  <c r="H118" i="13" s="1"/>
  <c r="I118" i="13" s="1"/>
  <c r="K114" i="13"/>
  <c r="G114" i="13"/>
  <c r="H114" i="13" s="1"/>
  <c r="I114" i="13" s="1"/>
  <c r="K102" i="13"/>
  <c r="G102" i="13"/>
  <c r="H102" i="13" s="1"/>
  <c r="G98" i="13"/>
  <c r="H98" i="13" s="1"/>
  <c r="I98" i="13" s="1"/>
  <c r="K98" i="13"/>
  <c r="K94" i="13"/>
  <c r="G94" i="13"/>
  <c r="H94" i="13" s="1"/>
  <c r="G90" i="13"/>
  <c r="H90" i="13" s="1"/>
  <c r="K90" i="13"/>
  <c r="K86" i="13"/>
  <c r="G86" i="13"/>
  <c r="H86" i="13" s="1"/>
  <c r="G82" i="13"/>
  <c r="H82" i="13" s="1"/>
  <c r="I82" i="13" s="1"/>
  <c r="K82" i="13"/>
  <c r="K78" i="13"/>
  <c r="G78" i="13"/>
  <c r="H78" i="13" s="1"/>
  <c r="I78" i="13" s="1"/>
  <c r="K74" i="13"/>
  <c r="G74" i="13"/>
  <c r="H74" i="13" s="1"/>
  <c r="I74" i="13" s="1"/>
  <c r="K70" i="13"/>
  <c r="G70" i="13"/>
  <c r="H70" i="13" s="1"/>
  <c r="I70" i="13" s="1"/>
  <c r="K66" i="13"/>
  <c r="G66" i="13"/>
  <c r="H66" i="13" s="1"/>
  <c r="I66" i="13" s="1"/>
  <c r="K62" i="13"/>
  <c r="G62" i="13"/>
  <c r="H62" i="13" s="1"/>
  <c r="I62" i="13" s="1"/>
  <c r="K58" i="13"/>
  <c r="G58" i="13"/>
  <c r="H58" i="13" s="1"/>
  <c r="K54" i="13"/>
  <c r="G54" i="13"/>
  <c r="H54" i="13" s="1"/>
  <c r="G50" i="13"/>
  <c r="H50" i="13" s="1"/>
  <c r="K50" i="13"/>
  <c r="G204" i="13"/>
  <c r="G200" i="13"/>
  <c r="G185" i="13"/>
  <c r="H185" i="13" s="1"/>
  <c r="K180" i="13"/>
  <c r="G176" i="13"/>
  <c r="H176" i="13" s="1"/>
  <c r="K174" i="13"/>
  <c r="K149" i="13"/>
  <c r="K145" i="13"/>
  <c r="G135" i="13"/>
  <c r="H135" i="13" s="1"/>
  <c r="I135" i="13" s="1"/>
  <c r="G119" i="13"/>
  <c r="H119" i="13" s="1"/>
  <c r="I119" i="13" s="1"/>
  <c r="G187" i="13"/>
  <c r="H187" i="13" s="1"/>
  <c r="K187" i="13"/>
  <c r="K183" i="13"/>
  <c r="G183" i="13"/>
  <c r="H183" i="13" s="1"/>
  <c r="G179" i="13"/>
  <c r="H179" i="13" s="1"/>
  <c r="K179" i="13"/>
  <c r="K175" i="13"/>
  <c r="G175" i="13"/>
  <c r="K167" i="13"/>
  <c r="G167" i="13"/>
  <c r="K151" i="13"/>
  <c r="G151" i="13"/>
  <c r="H151" i="13" s="1"/>
  <c r="K143" i="13"/>
  <c r="G143" i="13"/>
  <c r="H143" i="13" s="1"/>
  <c r="G111" i="13"/>
  <c r="K111" i="13"/>
  <c r="G107" i="13"/>
  <c r="K107" i="13"/>
  <c r="K103" i="13"/>
  <c r="G103" i="13"/>
  <c r="H103" i="13" s="1"/>
  <c r="I103" i="13" s="1"/>
  <c r="G99" i="13"/>
  <c r="H99" i="13" s="1"/>
  <c r="K99" i="13"/>
  <c r="K95" i="13"/>
  <c r="G95" i="13"/>
  <c r="H95" i="13" s="1"/>
  <c r="K91" i="13"/>
  <c r="G91" i="13"/>
  <c r="H91" i="13" s="1"/>
  <c r="G87" i="13"/>
  <c r="H87" i="13" s="1"/>
  <c r="K87" i="13"/>
  <c r="G83" i="13"/>
  <c r="H83" i="13" s="1"/>
  <c r="K83" i="13"/>
  <c r="G79" i="13"/>
  <c r="H79" i="13" s="1"/>
  <c r="I79" i="13" s="1"/>
  <c r="K79" i="13"/>
  <c r="K75" i="13"/>
  <c r="G75" i="13"/>
  <c r="H75" i="13" s="1"/>
  <c r="I75" i="13" s="1"/>
  <c r="K71" i="13"/>
  <c r="G71" i="13"/>
  <c r="H71" i="13" s="1"/>
  <c r="I71" i="13" s="1"/>
  <c r="K67" i="13"/>
  <c r="G67" i="13"/>
  <c r="H67" i="13" s="1"/>
  <c r="I67" i="13" s="1"/>
  <c r="K63" i="13"/>
  <c r="G63" i="13"/>
  <c r="H63" i="13" s="1"/>
  <c r="I63" i="13" s="1"/>
  <c r="K59" i="13"/>
  <c r="G59" i="13"/>
  <c r="H59" i="13" s="1"/>
  <c r="K55" i="13"/>
  <c r="G55" i="13"/>
  <c r="H55" i="13" s="1"/>
  <c r="I55" i="13" s="1"/>
  <c r="G51" i="13"/>
  <c r="H51" i="13" s="1"/>
  <c r="I51" i="13" s="1"/>
  <c r="K51" i="13"/>
  <c r="K208" i="13"/>
  <c r="K181" i="13"/>
  <c r="G177" i="13"/>
  <c r="H177" i="13" s="1"/>
  <c r="I177" i="13" s="1"/>
  <c r="K155" i="13"/>
  <c r="K150" i="13"/>
  <c r="K146" i="13"/>
  <c r="G131" i="13"/>
  <c r="H131" i="13" s="1"/>
  <c r="I131" i="13" s="1"/>
  <c r="G115" i="13"/>
  <c r="H115" i="13" s="1"/>
  <c r="I115" i="13" s="1"/>
  <c r="G110" i="13"/>
  <c r="K106" i="13"/>
  <c r="G72" i="13"/>
  <c r="H72" i="13" s="1"/>
  <c r="I72" i="13" s="1"/>
  <c r="I193" i="13"/>
  <c r="I191" i="13"/>
  <c r="I181" i="13"/>
  <c r="I249" i="13"/>
  <c r="I247" i="13"/>
  <c r="I244" i="13"/>
  <c r="I236" i="13"/>
  <c r="I228" i="13"/>
  <c r="I188" i="13"/>
  <c r="I184" i="13"/>
  <c r="I180" i="13"/>
  <c r="I150" i="13"/>
  <c r="I146" i="13"/>
  <c r="H140" i="13"/>
  <c r="I140" i="13" s="1"/>
  <c r="H124" i="13"/>
  <c r="I124" i="13" s="1"/>
  <c r="I155" i="13"/>
  <c r="I149" i="13"/>
  <c r="I147" i="13"/>
  <c r="I145" i="13"/>
  <c r="I106" i="13"/>
  <c r="I104" i="13"/>
  <c r="I88" i="13"/>
  <c r="I89" i="13"/>
  <c r="H81" i="13"/>
  <c r="I81" i="13" s="1"/>
  <c r="H80" i="13"/>
  <c r="I80" i="13" s="1"/>
  <c r="I56" i="13"/>
  <c r="I49" i="13"/>
  <c r="O6" i="2"/>
  <c r="J5" i="15" s="1"/>
  <c r="Q6" i="2"/>
  <c r="K5" i="15" s="1"/>
  <c r="S6" i="2"/>
  <c r="L5" i="15" s="1"/>
  <c r="O7" i="2"/>
  <c r="J6" i="15" s="1"/>
  <c r="Q7" i="2"/>
  <c r="K6" i="15" s="1"/>
  <c r="S7" i="2"/>
  <c r="L6" i="15" s="1"/>
  <c r="O8" i="2"/>
  <c r="J7" i="15" s="1"/>
  <c r="Q8" i="2"/>
  <c r="K7" i="15" s="1"/>
  <c r="S8" i="2"/>
  <c r="L7" i="15" s="1"/>
  <c r="O9" i="2"/>
  <c r="J8" i="15" s="1"/>
  <c r="Q9" i="2"/>
  <c r="K8" i="15" s="1"/>
  <c r="S9" i="2"/>
  <c r="L8" i="15" s="1"/>
  <c r="O10" i="2"/>
  <c r="J9" i="15" s="1"/>
  <c r="Q10" i="2"/>
  <c r="K9" i="15" s="1"/>
  <c r="S10" i="2"/>
  <c r="L9" i="15" s="1"/>
  <c r="O11" i="2"/>
  <c r="J10" i="15" s="1"/>
  <c r="Q11" i="2"/>
  <c r="K10" i="15" s="1"/>
  <c r="S11" i="2"/>
  <c r="L10" i="15" s="1"/>
  <c r="O12" i="2"/>
  <c r="J11" i="15" s="1"/>
  <c r="Q12" i="2"/>
  <c r="K11" i="15" s="1"/>
  <c r="S12" i="2"/>
  <c r="L11" i="15" s="1"/>
  <c r="O13" i="2"/>
  <c r="J12" i="15" s="1"/>
  <c r="Q13" i="2"/>
  <c r="K12" i="15" s="1"/>
  <c r="S13" i="2"/>
  <c r="L12" i="15" s="1"/>
  <c r="O14" i="2"/>
  <c r="J13" i="15" s="1"/>
  <c r="Q14" i="2"/>
  <c r="K13" i="15" s="1"/>
  <c r="S14" i="2"/>
  <c r="L13" i="15" s="1"/>
  <c r="O15" i="2"/>
  <c r="J14" i="15" s="1"/>
  <c r="Q15" i="2"/>
  <c r="K14" i="15" s="1"/>
  <c r="S15" i="2"/>
  <c r="L14" i="15" s="1"/>
  <c r="O16" i="2"/>
  <c r="J15" i="15" s="1"/>
  <c r="Q16" i="2"/>
  <c r="K15" i="15" s="1"/>
  <c r="S16" i="2"/>
  <c r="L15" i="15" s="1"/>
  <c r="O17" i="2"/>
  <c r="J16" i="15" s="1"/>
  <c r="Q17" i="2"/>
  <c r="K16" i="15" s="1"/>
  <c r="S17" i="2"/>
  <c r="L16" i="15" s="1"/>
  <c r="O18" i="2"/>
  <c r="J17" i="15" s="1"/>
  <c r="Q18" i="2"/>
  <c r="K17" i="15" s="1"/>
  <c r="S18" i="2"/>
  <c r="L17" i="15" s="1"/>
  <c r="O19" i="2"/>
  <c r="J18" i="15" s="1"/>
  <c r="Q19" i="2"/>
  <c r="K18" i="15" s="1"/>
  <c r="S19" i="2"/>
  <c r="L18" i="15" s="1"/>
  <c r="O20" i="2"/>
  <c r="J19" i="15" s="1"/>
  <c r="Q20" i="2"/>
  <c r="K19" i="15" s="1"/>
  <c r="S20" i="2"/>
  <c r="L19" i="15" s="1"/>
  <c r="O21" i="2"/>
  <c r="J20" i="15" s="1"/>
  <c r="Q21" i="2"/>
  <c r="K20" i="15" s="1"/>
  <c r="S21" i="2"/>
  <c r="L20" i="15" s="1"/>
  <c r="O22" i="2"/>
  <c r="J21" i="15" s="1"/>
  <c r="Q22" i="2"/>
  <c r="K21" i="15" s="1"/>
  <c r="S22" i="2"/>
  <c r="L21" i="15" s="1"/>
  <c r="O23" i="2"/>
  <c r="J22" i="15" s="1"/>
  <c r="Q23" i="2"/>
  <c r="K22" i="15" s="1"/>
  <c r="S23" i="2"/>
  <c r="L22" i="15" s="1"/>
  <c r="O24" i="2"/>
  <c r="J23" i="15" s="1"/>
  <c r="Q24" i="2"/>
  <c r="K23" i="15" s="1"/>
  <c r="S24" i="2"/>
  <c r="L23" i="15" s="1"/>
  <c r="O25" i="2"/>
  <c r="J24" i="15" s="1"/>
  <c r="Q25" i="2"/>
  <c r="K24" i="15" s="1"/>
  <c r="S25" i="2"/>
  <c r="L24" i="15" s="1"/>
  <c r="O26" i="2"/>
  <c r="J25" i="15" s="1"/>
  <c r="Q26" i="2"/>
  <c r="K25" i="15" s="1"/>
  <c r="S26" i="2"/>
  <c r="L25" i="15" s="1"/>
  <c r="O27" i="2"/>
  <c r="J26" i="15" s="1"/>
  <c r="Q27" i="2"/>
  <c r="K26" i="15" s="1"/>
  <c r="S27" i="2"/>
  <c r="L26" i="15" s="1"/>
  <c r="O28" i="2"/>
  <c r="J27" i="15" s="1"/>
  <c r="Q28" i="2"/>
  <c r="K27" i="15" s="1"/>
  <c r="S28" i="2"/>
  <c r="L27" i="15" s="1"/>
  <c r="O29" i="2"/>
  <c r="J28" i="15" s="1"/>
  <c r="Q29" i="2"/>
  <c r="K28" i="15" s="1"/>
  <c r="S29" i="2"/>
  <c r="L28" i="15" s="1"/>
  <c r="O30" i="2"/>
  <c r="J29" i="15" s="1"/>
  <c r="Q30" i="2"/>
  <c r="K29" i="15" s="1"/>
  <c r="S30" i="2"/>
  <c r="L29" i="15" s="1"/>
  <c r="O31" i="2"/>
  <c r="J30" i="15" s="1"/>
  <c r="Q31" i="2"/>
  <c r="K30" i="15" s="1"/>
  <c r="S31" i="2"/>
  <c r="L30" i="15" s="1"/>
  <c r="O32" i="2"/>
  <c r="J31" i="15" s="1"/>
  <c r="Q32" i="2"/>
  <c r="K31" i="15" s="1"/>
  <c r="S32" i="2"/>
  <c r="L31" i="15" s="1"/>
  <c r="O33" i="2"/>
  <c r="J32" i="15" s="1"/>
  <c r="Q33" i="2"/>
  <c r="K32" i="15" s="1"/>
  <c r="S33" i="2"/>
  <c r="L32" i="15" s="1"/>
  <c r="O34" i="2"/>
  <c r="J33" i="15" s="1"/>
  <c r="Q34" i="2"/>
  <c r="K33" i="15" s="1"/>
  <c r="S34" i="2"/>
  <c r="L33" i="15" s="1"/>
  <c r="O35" i="2"/>
  <c r="J34" i="15" s="1"/>
  <c r="Q35" i="2"/>
  <c r="K34" i="15" s="1"/>
  <c r="S35" i="2"/>
  <c r="L34" i="15" s="1"/>
  <c r="O36" i="2"/>
  <c r="J35" i="15" s="1"/>
  <c r="Q36" i="2"/>
  <c r="K35" i="15" s="1"/>
  <c r="S36" i="2"/>
  <c r="L35" i="15" s="1"/>
  <c r="O37" i="2"/>
  <c r="J36" i="15" s="1"/>
  <c r="Q37" i="2"/>
  <c r="K36" i="15" s="1"/>
  <c r="S37" i="2"/>
  <c r="L36" i="15" s="1"/>
  <c r="O38" i="2"/>
  <c r="J37" i="15" s="1"/>
  <c r="Q38" i="2"/>
  <c r="K37" i="15" s="1"/>
  <c r="S38" i="2"/>
  <c r="L37" i="15" s="1"/>
  <c r="O39" i="2"/>
  <c r="J38" i="15" s="1"/>
  <c r="Q39" i="2"/>
  <c r="K38" i="15" s="1"/>
  <c r="S39" i="2"/>
  <c r="L38" i="15" s="1"/>
  <c r="O40" i="2"/>
  <c r="J39" i="15" s="1"/>
  <c r="Q40" i="2"/>
  <c r="K39" i="15" s="1"/>
  <c r="S40" i="2"/>
  <c r="L39" i="15" s="1"/>
  <c r="O41" i="2"/>
  <c r="J40" i="15" s="1"/>
  <c r="Q41" i="2"/>
  <c r="K40" i="15" s="1"/>
  <c r="S41" i="2"/>
  <c r="L40" i="15" s="1"/>
  <c r="O42" i="2"/>
  <c r="J41" i="15" s="1"/>
  <c r="Q42" i="2"/>
  <c r="K41" i="15" s="1"/>
  <c r="S42" i="2"/>
  <c r="L41" i="15" s="1"/>
  <c r="O43" i="2"/>
  <c r="J42" i="15" s="1"/>
  <c r="Q43" i="2"/>
  <c r="K42" i="15" s="1"/>
  <c r="S43" i="2"/>
  <c r="L42" i="15" s="1"/>
  <c r="O44" i="2"/>
  <c r="J43" i="15" s="1"/>
  <c r="Q44" i="2"/>
  <c r="K43" i="15" s="1"/>
  <c r="S44" i="2"/>
  <c r="L43" i="15" s="1"/>
  <c r="O45" i="2"/>
  <c r="J44" i="15" s="1"/>
  <c r="Q45" i="2"/>
  <c r="K44" i="15" s="1"/>
  <c r="S45" i="2"/>
  <c r="L44" i="15" s="1"/>
  <c r="Q274" i="11"/>
  <c r="Q273" i="11"/>
  <c r="K274" i="11"/>
  <c r="K273" i="11"/>
  <c r="D274" i="11"/>
  <c r="D273" i="11"/>
  <c r="S5" i="2"/>
  <c r="L4" i="15" s="1"/>
  <c r="Q5" i="2"/>
  <c r="K4" i="15" s="1"/>
  <c r="O5" i="2"/>
  <c r="J4" i="15" s="1"/>
  <c r="M9" i="2"/>
  <c r="I8" i="15" s="1"/>
  <c r="M10" i="2"/>
  <c r="I9" i="15" s="1"/>
  <c r="M11" i="2"/>
  <c r="I10" i="15" s="1"/>
  <c r="M12" i="2"/>
  <c r="I11" i="15" s="1"/>
  <c r="M13" i="2"/>
  <c r="I12" i="15" s="1"/>
  <c r="M14" i="2"/>
  <c r="I13" i="15" s="1"/>
  <c r="M15" i="2"/>
  <c r="I14" i="15" s="1"/>
  <c r="M16" i="2"/>
  <c r="I15" i="15" s="1"/>
  <c r="M17" i="2"/>
  <c r="I16" i="15" s="1"/>
  <c r="M18" i="2"/>
  <c r="I17" i="15" s="1"/>
  <c r="M19" i="2"/>
  <c r="I18" i="15" s="1"/>
  <c r="M20" i="2"/>
  <c r="I19" i="15" s="1"/>
  <c r="M21" i="2"/>
  <c r="I20" i="15" s="1"/>
  <c r="M22" i="2"/>
  <c r="I21" i="15" s="1"/>
  <c r="M23" i="2"/>
  <c r="I22" i="15" s="1"/>
  <c r="M24" i="2"/>
  <c r="I23" i="15" s="1"/>
  <c r="M25" i="2"/>
  <c r="I24" i="15" s="1"/>
  <c r="M26" i="2"/>
  <c r="I25" i="15" s="1"/>
  <c r="M27" i="2"/>
  <c r="I26" i="15" s="1"/>
  <c r="U6" i="2"/>
  <c r="M5" i="15" s="1"/>
  <c r="U7" i="2"/>
  <c r="M6" i="15" s="1"/>
  <c r="U8" i="2"/>
  <c r="M7" i="15" s="1"/>
  <c r="U9" i="2"/>
  <c r="M8" i="15" s="1"/>
  <c r="U10" i="2"/>
  <c r="M9" i="15" s="1"/>
  <c r="U11" i="2"/>
  <c r="M10" i="15" s="1"/>
  <c r="U12" i="2"/>
  <c r="M11" i="15" s="1"/>
  <c r="U13" i="2"/>
  <c r="M12" i="15" s="1"/>
  <c r="U14" i="2"/>
  <c r="M13" i="15" s="1"/>
  <c r="U15" i="2"/>
  <c r="M14" i="15" s="1"/>
  <c r="U16" i="2"/>
  <c r="M15" i="15" s="1"/>
  <c r="U17" i="2"/>
  <c r="M16" i="15" s="1"/>
  <c r="U18" i="2"/>
  <c r="M17" i="15" s="1"/>
  <c r="U19" i="2"/>
  <c r="M18" i="15" s="1"/>
  <c r="U20" i="2"/>
  <c r="M19" i="15" s="1"/>
  <c r="U21" i="2"/>
  <c r="M20" i="15" s="1"/>
  <c r="U22" i="2"/>
  <c r="M21" i="15" s="1"/>
  <c r="U23" i="2"/>
  <c r="M22" i="15" s="1"/>
  <c r="U24" i="2"/>
  <c r="M23" i="15" s="1"/>
  <c r="U25" i="2"/>
  <c r="M24" i="15" s="1"/>
  <c r="U26" i="2"/>
  <c r="M25" i="15" s="1"/>
  <c r="U27" i="2"/>
  <c r="M26" i="15" s="1"/>
  <c r="U28" i="2"/>
  <c r="M27" i="15" s="1"/>
  <c r="U29" i="2"/>
  <c r="M28" i="15" s="1"/>
  <c r="U30" i="2"/>
  <c r="M29" i="15" s="1"/>
  <c r="U31" i="2"/>
  <c r="M30" i="15" s="1"/>
  <c r="U32" i="2"/>
  <c r="M31" i="15" s="1"/>
  <c r="U33" i="2"/>
  <c r="M32" i="15" s="1"/>
  <c r="U34" i="2"/>
  <c r="M33" i="15" s="1"/>
  <c r="U35" i="2"/>
  <c r="M34" i="15" s="1"/>
  <c r="U36" i="2"/>
  <c r="M35" i="15" s="1"/>
  <c r="U37" i="2"/>
  <c r="M36" i="15" s="1"/>
  <c r="U38" i="2"/>
  <c r="M37" i="15" s="1"/>
  <c r="U39" i="2"/>
  <c r="M38" i="15" s="1"/>
  <c r="U40" i="2"/>
  <c r="M39" i="15" s="1"/>
  <c r="U41" i="2"/>
  <c r="M40" i="15" s="1"/>
  <c r="U42" i="2"/>
  <c r="M41" i="15" s="1"/>
  <c r="U43" i="2"/>
  <c r="M42" i="15" s="1"/>
  <c r="U44" i="2"/>
  <c r="M43" i="15" s="1"/>
  <c r="U45" i="2"/>
  <c r="M44" i="15" s="1"/>
  <c r="U5" i="2"/>
  <c r="M4" i="15" s="1"/>
  <c r="M6" i="2"/>
  <c r="I5" i="15" s="1"/>
  <c r="M7" i="2"/>
  <c r="I6" i="15" s="1"/>
  <c r="M8" i="2"/>
  <c r="I7" i="15" s="1"/>
  <c r="M28" i="2"/>
  <c r="I27" i="15" s="1"/>
  <c r="M29" i="2"/>
  <c r="I28" i="15" s="1"/>
  <c r="M30" i="2"/>
  <c r="I29" i="15" s="1"/>
  <c r="M31" i="2"/>
  <c r="I30" i="15" s="1"/>
  <c r="M32" i="2"/>
  <c r="I31" i="15" s="1"/>
  <c r="M33" i="2"/>
  <c r="I32" i="15" s="1"/>
  <c r="M34" i="2"/>
  <c r="I33" i="15" s="1"/>
  <c r="M35" i="2"/>
  <c r="I34" i="15" s="1"/>
  <c r="M36" i="2"/>
  <c r="I35" i="15" s="1"/>
  <c r="M37" i="2"/>
  <c r="I36" i="15" s="1"/>
  <c r="M38" i="2"/>
  <c r="I37" i="15" s="1"/>
  <c r="M39" i="2"/>
  <c r="I38" i="15" s="1"/>
  <c r="M40" i="2"/>
  <c r="I39" i="15" s="1"/>
  <c r="M41" i="2"/>
  <c r="I40" i="15" s="1"/>
  <c r="M42" i="2"/>
  <c r="I41" i="15" s="1"/>
  <c r="M43" i="2"/>
  <c r="I42" i="15" s="1"/>
  <c r="M44" i="2"/>
  <c r="I43" i="15" s="1"/>
  <c r="M45" i="2"/>
  <c r="I44" i="15" s="1"/>
  <c r="M5" i="2"/>
  <c r="I4" i="15" s="1"/>
  <c r="I189" i="13" l="1"/>
  <c r="I251" i="13"/>
  <c r="I92" i="13"/>
  <c r="I229" i="13"/>
  <c r="I237" i="13"/>
  <c r="I245" i="13"/>
  <c r="I93" i="13"/>
  <c r="I100" i="13"/>
  <c r="I224" i="13"/>
  <c r="I232" i="13"/>
  <c r="I240" i="13"/>
  <c r="I252" i="13"/>
  <c r="I52" i="13"/>
  <c r="I84" i="13"/>
  <c r="I225" i="13"/>
  <c r="I233" i="13"/>
  <c r="I241" i="13"/>
  <c r="I248" i="13"/>
  <c r="I253" i="13"/>
  <c r="I90" i="13"/>
  <c r="I50" i="13"/>
  <c r="I235" i="13"/>
  <c r="I231" i="13"/>
  <c r="I60" i="13"/>
  <c r="I101" i="13"/>
  <c r="I152" i="13"/>
  <c r="I192" i="13"/>
  <c r="I227" i="13"/>
  <c r="I243" i="13"/>
  <c r="I97" i="13"/>
  <c r="I223" i="13"/>
  <c r="I239" i="13"/>
  <c r="I87" i="13"/>
  <c r="I190" i="13"/>
  <c r="I54" i="13"/>
  <c r="I105" i="13"/>
  <c r="I151" i="13"/>
  <c r="I178" i="13"/>
  <c r="I186" i="13"/>
  <c r="I86" i="13"/>
  <c r="I94" i="13"/>
  <c r="I102" i="13"/>
  <c r="I142" i="13"/>
  <c r="I183" i="13"/>
  <c r="I59" i="13"/>
  <c r="I95" i="13"/>
  <c r="I91" i="13"/>
  <c r="I143" i="13"/>
  <c r="I185" i="13"/>
  <c r="I57" i="13"/>
  <c r="I58" i="13"/>
  <c r="I83" i="13"/>
  <c r="I99" i="13"/>
  <c r="I148" i="13"/>
  <c r="I176" i="13"/>
  <c r="I179" i="13"/>
  <c r="I187" i="13"/>
  <c r="H107" i="13"/>
  <c r="I107" i="13" s="1"/>
  <c r="H167" i="13"/>
  <c r="I167" i="13" s="1"/>
  <c r="H200" i="13"/>
  <c r="H108" i="13"/>
  <c r="I108" i="13" s="1"/>
  <c r="H204" i="11"/>
  <c r="J204" i="11" s="1"/>
  <c r="H197" i="13"/>
  <c r="I197" i="13" s="1"/>
  <c r="H201" i="11"/>
  <c r="J201" i="11" s="1"/>
  <c r="H213" i="11"/>
  <c r="J213" i="11" s="1"/>
  <c r="H217" i="11"/>
  <c r="J217" i="11" s="1"/>
  <c r="H221" i="11"/>
  <c r="J221" i="11" s="1"/>
  <c r="H229" i="11"/>
  <c r="J229" i="11" s="1"/>
  <c r="H252" i="11"/>
  <c r="J252" i="11" s="1"/>
  <c r="H207" i="13"/>
  <c r="H211" i="13"/>
  <c r="H215" i="13"/>
  <c r="H219" i="13"/>
  <c r="H202" i="13"/>
  <c r="H206" i="13"/>
  <c r="H210" i="13"/>
  <c r="H214" i="13"/>
  <c r="H218" i="13"/>
  <c r="H110" i="13"/>
  <c r="I110" i="13" s="1"/>
  <c r="H204" i="13"/>
  <c r="H208" i="13"/>
  <c r="H171" i="13"/>
  <c r="I171" i="13" s="1"/>
  <c r="H172" i="13"/>
  <c r="I172" i="13" s="1"/>
  <c r="H205" i="11"/>
  <c r="J205" i="11" s="1"/>
  <c r="H209" i="11"/>
  <c r="J209" i="11" s="1"/>
  <c r="H225" i="11"/>
  <c r="J225" i="11" s="1"/>
  <c r="H233" i="11"/>
  <c r="J233" i="11" s="1"/>
  <c r="H237" i="11"/>
  <c r="J237" i="11" s="1"/>
  <c r="H241" i="11"/>
  <c r="J241" i="11" s="1"/>
  <c r="H245" i="11"/>
  <c r="J245" i="11" s="1"/>
  <c r="H249" i="11"/>
  <c r="J249" i="11" s="1"/>
  <c r="H253" i="11"/>
  <c r="J253" i="11" s="1"/>
  <c r="H257" i="11"/>
  <c r="J257" i="11" s="1"/>
  <c r="H212" i="11"/>
  <c r="J212" i="11" s="1"/>
  <c r="H216" i="11"/>
  <c r="J216" i="11" s="1"/>
  <c r="H220" i="11"/>
  <c r="J220" i="11" s="1"/>
  <c r="H224" i="11"/>
  <c r="J224" i="11" s="1"/>
  <c r="H228" i="11"/>
  <c r="J228" i="11" s="1"/>
  <c r="H232" i="11"/>
  <c r="J232" i="11" s="1"/>
  <c r="H236" i="11"/>
  <c r="J236" i="11" s="1"/>
  <c r="H240" i="11"/>
  <c r="J240" i="11" s="1"/>
  <c r="H244" i="11"/>
  <c r="J244" i="11" s="1"/>
  <c r="H248" i="11"/>
  <c r="J248" i="11" s="1"/>
  <c r="H256" i="11"/>
  <c r="J256" i="11" s="1"/>
  <c r="H195" i="13"/>
  <c r="I195" i="13" s="1"/>
  <c r="H203" i="13"/>
  <c r="H111" i="13"/>
  <c r="I111" i="13" s="1"/>
  <c r="H175" i="13"/>
  <c r="I175" i="13" s="1"/>
  <c r="H173" i="13"/>
  <c r="I173" i="13" s="1"/>
  <c r="H212" i="13"/>
  <c r="H216" i="13"/>
  <c r="H220" i="13"/>
  <c r="H203" i="11"/>
  <c r="J203" i="11" s="1"/>
  <c r="H207" i="11"/>
  <c r="J207" i="11" s="1"/>
  <c r="H215" i="11"/>
  <c r="J215" i="11" s="1"/>
  <c r="H219" i="11"/>
  <c r="J219" i="11" s="1"/>
  <c r="H223" i="11"/>
  <c r="J223" i="11" s="1"/>
  <c r="H235" i="11"/>
  <c r="J235" i="11" s="1"/>
  <c r="H198" i="13"/>
  <c r="I198" i="13" s="1"/>
  <c r="H238" i="11"/>
  <c r="J238" i="11" s="1"/>
  <c r="H246" i="11"/>
  <c r="J246" i="11" s="1"/>
  <c r="H170" i="13"/>
  <c r="I170" i="13" s="1"/>
  <c r="H168" i="13"/>
  <c r="I168" i="13" s="1"/>
  <c r="H109" i="13"/>
  <c r="I109" i="13" s="1"/>
  <c r="H196" i="13"/>
  <c r="I196" i="13" s="1"/>
  <c r="H200" i="11"/>
  <c r="J200" i="11" s="1"/>
  <c r="H208" i="11"/>
  <c r="J208" i="11" s="1"/>
  <c r="H201" i="13"/>
  <c r="H205" i="13"/>
  <c r="H209" i="13"/>
  <c r="H213" i="13"/>
  <c r="H217" i="13"/>
  <c r="H221" i="13"/>
  <c r="H199" i="13"/>
  <c r="I199" i="13" s="1"/>
  <c r="H211" i="11"/>
  <c r="J211" i="11" s="1"/>
  <c r="H227" i="11"/>
  <c r="J227" i="11" s="1"/>
  <c r="H231" i="11"/>
  <c r="J231" i="11" s="1"/>
  <c r="H239" i="11"/>
  <c r="J239" i="11" s="1"/>
  <c r="H243" i="11"/>
  <c r="J243" i="11" s="1"/>
  <c r="H247" i="11"/>
  <c r="J247" i="11" s="1"/>
  <c r="H251" i="11"/>
  <c r="J251" i="11" s="1"/>
  <c r="H255" i="11"/>
  <c r="J255" i="11" s="1"/>
  <c r="H202" i="11"/>
  <c r="J202" i="11" s="1"/>
  <c r="H206" i="11"/>
  <c r="J206" i="11" s="1"/>
  <c r="H210" i="11"/>
  <c r="J210" i="11" s="1"/>
  <c r="H214" i="11"/>
  <c r="J214" i="11" s="1"/>
  <c r="H218" i="11"/>
  <c r="J218" i="11" s="1"/>
  <c r="H222" i="11"/>
  <c r="J222" i="11" s="1"/>
  <c r="H226" i="11"/>
  <c r="J226" i="11" s="1"/>
  <c r="H230" i="11"/>
  <c r="J230" i="11" s="1"/>
  <c r="H234" i="11"/>
  <c r="J234" i="11" s="1"/>
  <c r="H242" i="11"/>
  <c r="J242" i="11" s="1"/>
  <c r="H250" i="11"/>
  <c r="J250" i="11" s="1"/>
  <c r="H254" i="11"/>
  <c r="J254" i="11" s="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G49" i="11"/>
  <c r="H49" i="11" s="1"/>
  <c r="G50" i="11"/>
  <c r="H50" i="11" s="1"/>
  <c r="G51" i="11"/>
  <c r="H51" i="11" s="1"/>
  <c r="G52" i="11"/>
  <c r="H52" i="11" s="1"/>
  <c r="G53" i="11"/>
  <c r="H53" i="11" s="1"/>
  <c r="G54" i="11"/>
  <c r="H54" i="11" s="1"/>
  <c r="G55" i="11"/>
  <c r="H55" i="11" s="1"/>
  <c r="G56" i="11"/>
  <c r="H56" i="11" s="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0" i="11"/>
  <c r="H70" i="11" s="1"/>
  <c r="G71" i="11"/>
  <c r="H71" i="11" s="1"/>
  <c r="G72" i="11"/>
  <c r="H72" i="11" s="1"/>
  <c r="G73" i="11"/>
  <c r="H73" i="11" s="1"/>
  <c r="G74" i="11"/>
  <c r="H74" i="11" s="1"/>
  <c r="G75" i="11"/>
  <c r="H75" i="11" s="1"/>
  <c r="G76" i="11"/>
  <c r="H76" i="11" s="1"/>
  <c r="G77" i="11"/>
  <c r="H77" i="11" s="1"/>
  <c r="G78" i="11"/>
  <c r="H78" i="11" s="1"/>
  <c r="G79" i="11"/>
  <c r="H79" i="11" s="1"/>
  <c r="G80" i="11"/>
  <c r="H80" i="11" s="1"/>
  <c r="G81" i="11"/>
  <c r="H81" i="11" s="1"/>
  <c r="G82" i="11"/>
  <c r="H82" i="11" s="1"/>
  <c r="G83" i="11"/>
  <c r="H83" i="11" s="1"/>
  <c r="G84" i="11"/>
  <c r="H84" i="11" s="1"/>
  <c r="G85" i="11"/>
  <c r="H85" i="11" s="1"/>
  <c r="G86" i="11"/>
  <c r="H86" i="11" s="1"/>
  <c r="G87" i="11"/>
  <c r="H87" i="11" s="1"/>
  <c r="G88" i="11"/>
  <c r="H88" i="11" s="1"/>
  <c r="G89" i="11"/>
  <c r="H89" i="11" s="1"/>
  <c r="G90" i="11"/>
  <c r="H90" i="11" s="1"/>
  <c r="G91" i="11"/>
  <c r="H91" i="11" s="1"/>
  <c r="G92" i="11"/>
  <c r="H92" i="11" s="1"/>
  <c r="G93" i="11"/>
  <c r="H93" i="11" s="1"/>
  <c r="G94" i="11"/>
  <c r="H94" i="11" s="1"/>
  <c r="G95" i="11"/>
  <c r="H95" i="11" s="1"/>
  <c r="G96" i="11"/>
  <c r="H96" i="11" s="1"/>
  <c r="G97" i="11"/>
  <c r="H97" i="11" s="1"/>
  <c r="G98" i="11"/>
  <c r="H98" i="11" s="1"/>
  <c r="G99" i="11"/>
  <c r="H99" i="11" s="1"/>
  <c r="G100" i="11"/>
  <c r="H100" i="11" s="1"/>
  <c r="G101" i="11"/>
  <c r="H101" i="11" s="1"/>
  <c r="G102" i="11"/>
  <c r="H102" i="11" s="1"/>
  <c r="G103" i="11"/>
  <c r="H103" i="11" s="1"/>
  <c r="G104" i="11"/>
  <c r="H104" i="11" s="1"/>
  <c r="G105" i="11"/>
  <c r="H105" i="11" s="1"/>
  <c r="G106" i="11"/>
  <c r="H106" i="11" s="1"/>
  <c r="G107" i="11"/>
  <c r="H107" i="11" s="1"/>
  <c r="G108" i="11"/>
  <c r="H108" i="11" s="1"/>
  <c r="G109" i="11"/>
  <c r="H109" i="11" s="1"/>
  <c r="G110" i="11"/>
  <c r="H110" i="11" s="1"/>
  <c r="G111" i="11"/>
  <c r="H111" i="11" s="1"/>
  <c r="G112" i="11"/>
  <c r="H112" i="11" s="1"/>
  <c r="G113" i="11"/>
  <c r="H113" i="11" s="1"/>
  <c r="G114" i="11"/>
  <c r="H114" i="11" s="1"/>
  <c r="G115" i="11"/>
  <c r="H115" i="11" s="1"/>
  <c r="G116" i="11"/>
  <c r="H116" i="11" s="1"/>
  <c r="G117" i="11"/>
  <c r="H117" i="11" s="1"/>
  <c r="G118" i="11"/>
  <c r="H118" i="11" s="1"/>
  <c r="G119" i="11"/>
  <c r="H119" i="11" s="1"/>
  <c r="G120" i="11"/>
  <c r="H120" i="11" s="1"/>
  <c r="G121" i="11"/>
  <c r="H121" i="11" s="1"/>
  <c r="G122" i="11"/>
  <c r="H122" i="11" s="1"/>
  <c r="G123" i="11"/>
  <c r="H123" i="11" s="1"/>
  <c r="G124" i="11"/>
  <c r="H124" i="11" s="1"/>
  <c r="G125" i="11"/>
  <c r="H125" i="11" s="1"/>
  <c r="G126" i="11"/>
  <c r="H126" i="11" s="1"/>
  <c r="G127" i="11"/>
  <c r="H127" i="11" s="1"/>
  <c r="G128" i="11"/>
  <c r="H128" i="11" s="1"/>
  <c r="G129" i="11"/>
  <c r="H129" i="11" s="1"/>
  <c r="G130" i="11"/>
  <c r="H130" i="11" s="1"/>
  <c r="G131" i="11"/>
  <c r="H131" i="11" s="1"/>
  <c r="G132" i="11"/>
  <c r="H132" i="11" s="1"/>
  <c r="G133" i="11"/>
  <c r="H133" i="11" s="1"/>
  <c r="G134" i="11"/>
  <c r="H134" i="11" s="1"/>
  <c r="G135" i="11"/>
  <c r="H135" i="11" s="1"/>
  <c r="G136" i="11"/>
  <c r="H136" i="11" s="1"/>
  <c r="G137" i="11"/>
  <c r="H137" i="11" s="1"/>
  <c r="G138" i="11"/>
  <c r="H138" i="11" s="1"/>
  <c r="G139" i="11"/>
  <c r="H139" i="11" s="1"/>
  <c r="G140" i="11"/>
  <c r="H140" i="11" s="1"/>
  <c r="G141" i="11"/>
  <c r="H141" i="11" s="1"/>
  <c r="G142" i="11"/>
  <c r="H142" i="11" s="1"/>
  <c r="G143" i="11"/>
  <c r="H143" i="11" s="1"/>
  <c r="G144" i="11"/>
  <c r="H144" i="11" s="1"/>
  <c r="G145" i="11"/>
  <c r="H145" i="11" s="1"/>
  <c r="G146" i="11"/>
  <c r="H146" i="11" s="1"/>
  <c r="G147" i="11"/>
  <c r="H147" i="11" s="1"/>
  <c r="G148" i="11"/>
  <c r="H148" i="11" s="1"/>
  <c r="G149" i="11"/>
  <c r="H149" i="11" s="1"/>
  <c r="G150" i="11"/>
  <c r="H150" i="11" s="1"/>
  <c r="G151" i="11"/>
  <c r="H151" i="11" s="1"/>
  <c r="G152" i="11"/>
  <c r="H152" i="11" s="1"/>
  <c r="G153" i="11"/>
  <c r="H153" i="11" s="1"/>
  <c r="G154" i="11"/>
  <c r="H154" i="11" s="1"/>
  <c r="G155" i="11"/>
  <c r="H155" i="11" s="1"/>
  <c r="G156" i="11"/>
  <c r="H156" i="11" s="1"/>
  <c r="G157" i="11"/>
  <c r="H157" i="11" s="1"/>
  <c r="G158" i="11"/>
  <c r="H158" i="11" s="1"/>
  <c r="G159" i="11"/>
  <c r="H159" i="11" s="1"/>
  <c r="G160" i="11"/>
  <c r="H160" i="11" s="1"/>
  <c r="G161" i="11"/>
  <c r="H161" i="11" s="1"/>
  <c r="G162" i="11"/>
  <c r="H162" i="11" s="1"/>
  <c r="G163" i="11"/>
  <c r="H163" i="11" s="1"/>
  <c r="G164" i="11"/>
  <c r="H164" i="11" s="1"/>
  <c r="G165" i="11"/>
  <c r="H165" i="11" s="1"/>
  <c r="G166" i="11"/>
  <c r="H166" i="11" s="1"/>
  <c r="G167" i="11"/>
  <c r="H167" i="11" s="1"/>
  <c r="G168" i="11"/>
  <c r="H168" i="11" s="1"/>
  <c r="G169" i="11"/>
  <c r="H169" i="11" s="1"/>
  <c r="G170" i="11"/>
  <c r="H170" i="11" s="1"/>
  <c r="G171" i="11"/>
  <c r="H171" i="11" s="1"/>
  <c r="G172" i="11"/>
  <c r="H172" i="11" s="1"/>
  <c r="G173" i="11"/>
  <c r="H173" i="11" s="1"/>
  <c r="G174" i="11"/>
  <c r="H174" i="11" s="1"/>
  <c r="G175" i="11"/>
  <c r="H175" i="11" s="1"/>
  <c r="G176" i="11"/>
  <c r="H176" i="11" s="1"/>
  <c r="G177" i="11"/>
  <c r="H177" i="11" s="1"/>
  <c r="G178" i="11"/>
  <c r="H178" i="11" s="1"/>
  <c r="G179" i="11"/>
  <c r="H179" i="11" s="1"/>
  <c r="G180" i="11"/>
  <c r="H180" i="11" s="1"/>
  <c r="G181" i="11"/>
  <c r="H181" i="11" s="1"/>
  <c r="G182" i="11"/>
  <c r="H182" i="11" s="1"/>
  <c r="G183" i="11"/>
  <c r="H183" i="11" s="1"/>
  <c r="G184" i="11"/>
  <c r="H184" i="11" s="1"/>
  <c r="G185" i="11"/>
  <c r="H185" i="11" s="1"/>
  <c r="G186" i="11"/>
  <c r="H186" i="11" s="1"/>
  <c r="G187" i="11"/>
  <c r="H187" i="11" s="1"/>
  <c r="G188" i="11"/>
  <c r="H188" i="11" s="1"/>
  <c r="G189" i="11"/>
  <c r="H189" i="11" s="1"/>
  <c r="G190" i="11"/>
  <c r="H190" i="11" s="1"/>
  <c r="G191" i="11"/>
  <c r="H191" i="11" s="1"/>
  <c r="G192" i="11"/>
  <c r="H192" i="11" s="1"/>
  <c r="G193" i="11"/>
  <c r="H193" i="11" s="1"/>
  <c r="G194" i="11"/>
  <c r="H194" i="11" s="1"/>
  <c r="G195" i="11"/>
  <c r="H195" i="11" s="1"/>
  <c r="G196" i="11"/>
  <c r="H196" i="11" s="1"/>
  <c r="G197" i="11"/>
  <c r="H197" i="11" s="1"/>
  <c r="G198" i="11"/>
  <c r="H198" i="11" s="1"/>
  <c r="G199" i="11"/>
  <c r="H199" i="11" s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C3" i="10"/>
  <c r="A3" i="13"/>
  <c r="E8" i="13"/>
  <c r="D8" i="13"/>
  <c r="C8" i="13"/>
  <c r="A8" i="13"/>
  <c r="M6" i="13"/>
  <c r="K6" i="13"/>
  <c r="I6" i="13"/>
  <c r="G6" i="13"/>
  <c r="J196" i="11" l="1"/>
  <c r="J192" i="11"/>
  <c r="J188" i="11"/>
  <c r="J184" i="11"/>
  <c r="I208" i="13"/>
  <c r="I203" i="13"/>
  <c r="I201" i="13"/>
  <c r="I214" i="13"/>
  <c r="I206" i="13"/>
  <c r="I215" i="13"/>
  <c r="I207" i="13"/>
  <c r="I205" i="13"/>
  <c r="I218" i="13"/>
  <c r="I210" i="13"/>
  <c r="I202" i="13"/>
  <c r="I219" i="13"/>
  <c r="I211" i="13"/>
  <c r="I220" i="13"/>
  <c r="I212" i="13"/>
  <c r="I204" i="13"/>
  <c r="I217" i="13"/>
  <c r="I209" i="13"/>
  <c r="I216" i="13"/>
  <c r="I200" i="13"/>
  <c r="I221" i="13"/>
  <c r="I213" i="13"/>
  <c r="J180" i="11"/>
  <c r="J176" i="11"/>
  <c r="J172" i="11"/>
  <c r="J168" i="11"/>
  <c r="J164" i="11"/>
  <c r="J160" i="11"/>
  <c r="J156" i="11"/>
  <c r="J152" i="11"/>
  <c r="J148" i="11"/>
  <c r="J144" i="11"/>
  <c r="J140" i="11"/>
  <c r="J136" i="11"/>
  <c r="J132" i="11"/>
  <c r="J128" i="11"/>
  <c r="J124" i="11"/>
  <c r="J120" i="11"/>
  <c r="J116" i="11"/>
  <c r="J112" i="11"/>
  <c r="J108" i="11"/>
  <c r="J104" i="11"/>
  <c r="J100" i="11"/>
  <c r="J96" i="11"/>
  <c r="J92" i="11"/>
  <c r="J88" i="11"/>
  <c r="J84" i="11"/>
  <c r="J80" i="11"/>
  <c r="J76" i="11"/>
  <c r="J72" i="11"/>
  <c r="J68" i="11"/>
  <c r="J64" i="11"/>
  <c r="J60" i="11"/>
  <c r="J56" i="11"/>
  <c r="J52" i="11"/>
  <c r="J198" i="11"/>
  <c r="J194" i="11"/>
  <c r="J190" i="11"/>
  <c r="J186" i="11"/>
  <c r="J182" i="11"/>
  <c r="J178" i="11"/>
  <c r="J174" i="11"/>
  <c r="J170" i="11"/>
  <c r="J166" i="11"/>
  <c r="J162" i="11"/>
  <c r="J158" i="11"/>
  <c r="J154" i="11"/>
  <c r="J150" i="11"/>
  <c r="J146" i="11"/>
  <c r="J142" i="11"/>
  <c r="J138" i="11"/>
  <c r="J134" i="11"/>
  <c r="J130" i="11"/>
  <c r="J126" i="11"/>
  <c r="J122" i="11"/>
  <c r="J118" i="11"/>
  <c r="J114" i="11"/>
  <c r="J110" i="11"/>
  <c r="J106" i="11"/>
  <c r="J102" i="11"/>
  <c r="J98" i="11"/>
  <c r="J94" i="11"/>
  <c r="J90" i="11"/>
  <c r="J86" i="11"/>
  <c r="J82" i="11"/>
  <c r="J78" i="11"/>
  <c r="J74" i="11"/>
  <c r="J70" i="11"/>
  <c r="J66" i="11"/>
  <c r="J62" i="11"/>
  <c r="J58" i="11"/>
  <c r="J54" i="11"/>
  <c r="J50" i="11"/>
  <c r="J199" i="11"/>
  <c r="J195" i="11"/>
  <c r="J191" i="11"/>
  <c r="J187" i="11"/>
  <c r="J183" i="11"/>
  <c r="J179" i="11"/>
  <c r="J175" i="11"/>
  <c r="J171" i="11"/>
  <c r="J167" i="11"/>
  <c r="J163" i="11"/>
  <c r="J159" i="11"/>
  <c r="J155" i="11"/>
  <c r="J151" i="11"/>
  <c r="J147" i="11"/>
  <c r="J143" i="11"/>
  <c r="J139" i="11"/>
  <c r="J135" i="11"/>
  <c r="J131" i="11"/>
  <c r="J127" i="11"/>
  <c r="J123" i="11"/>
  <c r="J119" i="11"/>
  <c r="J115" i="11"/>
  <c r="J111" i="11"/>
  <c r="J107" i="11"/>
  <c r="J103" i="11"/>
  <c r="J99" i="11"/>
  <c r="J95" i="11"/>
  <c r="J91" i="11"/>
  <c r="J87" i="11"/>
  <c r="J83" i="11"/>
  <c r="J79" i="11"/>
  <c r="J75" i="11"/>
  <c r="J71" i="11"/>
  <c r="J67" i="11"/>
  <c r="J63" i="11"/>
  <c r="J59" i="11"/>
  <c r="J55" i="11"/>
  <c r="J51" i="11"/>
  <c r="J197" i="11"/>
  <c r="J193" i="11"/>
  <c r="J189" i="11"/>
  <c r="J185" i="11"/>
  <c r="J181" i="11"/>
  <c r="J177" i="11"/>
  <c r="J173" i="11"/>
  <c r="J169" i="11"/>
  <c r="J165" i="11"/>
  <c r="J161" i="11"/>
  <c r="J157" i="11"/>
  <c r="J153" i="11"/>
  <c r="J149" i="11"/>
  <c r="J145" i="11"/>
  <c r="J141" i="11"/>
  <c r="J137" i="11"/>
  <c r="J133" i="11"/>
  <c r="J129" i="11"/>
  <c r="J125" i="11"/>
  <c r="J121" i="11"/>
  <c r="J117" i="11"/>
  <c r="J113" i="11"/>
  <c r="J109" i="11"/>
  <c r="J105" i="11"/>
  <c r="J101" i="11"/>
  <c r="J97" i="11"/>
  <c r="J93" i="11"/>
  <c r="J89" i="11"/>
  <c r="J85" i="11"/>
  <c r="J81" i="11"/>
  <c r="J77" i="11"/>
  <c r="J73" i="11"/>
  <c r="J69" i="11"/>
  <c r="J65" i="11"/>
  <c r="J61" i="11"/>
  <c r="J57" i="11"/>
  <c r="J53" i="11"/>
  <c r="J49" i="11"/>
  <c r="K6" i="2" l="1"/>
  <c r="K8" i="2"/>
  <c r="E7" i="15" s="1"/>
  <c r="K9" i="2"/>
  <c r="K10" i="2"/>
  <c r="K11" i="2"/>
  <c r="E10" i="15" s="1"/>
  <c r="K12" i="2"/>
  <c r="E11" i="15" s="1"/>
  <c r="K13" i="2"/>
  <c r="E12" i="15" s="1"/>
  <c r="K14" i="2"/>
  <c r="E13" i="15" s="1"/>
  <c r="K15" i="2"/>
  <c r="E14" i="15" s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5" i="2"/>
  <c r="F9" i="10"/>
  <c r="HL260" i="1"/>
  <c r="HK260" i="1"/>
  <c r="HL259" i="1"/>
  <c r="HK259" i="1"/>
  <c r="HL258" i="1"/>
  <c r="HK258" i="1"/>
  <c r="HL257" i="1"/>
  <c r="HK257" i="1"/>
  <c r="HL256" i="1"/>
  <c r="HK256" i="1"/>
  <c r="HL255" i="1"/>
  <c r="HK255" i="1"/>
  <c r="HL254" i="1"/>
  <c r="HK254" i="1"/>
  <c r="HL253" i="1"/>
  <c r="HK253" i="1"/>
  <c r="HL252" i="1"/>
  <c r="HK252" i="1"/>
  <c r="HL251" i="1"/>
  <c r="HK251" i="1"/>
  <c r="HL250" i="1"/>
  <c r="HK250" i="1"/>
  <c r="HL249" i="1"/>
  <c r="HK249" i="1"/>
  <c r="HL248" i="1"/>
  <c r="HK248" i="1"/>
  <c r="HL247" i="1"/>
  <c r="HK247" i="1"/>
  <c r="HL246" i="1"/>
  <c r="HK246" i="1"/>
  <c r="HL245" i="1"/>
  <c r="HK245" i="1"/>
  <c r="HL244" i="1"/>
  <c r="HK244" i="1"/>
  <c r="HL243" i="1"/>
  <c r="HK243" i="1"/>
  <c r="HL242" i="1"/>
  <c r="HK242" i="1"/>
  <c r="HL241" i="1"/>
  <c r="HK241" i="1"/>
  <c r="HL240" i="1"/>
  <c r="HK240" i="1"/>
  <c r="HL239" i="1"/>
  <c r="HK239" i="1"/>
  <c r="HL238" i="1"/>
  <c r="HK238" i="1"/>
  <c r="HL237" i="1"/>
  <c r="HK237" i="1"/>
  <c r="HL236" i="1"/>
  <c r="HK236" i="1"/>
  <c r="HL235" i="1"/>
  <c r="HK235" i="1"/>
  <c r="HL234" i="1"/>
  <c r="HK234" i="1"/>
  <c r="HL233" i="1"/>
  <c r="HK233" i="1"/>
  <c r="HL232" i="1"/>
  <c r="HK232" i="1"/>
  <c r="HL231" i="1"/>
  <c r="HK231" i="1"/>
  <c r="HL230" i="1"/>
  <c r="HK230" i="1"/>
  <c r="HL229" i="1"/>
  <c r="HK229" i="1"/>
  <c r="HL228" i="1"/>
  <c r="HK228" i="1"/>
  <c r="HL227" i="1"/>
  <c r="HK227" i="1"/>
  <c r="HL226" i="1"/>
  <c r="HK226" i="1"/>
  <c r="HL225" i="1"/>
  <c r="HK225" i="1"/>
  <c r="HL224" i="1"/>
  <c r="HK224" i="1"/>
  <c r="HL223" i="1"/>
  <c r="HK223" i="1"/>
  <c r="HL222" i="1"/>
  <c r="HK222" i="1"/>
  <c r="HL221" i="1"/>
  <c r="HK221" i="1"/>
  <c r="HL220" i="1"/>
  <c r="HK220" i="1"/>
  <c r="HL219" i="1"/>
  <c r="HK219" i="1"/>
  <c r="HL218" i="1"/>
  <c r="HK218" i="1"/>
  <c r="HL217" i="1"/>
  <c r="HK217" i="1"/>
  <c r="HL216" i="1"/>
  <c r="HK216" i="1"/>
  <c r="HL215" i="1"/>
  <c r="HK215" i="1"/>
  <c r="HL214" i="1"/>
  <c r="HK214" i="1"/>
  <c r="HL213" i="1"/>
  <c r="HK213" i="1"/>
  <c r="HL212" i="1"/>
  <c r="HK212" i="1"/>
  <c r="HL211" i="1"/>
  <c r="HK211" i="1"/>
  <c r="HL210" i="1"/>
  <c r="HK210" i="1"/>
  <c r="HL209" i="1"/>
  <c r="HK209" i="1"/>
  <c r="HL208" i="1"/>
  <c r="HK208" i="1"/>
  <c r="HL207" i="1"/>
  <c r="HK207" i="1"/>
  <c r="HL206" i="1"/>
  <c r="HK206" i="1"/>
  <c r="HL205" i="1"/>
  <c r="HK205" i="1"/>
  <c r="HL204" i="1"/>
  <c r="HK204" i="1"/>
  <c r="HL203" i="1"/>
  <c r="HK203" i="1"/>
  <c r="HL202" i="1"/>
  <c r="HK202" i="1"/>
  <c r="HL201" i="1"/>
  <c r="HK201" i="1"/>
  <c r="HL200" i="1"/>
  <c r="HK200" i="1"/>
  <c r="HL199" i="1"/>
  <c r="HK199" i="1"/>
  <c r="HL198" i="1"/>
  <c r="HK198" i="1"/>
  <c r="HL197" i="1"/>
  <c r="HK197" i="1"/>
  <c r="HL196" i="1"/>
  <c r="HK196" i="1"/>
  <c r="HL195" i="1"/>
  <c r="HK195" i="1"/>
  <c r="HL194" i="1"/>
  <c r="HK194" i="1"/>
  <c r="HL193" i="1"/>
  <c r="HK193" i="1"/>
  <c r="HL192" i="1"/>
  <c r="HK192" i="1"/>
  <c r="HL191" i="1"/>
  <c r="HK191" i="1"/>
  <c r="HL190" i="1"/>
  <c r="HK190" i="1"/>
  <c r="HL189" i="1"/>
  <c r="HK189" i="1"/>
  <c r="HL188" i="1"/>
  <c r="HK188" i="1"/>
  <c r="HL187" i="1"/>
  <c r="HK187" i="1"/>
  <c r="HL186" i="1"/>
  <c r="HK186" i="1"/>
  <c r="HL185" i="1"/>
  <c r="HK185" i="1"/>
  <c r="HL184" i="1"/>
  <c r="HK184" i="1"/>
  <c r="HL183" i="1"/>
  <c r="HK183" i="1"/>
  <c r="HL182" i="1"/>
  <c r="HK182" i="1"/>
  <c r="HL181" i="1"/>
  <c r="HK181" i="1"/>
  <c r="HL180" i="1"/>
  <c r="HK180" i="1"/>
  <c r="HL179" i="1"/>
  <c r="HK179" i="1"/>
  <c r="HL178" i="1"/>
  <c r="HK178" i="1"/>
  <c r="HL177" i="1"/>
  <c r="HK177" i="1"/>
  <c r="HL176" i="1"/>
  <c r="HK176" i="1"/>
  <c r="HL175" i="1"/>
  <c r="HK175" i="1"/>
  <c r="HL174" i="1"/>
  <c r="HK174" i="1"/>
  <c r="HL173" i="1"/>
  <c r="HK173" i="1"/>
  <c r="HL172" i="1"/>
  <c r="HK172" i="1"/>
  <c r="HL171" i="1"/>
  <c r="HK171" i="1"/>
  <c r="HL170" i="1"/>
  <c r="HK170" i="1"/>
  <c r="HL169" i="1"/>
  <c r="HK169" i="1"/>
  <c r="HL168" i="1"/>
  <c r="HK168" i="1"/>
  <c r="HL167" i="1"/>
  <c r="HK167" i="1"/>
  <c r="HL166" i="1"/>
  <c r="HK166" i="1"/>
  <c r="HL165" i="1"/>
  <c r="HK165" i="1"/>
  <c r="HL164" i="1"/>
  <c r="HK164" i="1"/>
  <c r="HL163" i="1"/>
  <c r="HK163" i="1"/>
  <c r="HL162" i="1"/>
  <c r="HK162" i="1"/>
  <c r="HL161" i="1"/>
  <c r="HK161" i="1"/>
  <c r="HL160" i="1"/>
  <c r="HK160" i="1"/>
  <c r="HL159" i="1"/>
  <c r="HK159" i="1"/>
  <c r="HL158" i="1"/>
  <c r="HK158" i="1"/>
  <c r="HL157" i="1"/>
  <c r="HK157" i="1"/>
  <c r="HL156" i="1"/>
  <c r="HK156" i="1"/>
  <c r="HL155" i="1"/>
  <c r="HK155" i="1"/>
  <c r="HL154" i="1"/>
  <c r="HK154" i="1"/>
  <c r="HL153" i="1"/>
  <c r="HK153" i="1"/>
  <c r="HL152" i="1"/>
  <c r="HK152" i="1"/>
  <c r="HL151" i="1"/>
  <c r="HK151" i="1"/>
  <c r="HL150" i="1"/>
  <c r="HK150" i="1"/>
  <c r="HL149" i="1"/>
  <c r="HK149" i="1"/>
  <c r="HL148" i="1"/>
  <c r="HK148" i="1"/>
  <c r="HL147" i="1"/>
  <c r="HK147" i="1"/>
  <c r="HL146" i="1"/>
  <c r="HK146" i="1"/>
  <c r="HL145" i="1"/>
  <c r="HK145" i="1"/>
  <c r="HL144" i="1"/>
  <c r="HK144" i="1"/>
  <c r="HL143" i="1"/>
  <c r="HK143" i="1"/>
  <c r="HL142" i="1"/>
  <c r="HK142" i="1"/>
  <c r="HL141" i="1"/>
  <c r="HK141" i="1"/>
  <c r="HL140" i="1"/>
  <c r="HK140" i="1"/>
  <c r="HL139" i="1"/>
  <c r="HK139" i="1"/>
  <c r="HL138" i="1"/>
  <c r="HK138" i="1"/>
  <c r="HL137" i="1"/>
  <c r="HK137" i="1"/>
  <c r="HL136" i="1"/>
  <c r="HK136" i="1"/>
  <c r="HL135" i="1"/>
  <c r="HK135" i="1"/>
  <c r="HL134" i="1"/>
  <c r="HK134" i="1"/>
  <c r="HL133" i="1"/>
  <c r="HK133" i="1"/>
  <c r="HL132" i="1"/>
  <c r="HK132" i="1"/>
  <c r="HL131" i="1"/>
  <c r="HK131" i="1"/>
  <c r="HL130" i="1"/>
  <c r="HK130" i="1"/>
  <c r="HL129" i="1"/>
  <c r="HK129" i="1"/>
  <c r="HL128" i="1"/>
  <c r="HK128" i="1"/>
  <c r="HL127" i="1"/>
  <c r="HK127" i="1"/>
  <c r="HL126" i="1"/>
  <c r="HK126" i="1"/>
  <c r="HL125" i="1"/>
  <c r="HK125" i="1"/>
  <c r="HL124" i="1"/>
  <c r="HK124" i="1"/>
  <c r="HL123" i="1"/>
  <c r="HK123" i="1"/>
  <c r="HL122" i="1"/>
  <c r="HK122" i="1"/>
  <c r="HL121" i="1"/>
  <c r="HK121" i="1"/>
  <c r="HL120" i="1"/>
  <c r="HK120" i="1"/>
  <c r="HL119" i="1"/>
  <c r="HK119" i="1"/>
  <c r="HL118" i="1"/>
  <c r="HK118" i="1"/>
  <c r="HL117" i="1"/>
  <c r="HK117" i="1"/>
  <c r="HL116" i="1"/>
  <c r="HK116" i="1"/>
  <c r="HL115" i="1"/>
  <c r="HK115" i="1"/>
  <c r="HL114" i="1"/>
  <c r="HK114" i="1"/>
  <c r="HL113" i="1"/>
  <c r="HK113" i="1"/>
  <c r="HL112" i="1"/>
  <c r="HK112" i="1"/>
  <c r="HL111" i="1"/>
  <c r="HK111" i="1"/>
  <c r="HL110" i="1"/>
  <c r="HK110" i="1"/>
  <c r="HL109" i="1"/>
  <c r="HK109" i="1"/>
  <c r="HL108" i="1"/>
  <c r="HK108" i="1"/>
  <c r="HL107" i="1"/>
  <c r="HK107" i="1"/>
  <c r="HL106" i="1"/>
  <c r="HK106" i="1"/>
  <c r="HL105" i="1"/>
  <c r="HK105" i="1"/>
  <c r="HL104" i="1"/>
  <c r="HK104" i="1"/>
  <c r="HL103" i="1"/>
  <c r="HK103" i="1"/>
  <c r="HL102" i="1"/>
  <c r="HK102" i="1"/>
  <c r="HL101" i="1"/>
  <c r="HK101" i="1"/>
  <c r="HL100" i="1"/>
  <c r="HK100" i="1"/>
  <c r="HL99" i="1"/>
  <c r="HK99" i="1"/>
  <c r="HL98" i="1"/>
  <c r="HK98" i="1"/>
  <c r="HL97" i="1"/>
  <c r="HK97" i="1"/>
  <c r="HL96" i="1"/>
  <c r="HK96" i="1"/>
  <c r="HL95" i="1"/>
  <c r="HK95" i="1"/>
  <c r="HL94" i="1"/>
  <c r="HK94" i="1"/>
  <c r="HL93" i="1"/>
  <c r="HK93" i="1"/>
  <c r="HL92" i="1"/>
  <c r="HK92" i="1"/>
  <c r="HL91" i="1"/>
  <c r="HK91" i="1"/>
  <c r="HL90" i="1"/>
  <c r="HK90" i="1"/>
  <c r="HL89" i="1"/>
  <c r="HK89" i="1"/>
  <c r="HL88" i="1"/>
  <c r="HK88" i="1"/>
  <c r="HL87" i="1"/>
  <c r="HK87" i="1"/>
  <c r="HL86" i="1"/>
  <c r="HK86" i="1"/>
  <c r="HL85" i="1"/>
  <c r="HK85" i="1"/>
  <c r="HL84" i="1"/>
  <c r="HK84" i="1"/>
  <c r="HL83" i="1"/>
  <c r="HK83" i="1"/>
  <c r="HL82" i="1"/>
  <c r="HK82" i="1"/>
  <c r="HL81" i="1"/>
  <c r="HK81" i="1"/>
  <c r="HL80" i="1"/>
  <c r="HK80" i="1"/>
  <c r="HL79" i="1"/>
  <c r="HK79" i="1"/>
  <c r="HL78" i="1"/>
  <c r="HK78" i="1"/>
  <c r="HL77" i="1"/>
  <c r="HK77" i="1"/>
  <c r="HL76" i="1"/>
  <c r="HK76" i="1"/>
  <c r="HL75" i="1"/>
  <c r="HK75" i="1"/>
  <c r="HL74" i="1"/>
  <c r="HK74" i="1"/>
  <c r="HL73" i="1"/>
  <c r="HK73" i="1"/>
  <c r="HL72" i="1"/>
  <c r="HK72" i="1"/>
  <c r="HL71" i="1"/>
  <c r="HK71" i="1"/>
  <c r="HL70" i="1"/>
  <c r="HK70" i="1"/>
  <c r="HL69" i="1"/>
  <c r="HK69" i="1"/>
  <c r="HL68" i="1"/>
  <c r="HK68" i="1"/>
  <c r="HL67" i="1"/>
  <c r="HK67" i="1"/>
  <c r="HL66" i="1"/>
  <c r="HK66" i="1"/>
  <c r="HL65" i="1"/>
  <c r="HK65" i="1"/>
  <c r="HL64" i="1"/>
  <c r="HK64" i="1"/>
  <c r="HL63" i="1"/>
  <c r="HK63" i="1"/>
  <c r="HL62" i="1"/>
  <c r="HK62" i="1"/>
  <c r="HL61" i="1"/>
  <c r="HK61" i="1"/>
  <c r="HL60" i="1"/>
  <c r="HK60" i="1"/>
  <c r="HL59" i="1"/>
  <c r="HK59" i="1"/>
  <c r="HL58" i="1"/>
  <c r="HK58" i="1"/>
  <c r="HL57" i="1"/>
  <c r="HK57" i="1"/>
  <c r="HL56" i="1"/>
  <c r="HK56" i="1"/>
  <c r="HL55" i="1"/>
  <c r="HK55" i="1"/>
  <c r="HL54" i="1"/>
  <c r="HK54" i="1"/>
  <c r="HL53" i="1"/>
  <c r="HK53" i="1"/>
  <c r="HL52" i="1"/>
  <c r="HK52" i="1"/>
  <c r="HL51" i="1"/>
  <c r="HK51" i="1"/>
  <c r="HL50" i="1"/>
  <c r="HK50" i="1"/>
  <c r="HL49" i="1"/>
  <c r="HK49" i="1"/>
  <c r="HL48" i="1"/>
  <c r="HK48" i="1"/>
  <c r="HL47" i="1"/>
  <c r="HK47" i="1"/>
  <c r="HL46" i="1"/>
  <c r="HK46" i="1"/>
  <c r="HL45" i="1"/>
  <c r="HK45" i="1"/>
  <c r="HL44" i="1"/>
  <c r="HK44" i="1"/>
  <c r="HL43" i="1"/>
  <c r="HK43" i="1"/>
  <c r="HL42" i="1"/>
  <c r="HK42" i="1"/>
  <c r="HL41" i="1"/>
  <c r="HK41" i="1"/>
  <c r="HL40" i="1"/>
  <c r="HK40" i="1"/>
  <c r="HL39" i="1"/>
  <c r="HK39" i="1"/>
  <c r="HL38" i="1"/>
  <c r="HK38" i="1"/>
  <c r="HL37" i="1"/>
  <c r="HK37" i="1"/>
  <c r="HL36" i="1"/>
  <c r="HK36" i="1"/>
  <c r="HL35" i="1"/>
  <c r="HK35" i="1"/>
  <c r="HL34" i="1"/>
  <c r="HK34" i="1"/>
  <c r="HL33" i="1"/>
  <c r="HK33" i="1"/>
  <c r="HL32" i="1"/>
  <c r="HK32" i="1"/>
  <c r="HL31" i="1"/>
  <c r="HK31" i="1"/>
  <c r="HL30" i="1"/>
  <c r="HK30" i="1"/>
  <c r="HL29" i="1"/>
  <c r="HK29" i="1"/>
  <c r="HL28" i="1"/>
  <c r="HK28" i="1"/>
  <c r="HL27" i="1"/>
  <c r="HK27" i="1"/>
  <c r="HL26" i="1"/>
  <c r="HK26" i="1"/>
  <c r="HL25" i="1"/>
  <c r="HK25" i="1"/>
  <c r="HL24" i="1"/>
  <c r="HK24" i="1"/>
  <c r="HL23" i="1"/>
  <c r="HK23" i="1"/>
  <c r="HL22" i="1"/>
  <c r="HK22" i="1"/>
  <c r="HL21" i="1"/>
  <c r="HK21" i="1"/>
  <c r="HL20" i="1"/>
  <c r="HK20" i="1"/>
  <c r="HL19" i="1"/>
  <c r="HK19" i="1"/>
  <c r="HL18" i="1"/>
  <c r="HK18" i="1"/>
  <c r="HL17" i="1"/>
  <c r="HK17" i="1"/>
  <c r="HL16" i="1"/>
  <c r="HK16" i="1"/>
  <c r="HL15" i="1"/>
  <c r="HK15" i="1"/>
  <c r="HL14" i="1"/>
  <c r="HK14" i="1"/>
  <c r="HL13" i="1"/>
  <c r="HK13" i="1"/>
  <c r="HL12" i="1"/>
  <c r="HK12" i="1"/>
  <c r="HE260" i="1"/>
  <c r="HD260" i="1"/>
  <c r="HE259" i="1"/>
  <c r="HD259" i="1"/>
  <c r="HE258" i="1"/>
  <c r="HD258" i="1"/>
  <c r="HE257" i="1"/>
  <c r="HD257" i="1"/>
  <c r="HE256" i="1"/>
  <c r="HD256" i="1"/>
  <c r="HE255" i="1"/>
  <c r="HD255" i="1"/>
  <c r="HE254" i="1"/>
  <c r="HD254" i="1"/>
  <c r="HE253" i="1"/>
  <c r="HD253" i="1"/>
  <c r="HE252" i="1"/>
  <c r="HD252" i="1"/>
  <c r="HE251" i="1"/>
  <c r="HD251" i="1"/>
  <c r="HE250" i="1"/>
  <c r="HD250" i="1"/>
  <c r="HE249" i="1"/>
  <c r="HD249" i="1"/>
  <c r="HE248" i="1"/>
  <c r="HD248" i="1"/>
  <c r="HE247" i="1"/>
  <c r="HD247" i="1"/>
  <c r="HE246" i="1"/>
  <c r="HD246" i="1"/>
  <c r="HE245" i="1"/>
  <c r="HD245" i="1"/>
  <c r="HE244" i="1"/>
  <c r="HD244" i="1"/>
  <c r="HE243" i="1"/>
  <c r="HD243" i="1"/>
  <c r="HE242" i="1"/>
  <c r="HD242" i="1"/>
  <c r="HE241" i="1"/>
  <c r="HD241" i="1"/>
  <c r="HE240" i="1"/>
  <c r="HD240" i="1"/>
  <c r="HE239" i="1"/>
  <c r="HD239" i="1"/>
  <c r="HE238" i="1"/>
  <c r="HD238" i="1"/>
  <c r="HE237" i="1"/>
  <c r="HD237" i="1"/>
  <c r="HE236" i="1"/>
  <c r="HD236" i="1"/>
  <c r="HE235" i="1"/>
  <c r="HD235" i="1"/>
  <c r="HE234" i="1"/>
  <c r="HD234" i="1"/>
  <c r="HE233" i="1"/>
  <c r="HD233" i="1"/>
  <c r="HE232" i="1"/>
  <c r="HD232" i="1"/>
  <c r="HE231" i="1"/>
  <c r="HD231" i="1"/>
  <c r="HE230" i="1"/>
  <c r="HD230" i="1"/>
  <c r="HE229" i="1"/>
  <c r="HD229" i="1"/>
  <c r="HE228" i="1"/>
  <c r="HD228" i="1"/>
  <c r="HE227" i="1"/>
  <c r="HD227" i="1"/>
  <c r="HE226" i="1"/>
  <c r="HD226" i="1"/>
  <c r="HE225" i="1"/>
  <c r="HD225" i="1"/>
  <c r="HE224" i="1"/>
  <c r="HD224" i="1"/>
  <c r="HE223" i="1"/>
  <c r="HD223" i="1"/>
  <c r="HE222" i="1"/>
  <c r="HD222" i="1"/>
  <c r="HE221" i="1"/>
  <c r="HD221" i="1"/>
  <c r="HE220" i="1"/>
  <c r="HD220" i="1"/>
  <c r="HE219" i="1"/>
  <c r="HD219" i="1"/>
  <c r="HE218" i="1"/>
  <c r="HD218" i="1"/>
  <c r="HE217" i="1"/>
  <c r="HD217" i="1"/>
  <c r="HE216" i="1"/>
  <c r="HD216" i="1"/>
  <c r="HE215" i="1"/>
  <c r="HD215" i="1"/>
  <c r="HE214" i="1"/>
  <c r="HD214" i="1"/>
  <c r="HE213" i="1"/>
  <c r="HD213" i="1"/>
  <c r="HE212" i="1"/>
  <c r="HD212" i="1"/>
  <c r="HE211" i="1"/>
  <c r="HD211" i="1"/>
  <c r="HE210" i="1"/>
  <c r="HD210" i="1"/>
  <c r="HE209" i="1"/>
  <c r="HD209" i="1"/>
  <c r="HE208" i="1"/>
  <c r="HD208" i="1"/>
  <c r="HE207" i="1"/>
  <c r="HD207" i="1"/>
  <c r="HE206" i="1"/>
  <c r="HD206" i="1"/>
  <c r="HE205" i="1"/>
  <c r="HD205" i="1"/>
  <c r="HE204" i="1"/>
  <c r="HD204" i="1"/>
  <c r="HE203" i="1"/>
  <c r="HD203" i="1"/>
  <c r="HE202" i="1"/>
  <c r="HD202" i="1"/>
  <c r="HE201" i="1"/>
  <c r="HD201" i="1"/>
  <c r="HE200" i="1"/>
  <c r="HD200" i="1"/>
  <c r="HE199" i="1"/>
  <c r="HD199" i="1"/>
  <c r="HE198" i="1"/>
  <c r="HD198" i="1"/>
  <c r="HE197" i="1"/>
  <c r="HD197" i="1"/>
  <c r="HE196" i="1"/>
  <c r="HD196" i="1"/>
  <c r="HE195" i="1"/>
  <c r="HD195" i="1"/>
  <c r="HE194" i="1"/>
  <c r="HD194" i="1"/>
  <c r="HE193" i="1"/>
  <c r="HD193" i="1"/>
  <c r="HE192" i="1"/>
  <c r="HD192" i="1"/>
  <c r="HE191" i="1"/>
  <c r="HD191" i="1"/>
  <c r="HE190" i="1"/>
  <c r="HD190" i="1"/>
  <c r="HE189" i="1"/>
  <c r="HD189" i="1"/>
  <c r="HE188" i="1"/>
  <c r="HD188" i="1"/>
  <c r="HE187" i="1"/>
  <c r="HD187" i="1"/>
  <c r="HE186" i="1"/>
  <c r="HD186" i="1"/>
  <c r="HE185" i="1"/>
  <c r="HD185" i="1"/>
  <c r="HE184" i="1"/>
  <c r="HD184" i="1"/>
  <c r="HE183" i="1"/>
  <c r="HD183" i="1"/>
  <c r="HE182" i="1"/>
  <c r="HD182" i="1"/>
  <c r="HE181" i="1"/>
  <c r="HD181" i="1"/>
  <c r="HE180" i="1"/>
  <c r="HD180" i="1"/>
  <c r="HE179" i="1"/>
  <c r="HD179" i="1"/>
  <c r="HE178" i="1"/>
  <c r="HD178" i="1"/>
  <c r="HE177" i="1"/>
  <c r="HD177" i="1"/>
  <c r="HE176" i="1"/>
  <c r="HD176" i="1"/>
  <c r="HE175" i="1"/>
  <c r="HD175" i="1"/>
  <c r="HE174" i="1"/>
  <c r="HD174" i="1"/>
  <c r="HE173" i="1"/>
  <c r="HD173" i="1"/>
  <c r="HE172" i="1"/>
  <c r="HD172" i="1"/>
  <c r="HE171" i="1"/>
  <c r="HD171" i="1"/>
  <c r="HE170" i="1"/>
  <c r="HD170" i="1"/>
  <c r="HE169" i="1"/>
  <c r="HD169" i="1"/>
  <c r="HE168" i="1"/>
  <c r="HD168" i="1"/>
  <c r="HE167" i="1"/>
  <c r="HD167" i="1"/>
  <c r="HE166" i="1"/>
  <c r="HD166" i="1"/>
  <c r="HE165" i="1"/>
  <c r="HD165" i="1"/>
  <c r="HE164" i="1"/>
  <c r="HD164" i="1"/>
  <c r="HE163" i="1"/>
  <c r="HD163" i="1"/>
  <c r="HE162" i="1"/>
  <c r="HD162" i="1"/>
  <c r="HE161" i="1"/>
  <c r="HD161" i="1"/>
  <c r="HE160" i="1"/>
  <c r="HD160" i="1"/>
  <c r="HE159" i="1"/>
  <c r="HD159" i="1"/>
  <c r="HE158" i="1"/>
  <c r="HD158" i="1"/>
  <c r="HE157" i="1"/>
  <c r="HD157" i="1"/>
  <c r="HE156" i="1"/>
  <c r="HD156" i="1"/>
  <c r="HE155" i="1"/>
  <c r="HD155" i="1"/>
  <c r="HE154" i="1"/>
  <c r="HD154" i="1"/>
  <c r="HE153" i="1"/>
  <c r="HD153" i="1"/>
  <c r="HE152" i="1"/>
  <c r="HD152" i="1"/>
  <c r="HE151" i="1"/>
  <c r="HD151" i="1"/>
  <c r="HE150" i="1"/>
  <c r="HD150" i="1"/>
  <c r="HE149" i="1"/>
  <c r="HD149" i="1"/>
  <c r="HE148" i="1"/>
  <c r="HD148" i="1"/>
  <c r="HE147" i="1"/>
  <c r="HD147" i="1"/>
  <c r="HE146" i="1"/>
  <c r="HD146" i="1"/>
  <c r="HE145" i="1"/>
  <c r="HD145" i="1"/>
  <c r="HE144" i="1"/>
  <c r="HD144" i="1"/>
  <c r="HE143" i="1"/>
  <c r="HD143" i="1"/>
  <c r="HE142" i="1"/>
  <c r="HD142" i="1"/>
  <c r="HE141" i="1"/>
  <c r="HD141" i="1"/>
  <c r="HE140" i="1"/>
  <c r="HD140" i="1"/>
  <c r="HE139" i="1"/>
  <c r="HD139" i="1"/>
  <c r="HE138" i="1"/>
  <c r="HD138" i="1"/>
  <c r="HE137" i="1"/>
  <c r="HD137" i="1"/>
  <c r="HE136" i="1"/>
  <c r="HD136" i="1"/>
  <c r="HE135" i="1"/>
  <c r="HD135" i="1"/>
  <c r="HE134" i="1"/>
  <c r="HD134" i="1"/>
  <c r="HE133" i="1"/>
  <c r="HD133" i="1"/>
  <c r="HE132" i="1"/>
  <c r="HD132" i="1"/>
  <c r="HE131" i="1"/>
  <c r="HD131" i="1"/>
  <c r="HE130" i="1"/>
  <c r="HD130" i="1"/>
  <c r="HE129" i="1"/>
  <c r="HD129" i="1"/>
  <c r="HE128" i="1"/>
  <c r="HD128" i="1"/>
  <c r="HE127" i="1"/>
  <c r="HD127" i="1"/>
  <c r="HE126" i="1"/>
  <c r="HD126" i="1"/>
  <c r="HE125" i="1"/>
  <c r="HD125" i="1"/>
  <c r="HE124" i="1"/>
  <c r="HD124" i="1"/>
  <c r="HE123" i="1"/>
  <c r="HD123" i="1"/>
  <c r="HE122" i="1"/>
  <c r="HD122" i="1"/>
  <c r="HE121" i="1"/>
  <c r="HD121" i="1"/>
  <c r="HE120" i="1"/>
  <c r="HD120" i="1"/>
  <c r="HE119" i="1"/>
  <c r="HD119" i="1"/>
  <c r="HE118" i="1"/>
  <c r="HD118" i="1"/>
  <c r="HE117" i="1"/>
  <c r="HD117" i="1"/>
  <c r="HE116" i="1"/>
  <c r="HD116" i="1"/>
  <c r="HE115" i="1"/>
  <c r="HD115" i="1"/>
  <c r="HE114" i="1"/>
  <c r="HD114" i="1"/>
  <c r="HE113" i="1"/>
  <c r="HD113" i="1"/>
  <c r="HE112" i="1"/>
  <c r="HD112" i="1"/>
  <c r="HE111" i="1"/>
  <c r="HD111" i="1"/>
  <c r="HE110" i="1"/>
  <c r="HD110" i="1"/>
  <c r="HE109" i="1"/>
  <c r="HD109" i="1"/>
  <c r="HE108" i="1"/>
  <c r="HD108" i="1"/>
  <c r="HE107" i="1"/>
  <c r="HD107" i="1"/>
  <c r="HE106" i="1"/>
  <c r="HD106" i="1"/>
  <c r="HE105" i="1"/>
  <c r="HD105" i="1"/>
  <c r="HE104" i="1"/>
  <c r="HD104" i="1"/>
  <c r="HE103" i="1"/>
  <c r="HD103" i="1"/>
  <c r="HE102" i="1"/>
  <c r="HD102" i="1"/>
  <c r="HE101" i="1"/>
  <c r="HD101" i="1"/>
  <c r="HE100" i="1"/>
  <c r="HD100" i="1"/>
  <c r="HE99" i="1"/>
  <c r="HD99" i="1"/>
  <c r="HE98" i="1"/>
  <c r="HD98" i="1"/>
  <c r="HE97" i="1"/>
  <c r="HD97" i="1"/>
  <c r="HE96" i="1"/>
  <c r="HD96" i="1"/>
  <c r="HE95" i="1"/>
  <c r="HD95" i="1"/>
  <c r="HE94" i="1"/>
  <c r="HD94" i="1"/>
  <c r="HE93" i="1"/>
  <c r="HD93" i="1"/>
  <c r="HE92" i="1"/>
  <c r="HD92" i="1"/>
  <c r="HE91" i="1"/>
  <c r="HD91" i="1"/>
  <c r="HE90" i="1"/>
  <c r="HD90" i="1"/>
  <c r="HE89" i="1"/>
  <c r="HD89" i="1"/>
  <c r="HE88" i="1"/>
  <c r="HD88" i="1"/>
  <c r="HE87" i="1"/>
  <c r="HD87" i="1"/>
  <c r="HE86" i="1"/>
  <c r="HD86" i="1"/>
  <c r="HE85" i="1"/>
  <c r="HD85" i="1"/>
  <c r="HE84" i="1"/>
  <c r="HD84" i="1"/>
  <c r="HE83" i="1"/>
  <c r="HD83" i="1"/>
  <c r="HE82" i="1"/>
  <c r="HD82" i="1"/>
  <c r="HE81" i="1"/>
  <c r="HD81" i="1"/>
  <c r="HE80" i="1"/>
  <c r="HD80" i="1"/>
  <c r="HE79" i="1"/>
  <c r="HD79" i="1"/>
  <c r="HE78" i="1"/>
  <c r="HD78" i="1"/>
  <c r="HE77" i="1"/>
  <c r="HD77" i="1"/>
  <c r="HE76" i="1"/>
  <c r="HD76" i="1"/>
  <c r="HE75" i="1"/>
  <c r="HD75" i="1"/>
  <c r="HE74" i="1"/>
  <c r="HD74" i="1"/>
  <c r="HE73" i="1"/>
  <c r="HD73" i="1"/>
  <c r="HE72" i="1"/>
  <c r="HD72" i="1"/>
  <c r="HE71" i="1"/>
  <c r="HD71" i="1"/>
  <c r="HE70" i="1"/>
  <c r="HD70" i="1"/>
  <c r="HE69" i="1"/>
  <c r="HD69" i="1"/>
  <c r="HE68" i="1"/>
  <c r="HD68" i="1"/>
  <c r="HE67" i="1"/>
  <c r="HD67" i="1"/>
  <c r="HE66" i="1"/>
  <c r="HD66" i="1"/>
  <c r="HE65" i="1"/>
  <c r="HD65" i="1"/>
  <c r="HE64" i="1"/>
  <c r="HD64" i="1"/>
  <c r="HE63" i="1"/>
  <c r="HD63" i="1"/>
  <c r="HE62" i="1"/>
  <c r="HD62" i="1"/>
  <c r="HE61" i="1"/>
  <c r="HD61" i="1"/>
  <c r="HE60" i="1"/>
  <c r="HD60" i="1"/>
  <c r="HE59" i="1"/>
  <c r="HD59" i="1"/>
  <c r="HE58" i="1"/>
  <c r="HD58" i="1"/>
  <c r="HE57" i="1"/>
  <c r="HD57" i="1"/>
  <c r="HE56" i="1"/>
  <c r="HD56" i="1"/>
  <c r="HE55" i="1"/>
  <c r="HD55" i="1"/>
  <c r="HE54" i="1"/>
  <c r="HD54" i="1"/>
  <c r="HE53" i="1"/>
  <c r="HD53" i="1"/>
  <c r="HE52" i="1"/>
  <c r="HD52" i="1"/>
  <c r="HE51" i="1"/>
  <c r="HD51" i="1"/>
  <c r="HE50" i="1"/>
  <c r="HD50" i="1"/>
  <c r="HE49" i="1"/>
  <c r="HD49" i="1"/>
  <c r="HE48" i="1"/>
  <c r="HD48" i="1"/>
  <c r="HE47" i="1"/>
  <c r="HD47" i="1"/>
  <c r="HE46" i="1"/>
  <c r="HD46" i="1"/>
  <c r="HE45" i="1"/>
  <c r="HD45" i="1"/>
  <c r="HE44" i="1"/>
  <c r="HD44" i="1"/>
  <c r="HE43" i="1"/>
  <c r="HD43" i="1"/>
  <c r="HE42" i="1"/>
  <c r="HD42" i="1"/>
  <c r="HE41" i="1"/>
  <c r="HD41" i="1"/>
  <c r="HE40" i="1"/>
  <c r="HD40" i="1"/>
  <c r="HE39" i="1"/>
  <c r="HD39" i="1"/>
  <c r="HE38" i="1"/>
  <c r="HD38" i="1"/>
  <c r="HE37" i="1"/>
  <c r="HD37" i="1"/>
  <c r="HE36" i="1"/>
  <c r="HD36" i="1"/>
  <c r="HE35" i="1"/>
  <c r="HD35" i="1"/>
  <c r="HE34" i="1"/>
  <c r="HD34" i="1"/>
  <c r="HE33" i="1"/>
  <c r="HD33" i="1"/>
  <c r="HE32" i="1"/>
  <c r="HD32" i="1"/>
  <c r="HE31" i="1"/>
  <c r="HD31" i="1"/>
  <c r="HE30" i="1"/>
  <c r="HD30" i="1"/>
  <c r="HE29" i="1"/>
  <c r="HD29" i="1"/>
  <c r="HE28" i="1"/>
  <c r="HD28" i="1"/>
  <c r="HE27" i="1"/>
  <c r="HD27" i="1"/>
  <c r="HE26" i="1"/>
  <c r="HD26" i="1"/>
  <c r="HE25" i="1"/>
  <c r="HD25" i="1"/>
  <c r="HE24" i="1"/>
  <c r="HD24" i="1"/>
  <c r="HE23" i="1"/>
  <c r="HD23" i="1"/>
  <c r="HE22" i="1"/>
  <c r="HD22" i="1"/>
  <c r="HE21" i="1"/>
  <c r="HD21" i="1"/>
  <c r="HE20" i="1"/>
  <c r="HD20" i="1"/>
  <c r="HE19" i="1"/>
  <c r="HD19" i="1"/>
  <c r="HE18" i="1"/>
  <c r="HD18" i="1"/>
  <c r="HE17" i="1"/>
  <c r="HD17" i="1"/>
  <c r="HE16" i="1"/>
  <c r="HD16" i="1"/>
  <c r="HE15" i="1"/>
  <c r="HD15" i="1"/>
  <c r="HE14" i="1"/>
  <c r="HD14" i="1"/>
  <c r="HE13" i="1"/>
  <c r="HD13" i="1"/>
  <c r="HE12" i="1"/>
  <c r="HD12" i="1"/>
  <c r="GX260" i="1"/>
  <c r="GW260" i="1"/>
  <c r="GX259" i="1"/>
  <c r="GW259" i="1"/>
  <c r="GX258" i="1"/>
  <c r="GW258" i="1"/>
  <c r="GX257" i="1"/>
  <c r="GW257" i="1"/>
  <c r="GX256" i="1"/>
  <c r="GW256" i="1"/>
  <c r="GX255" i="1"/>
  <c r="GW255" i="1"/>
  <c r="GX254" i="1"/>
  <c r="GW254" i="1"/>
  <c r="GX253" i="1"/>
  <c r="GW253" i="1"/>
  <c r="GX252" i="1"/>
  <c r="GW252" i="1"/>
  <c r="GX251" i="1"/>
  <c r="GW251" i="1"/>
  <c r="GX250" i="1"/>
  <c r="GW250" i="1"/>
  <c r="GX249" i="1"/>
  <c r="GW249" i="1"/>
  <c r="GX248" i="1"/>
  <c r="GW248" i="1"/>
  <c r="GX247" i="1"/>
  <c r="GW247" i="1"/>
  <c r="GX246" i="1"/>
  <c r="GW246" i="1"/>
  <c r="GX245" i="1"/>
  <c r="GW245" i="1"/>
  <c r="GX244" i="1"/>
  <c r="GW244" i="1"/>
  <c r="GX243" i="1"/>
  <c r="GW243" i="1"/>
  <c r="GX242" i="1"/>
  <c r="GW242" i="1"/>
  <c r="GX241" i="1"/>
  <c r="GW241" i="1"/>
  <c r="GX240" i="1"/>
  <c r="GW240" i="1"/>
  <c r="GX239" i="1"/>
  <c r="GW239" i="1"/>
  <c r="GX238" i="1"/>
  <c r="GW238" i="1"/>
  <c r="GX237" i="1"/>
  <c r="GW237" i="1"/>
  <c r="GX236" i="1"/>
  <c r="GW236" i="1"/>
  <c r="GX235" i="1"/>
  <c r="GW235" i="1"/>
  <c r="GX234" i="1"/>
  <c r="GW234" i="1"/>
  <c r="GX233" i="1"/>
  <c r="GW233" i="1"/>
  <c r="GX232" i="1"/>
  <c r="GW232" i="1"/>
  <c r="GX231" i="1"/>
  <c r="GW231" i="1"/>
  <c r="GX230" i="1"/>
  <c r="GW230" i="1"/>
  <c r="GX229" i="1"/>
  <c r="GW229" i="1"/>
  <c r="GX228" i="1"/>
  <c r="GW228" i="1"/>
  <c r="GX227" i="1"/>
  <c r="GW227" i="1"/>
  <c r="GX226" i="1"/>
  <c r="GW226" i="1"/>
  <c r="GX225" i="1"/>
  <c r="GW225" i="1"/>
  <c r="GX224" i="1"/>
  <c r="GW224" i="1"/>
  <c r="GX223" i="1"/>
  <c r="GW223" i="1"/>
  <c r="GX222" i="1"/>
  <c r="GW222" i="1"/>
  <c r="GX221" i="1"/>
  <c r="GW221" i="1"/>
  <c r="GX220" i="1"/>
  <c r="GW220" i="1"/>
  <c r="GX219" i="1"/>
  <c r="GW219" i="1"/>
  <c r="GX218" i="1"/>
  <c r="GW218" i="1"/>
  <c r="GX217" i="1"/>
  <c r="GW217" i="1"/>
  <c r="GX216" i="1"/>
  <c r="GW216" i="1"/>
  <c r="GX215" i="1"/>
  <c r="GW215" i="1"/>
  <c r="GX214" i="1"/>
  <c r="GW214" i="1"/>
  <c r="GX213" i="1"/>
  <c r="GW213" i="1"/>
  <c r="GX212" i="1"/>
  <c r="GW212" i="1"/>
  <c r="GX211" i="1"/>
  <c r="GW211" i="1"/>
  <c r="GX210" i="1"/>
  <c r="GW210" i="1"/>
  <c r="GX209" i="1"/>
  <c r="GW209" i="1"/>
  <c r="GX208" i="1"/>
  <c r="GW208" i="1"/>
  <c r="GX207" i="1"/>
  <c r="GW207" i="1"/>
  <c r="GX206" i="1"/>
  <c r="GW206" i="1"/>
  <c r="GX205" i="1"/>
  <c r="GW205" i="1"/>
  <c r="GX204" i="1"/>
  <c r="GW204" i="1"/>
  <c r="GX203" i="1"/>
  <c r="GW203" i="1"/>
  <c r="GX202" i="1"/>
  <c r="GW202" i="1"/>
  <c r="GX201" i="1"/>
  <c r="GW201" i="1"/>
  <c r="GX200" i="1"/>
  <c r="GW200" i="1"/>
  <c r="GX199" i="1"/>
  <c r="GW199" i="1"/>
  <c r="GX198" i="1"/>
  <c r="GW198" i="1"/>
  <c r="GX197" i="1"/>
  <c r="GW197" i="1"/>
  <c r="GX196" i="1"/>
  <c r="GW196" i="1"/>
  <c r="GX195" i="1"/>
  <c r="GW195" i="1"/>
  <c r="GX194" i="1"/>
  <c r="GW194" i="1"/>
  <c r="GX193" i="1"/>
  <c r="GW193" i="1"/>
  <c r="GX192" i="1"/>
  <c r="GW192" i="1"/>
  <c r="GX191" i="1"/>
  <c r="GW191" i="1"/>
  <c r="GX190" i="1"/>
  <c r="GW190" i="1"/>
  <c r="GX189" i="1"/>
  <c r="GW189" i="1"/>
  <c r="GX188" i="1"/>
  <c r="GW188" i="1"/>
  <c r="GX187" i="1"/>
  <c r="GW187" i="1"/>
  <c r="GX186" i="1"/>
  <c r="GW186" i="1"/>
  <c r="GX185" i="1"/>
  <c r="GW185" i="1"/>
  <c r="GX184" i="1"/>
  <c r="GW184" i="1"/>
  <c r="GX183" i="1"/>
  <c r="GW183" i="1"/>
  <c r="GX182" i="1"/>
  <c r="GW182" i="1"/>
  <c r="GX181" i="1"/>
  <c r="GW181" i="1"/>
  <c r="GX180" i="1"/>
  <c r="GW180" i="1"/>
  <c r="GX179" i="1"/>
  <c r="GW179" i="1"/>
  <c r="GX178" i="1"/>
  <c r="GW178" i="1"/>
  <c r="GX177" i="1"/>
  <c r="GW177" i="1"/>
  <c r="GX176" i="1"/>
  <c r="GW176" i="1"/>
  <c r="GX175" i="1"/>
  <c r="GW175" i="1"/>
  <c r="GX174" i="1"/>
  <c r="GW174" i="1"/>
  <c r="GX173" i="1"/>
  <c r="GW173" i="1"/>
  <c r="GX172" i="1"/>
  <c r="GW172" i="1"/>
  <c r="GX171" i="1"/>
  <c r="GW171" i="1"/>
  <c r="GX170" i="1"/>
  <c r="GW170" i="1"/>
  <c r="GX169" i="1"/>
  <c r="GW169" i="1"/>
  <c r="GX168" i="1"/>
  <c r="GW168" i="1"/>
  <c r="GX167" i="1"/>
  <c r="GW167" i="1"/>
  <c r="GX166" i="1"/>
  <c r="GW166" i="1"/>
  <c r="GX165" i="1"/>
  <c r="GW165" i="1"/>
  <c r="GX164" i="1"/>
  <c r="GW164" i="1"/>
  <c r="GX163" i="1"/>
  <c r="GW163" i="1"/>
  <c r="GX162" i="1"/>
  <c r="GW162" i="1"/>
  <c r="GX161" i="1"/>
  <c r="GW161" i="1"/>
  <c r="GX160" i="1"/>
  <c r="GW160" i="1"/>
  <c r="GX159" i="1"/>
  <c r="GW159" i="1"/>
  <c r="GX158" i="1"/>
  <c r="GW158" i="1"/>
  <c r="GX157" i="1"/>
  <c r="GW157" i="1"/>
  <c r="GX156" i="1"/>
  <c r="GW156" i="1"/>
  <c r="GX155" i="1"/>
  <c r="GW155" i="1"/>
  <c r="GX154" i="1"/>
  <c r="GW154" i="1"/>
  <c r="GX153" i="1"/>
  <c r="GW153" i="1"/>
  <c r="GX152" i="1"/>
  <c r="GW152" i="1"/>
  <c r="GX151" i="1"/>
  <c r="GW151" i="1"/>
  <c r="GX150" i="1"/>
  <c r="GW150" i="1"/>
  <c r="GX149" i="1"/>
  <c r="GW149" i="1"/>
  <c r="GX148" i="1"/>
  <c r="GW148" i="1"/>
  <c r="GX147" i="1"/>
  <c r="GW147" i="1"/>
  <c r="GX146" i="1"/>
  <c r="GW146" i="1"/>
  <c r="GX145" i="1"/>
  <c r="GW145" i="1"/>
  <c r="GX144" i="1"/>
  <c r="GW144" i="1"/>
  <c r="GX143" i="1"/>
  <c r="GW143" i="1"/>
  <c r="GX142" i="1"/>
  <c r="GW142" i="1"/>
  <c r="GX141" i="1"/>
  <c r="GW141" i="1"/>
  <c r="GX140" i="1"/>
  <c r="GW140" i="1"/>
  <c r="GX139" i="1"/>
  <c r="GW139" i="1"/>
  <c r="GX138" i="1"/>
  <c r="GW138" i="1"/>
  <c r="GX137" i="1"/>
  <c r="GW137" i="1"/>
  <c r="GX136" i="1"/>
  <c r="GW136" i="1"/>
  <c r="GX135" i="1"/>
  <c r="GW135" i="1"/>
  <c r="GX134" i="1"/>
  <c r="GW134" i="1"/>
  <c r="GX133" i="1"/>
  <c r="GW133" i="1"/>
  <c r="GX132" i="1"/>
  <c r="GW132" i="1"/>
  <c r="GX131" i="1"/>
  <c r="GW131" i="1"/>
  <c r="GX130" i="1"/>
  <c r="GW130" i="1"/>
  <c r="GX129" i="1"/>
  <c r="GW129" i="1"/>
  <c r="GX128" i="1"/>
  <c r="GW128" i="1"/>
  <c r="GX127" i="1"/>
  <c r="GW127" i="1"/>
  <c r="GX126" i="1"/>
  <c r="GW126" i="1"/>
  <c r="GX125" i="1"/>
  <c r="GW125" i="1"/>
  <c r="GX124" i="1"/>
  <c r="GW124" i="1"/>
  <c r="GX123" i="1"/>
  <c r="GW123" i="1"/>
  <c r="GX122" i="1"/>
  <c r="GW122" i="1"/>
  <c r="GX121" i="1"/>
  <c r="GW121" i="1"/>
  <c r="GX120" i="1"/>
  <c r="GW120" i="1"/>
  <c r="GX119" i="1"/>
  <c r="GW119" i="1"/>
  <c r="GX118" i="1"/>
  <c r="GW118" i="1"/>
  <c r="GX117" i="1"/>
  <c r="GW117" i="1"/>
  <c r="GX116" i="1"/>
  <c r="GW116" i="1"/>
  <c r="GX115" i="1"/>
  <c r="GW115" i="1"/>
  <c r="GX114" i="1"/>
  <c r="GW114" i="1"/>
  <c r="GX113" i="1"/>
  <c r="GW113" i="1"/>
  <c r="GX112" i="1"/>
  <c r="GW112" i="1"/>
  <c r="GX111" i="1"/>
  <c r="GW111" i="1"/>
  <c r="GX110" i="1"/>
  <c r="GW110" i="1"/>
  <c r="GX109" i="1"/>
  <c r="GW109" i="1"/>
  <c r="GX108" i="1"/>
  <c r="GW108" i="1"/>
  <c r="GX107" i="1"/>
  <c r="GW107" i="1"/>
  <c r="GX106" i="1"/>
  <c r="GW106" i="1"/>
  <c r="GX105" i="1"/>
  <c r="GW105" i="1"/>
  <c r="GX104" i="1"/>
  <c r="GW104" i="1"/>
  <c r="GX103" i="1"/>
  <c r="GW103" i="1"/>
  <c r="GX102" i="1"/>
  <c r="GW102" i="1"/>
  <c r="GX101" i="1"/>
  <c r="GW101" i="1"/>
  <c r="GX100" i="1"/>
  <c r="GW100" i="1"/>
  <c r="GX99" i="1"/>
  <c r="GW99" i="1"/>
  <c r="GX98" i="1"/>
  <c r="GW98" i="1"/>
  <c r="GX97" i="1"/>
  <c r="GW97" i="1"/>
  <c r="GX96" i="1"/>
  <c r="GW96" i="1"/>
  <c r="GX95" i="1"/>
  <c r="GW95" i="1"/>
  <c r="GX94" i="1"/>
  <c r="GW94" i="1"/>
  <c r="GX93" i="1"/>
  <c r="GW93" i="1"/>
  <c r="GX92" i="1"/>
  <c r="GW92" i="1"/>
  <c r="GX91" i="1"/>
  <c r="GW91" i="1"/>
  <c r="GX90" i="1"/>
  <c r="GW90" i="1"/>
  <c r="GX89" i="1"/>
  <c r="GW89" i="1"/>
  <c r="GX88" i="1"/>
  <c r="GW88" i="1"/>
  <c r="GX87" i="1"/>
  <c r="GW87" i="1"/>
  <c r="GX86" i="1"/>
  <c r="GW86" i="1"/>
  <c r="GX85" i="1"/>
  <c r="GW85" i="1"/>
  <c r="GX84" i="1"/>
  <c r="GW84" i="1"/>
  <c r="GX83" i="1"/>
  <c r="GW83" i="1"/>
  <c r="GX82" i="1"/>
  <c r="GW82" i="1"/>
  <c r="GX81" i="1"/>
  <c r="GW81" i="1"/>
  <c r="GX80" i="1"/>
  <c r="GW80" i="1"/>
  <c r="GX79" i="1"/>
  <c r="GW79" i="1"/>
  <c r="GX78" i="1"/>
  <c r="GW78" i="1"/>
  <c r="GX77" i="1"/>
  <c r="GW77" i="1"/>
  <c r="GX76" i="1"/>
  <c r="GW76" i="1"/>
  <c r="GX75" i="1"/>
  <c r="GW75" i="1"/>
  <c r="GX74" i="1"/>
  <c r="GW74" i="1"/>
  <c r="GX73" i="1"/>
  <c r="GW73" i="1"/>
  <c r="GX72" i="1"/>
  <c r="GW72" i="1"/>
  <c r="GX71" i="1"/>
  <c r="GW71" i="1"/>
  <c r="GX70" i="1"/>
  <c r="GW70" i="1"/>
  <c r="GX69" i="1"/>
  <c r="GW69" i="1"/>
  <c r="GX68" i="1"/>
  <c r="GW68" i="1"/>
  <c r="GX67" i="1"/>
  <c r="GW67" i="1"/>
  <c r="GX66" i="1"/>
  <c r="GW66" i="1"/>
  <c r="GX65" i="1"/>
  <c r="GW65" i="1"/>
  <c r="GX64" i="1"/>
  <c r="GW64" i="1"/>
  <c r="GX63" i="1"/>
  <c r="GW63" i="1"/>
  <c r="GX62" i="1"/>
  <c r="GW62" i="1"/>
  <c r="GX61" i="1"/>
  <c r="GW61" i="1"/>
  <c r="GX60" i="1"/>
  <c r="GW60" i="1"/>
  <c r="GX59" i="1"/>
  <c r="GW59" i="1"/>
  <c r="GX58" i="1"/>
  <c r="GW58" i="1"/>
  <c r="GX57" i="1"/>
  <c r="GW57" i="1"/>
  <c r="GX56" i="1"/>
  <c r="GW56" i="1"/>
  <c r="GX55" i="1"/>
  <c r="GW55" i="1"/>
  <c r="GX54" i="1"/>
  <c r="GW54" i="1"/>
  <c r="GX53" i="1"/>
  <c r="GW53" i="1"/>
  <c r="GX52" i="1"/>
  <c r="GW52" i="1"/>
  <c r="GX51" i="1"/>
  <c r="GW51" i="1"/>
  <c r="GX50" i="1"/>
  <c r="GW50" i="1"/>
  <c r="GX49" i="1"/>
  <c r="GW49" i="1"/>
  <c r="GX48" i="1"/>
  <c r="GW48" i="1"/>
  <c r="GX47" i="1"/>
  <c r="GW47" i="1"/>
  <c r="GX46" i="1"/>
  <c r="GW46" i="1"/>
  <c r="GX45" i="1"/>
  <c r="GW45" i="1"/>
  <c r="GX44" i="1"/>
  <c r="GW44" i="1"/>
  <c r="GX43" i="1"/>
  <c r="GW43" i="1"/>
  <c r="GX42" i="1"/>
  <c r="GW42" i="1"/>
  <c r="GX41" i="1"/>
  <c r="GW41" i="1"/>
  <c r="GX40" i="1"/>
  <c r="GW40" i="1"/>
  <c r="GX39" i="1"/>
  <c r="GW39" i="1"/>
  <c r="GX38" i="1"/>
  <c r="GW38" i="1"/>
  <c r="GX37" i="1"/>
  <c r="GW37" i="1"/>
  <c r="GX36" i="1"/>
  <c r="GW36" i="1"/>
  <c r="GX35" i="1"/>
  <c r="GW35" i="1"/>
  <c r="GX34" i="1"/>
  <c r="GW34" i="1"/>
  <c r="GX33" i="1"/>
  <c r="GW33" i="1"/>
  <c r="GX32" i="1"/>
  <c r="GW32" i="1"/>
  <c r="GX31" i="1"/>
  <c r="GW31" i="1"/>
  <c r="GX30" i="1"/>
  <c r="GW30" i="1"/>
  <c r="GX29" i="1"/>
  <c r="GW29" i="1"/>
  <c r="GX28" i="1"/>
  <c r="GW28" i="1"/>
  <c r="GX27" i="1"/>
  <c r="GW27" i="1"/>
  <c r="GX26" i="1"/>
  <c r="GW26" i="1"/>
  <c r="GX25" i="1"/>
  <c r="GW25" i="1"/>
  <c r="GX24" i="1"/>
  <c r="GW24" i="1"/>
  <c r="GX23" i="1"/>
  <c r="GW23" i="1"/>
  <c r="GX22" i="1"/>
  <c r="GW22" i="1"/>
  <c r="GX21" i="1"/>
  <c r="GW21" i="1"/>
  <c r="GX20" i="1"/>
  <c r="GW20" i="1"/>
  <c r="GX19" i="1"/>
  <c r="GW19" i="1"/>
  <c r="GX18" i="1"/>
  <c r="GW18" i="1"/>
  <c r="GX17" i="1"/>
  <c r="GW17" i="1"/>
  <c r="GX16" i="1"/>
  <c r="GW16" i="1"/>
  <c r="GX15" i="1"/>
  <c r="GW15" i="1"/>
  <c r="GX14" i="1"/>
  <c r="GW14" i="1"/>
  <c r="GX13" i="1"/>
  <c r="GW13" i="1"/>
  <c r="GX12" i="1"/>
  <c r="GW12" i="1"/>
  <c r="GQ260" i="1"/>
  <c r="GP260" i="1"/>
  <c r="GQ259" i="1"/>
  <c r="GP259" i="1"/>
  <c r="GQ258" i="1"/>
  <c r="GP258" i="1"/>
  <c r="GQ257" i="1"/>
  <c r="GP257" i="1"/>
  <c r="GQ256" i="1"/>
  <c r="GP256" i="1"/>
  <c r="GQ255" i="1"/>
  <c r="GP255" i="1"/>
  <c r="GQ254" i="1"/>
  <c r="GP254" i="1"/>
  <c r="GQ253" i="1"/>
  <c r="GP253" i="1"/>
  <c r="GQ252" i="1"/>
  <c r="GP252" i="1"/>
  <c r="GQ251" i="1"/>
  <c r="GP251" i="1"/>
  <c r="GQ250" i="1"/>
  <c r="GP250" i="1"/>
  <c r="GQ249" i="1"/>
  <c r="GP249" i="1"/>
  <c r="GQ248" i="1"/>
  <c r="GP248" i="1"/>
  <c r="GQ247" i="1"/>
  <c r="GP247" i="1"/>
  <c r="GQ246" i="1"/>
  <c r="GP246" i="1"/>
  <c r="GQ245" i="1"/>
  <c r="GP245" i="1"/>
  <c r="GQ244" i="1"/>
  <c r="GP244" i="1"/>
  <c r="GQ243" i="1"/>
  <c r="GP243" i="1"/>
  <c r="GQ242" i="1"/>
  <c r="GP242" i="1"/>
  <c r="GQ241" i="1"/>
  <c r="GP241" i="1"/>
  <c r="GQ240" i="1"/>
  <c r="GP240" i="1"/>
  <c r="GQ239" i="1"/>
  <c r="GP239" i="1"/>
  <c r="GQ238" i="1"/>
  <c r="GP238" i="1"/>
  <c r="GQ237" i="1"/>
  <c r="GP237" i="1"/>
  <c r="GQ236" i="1"/>
  <c r="GP236" i="1"/>
  <c r="GQ235" i="1"/>
  <c r="GP235" i="1"/>
  <c r="GQ234" i="1"/>
  <c r="GP234" i="1"/>
  <c r="GQ233" i="1"/>
  <c r="GP233" i="1"/>
  <c r="GQ232" i="1"/>
  <c r="GP232" i="1"/>
  <c r="GQ231" i="1"/>
  <c r="GP231" i="1"/>
  <c r="GQ230" i="1"/>
  <c r="GP230" i="1"/>
  <c r="GQ229" i="1"/>
  <c r="GP229" i="1"/>
  <c r="GQ228" i="1"/>
  <c r="GP228" i="1"/>
  <c r="GQ227" i="1"/>
  <c r="GP227" i="1"/>
  <c r="GQ226" i="1"/>
  <c r="GP226" i="1"/>
  <c r="GQ225" i="1"/>
  <c r="GP225" i="1"/>
  <c r="GQ224" i="1"/>
  <c r="GP224" i="1"/>
  <c r="GQ223" i="1"/>
  <c r="GP223" i="1"/>
  <c r="GQ222" i="1"/>
  <c r="GP222" i="1"/>
  <c r="GQ221" i="1"/>
  <c r="GP221" i="1"/>
  <c r="GQ220" i="1"/>
  <c r="GP220" i="1"/>
  <c r="GQ219" i="1"/>
  <c r="GP219" i="1"/>
  <c r="GQ218" i="1"/>
  <c r="GP218" i="1"/>
  <c r="GQ217" i="1"/>
  <c r="GP217" i="1"/>
  <c r="GQ216" i="1"/>
  <c r="GP216" i="1"/>
  <c r="GQ215" i="1"/>
  <c r="GP215" i="1"/>
  <c r="GQ214" i="1"/>
  <c r="GP214" i="1"/>
  <c r="GQ213" i="1"/>
  <c r="GP213" i="1"/>
  <c r="GQ212" i="1"/>
  <c r="GP212" i="1"/>
  <c r="GQ211" i="1"/>
  <c r="GP211" i="1"/>
  <c r="GQ210" i="1"/>
  <c r="GP210" i="1"/>
  <c r="GQ209" i="1"/>
  <c r="GP209" i="1"/>
  <c r="GQ208" i="1"/>
  <c r="GP208" i="1"/>
  <c r="GQ207" i="1"/>
  <c r="GP207" i="1"/>
  <c r="GQ206" i="1"/>
  <c r="GP206" i="1"/>
  <c r="GQ205" i="1"/>
  <c r="GP205" i="1"/>
  <c r="GQ204" i="1"/>
  <c r="GP204" i="1"/>
  <c r="GQ203" i="1"/>
  <c r="GP203" i="1"/>
  <c r="GQ202" i="1"/>
  <c r="GP202" i="1"/>
  <c r="GQ201" i="1"/>
  <c r="GP201" i="1"/>
  <c r="GQ200" i="1"/>
  <c r="GP200" i="1"/>
  <c r="GQ199" i="1"/>
  <c r="GP199" i="1"/>
  <c r="GQ198" i="1"/>
  <c r="GP198" i="1"/>
  <c r="GQ197" i="1"/>
  <c r="GP197" i="1"/>
  <c r="GQ196" i="1"/>
  <c r="GP196" i="1"/>
  <c r="GQ195" i="1"/>
  <c r="GP195" i="1"/>
  <c r="GQ194" i="1"/>
  <c r="GP194" i="1"/>
  <c r="GQ193" i="1"/>
  <c r="GP193" i="1"/>
  <c r="GQ192" i="1"/>
  <c r="GP192" i="1"/>
  <c r="GQ191" i="1"/>
  <c r="GP191" i="1"/>
  <c r="GQ190" i="1"/>
  <c r="GP190" i="1"/>
  <c r="GQ189" i="1"/>
  <c r="GP189" i="1"/>
  <c r="GQ188" i="1"/>
  <c r="GP188" i="1"/>
  <c r="GQ187" i="1"/>
  <c r="GP187" i="1"/>
  <c r="GQ186" i="1"/>
  <c r="GP186" i="1"/>
  <c r="GQ185" i="1"/>
  <c r="GP185" i="1"/>
  <c r="GQ184" i="1"/>
  <c r="GP184" i="1"/>
  <c r="GQ183" i="1"/>
  <c r="GP183" i="1"/>
  <c r="GQ182" i="1"/>
  <c r="GP182" i="1"/>
  <c r="GQ181" i="1"/>
  <c r="GP181" i="1"/>
  <c r="GQ180" i="1"/>
  <c r="GP180" i="1"/>
  <c r="GQ179" i="1"/>
  <c r="GP179" i="1"/>
  <c r="GQ178" i="1"/>
  <c r="GP178" i="1"/>
  <c r="GQ177" i="1"/>
  <c r="GP177" i="1"/>
  <c r="GQ176" i="1"/>
  <c r="GP176" i="1"/>
  <c r="GQ175" i="1"/>
  <c r="GP175" i="1"/>
  <c r="GQ174" i="1"/>
  <c r="GP174" i="1"/>
  <c r="GQ173" i="1"/>
  <c r="GP173" i="1"/>
  <c r="GQ172" i="1"/>
  <c r="GP172" i="1"/>
  <c r="GQ171" i="1"/>
  <c r="GP171" i="1"/>
  <c r="GQ170" i="1"/>
  <c r="GP170" i="1"/>
  <c r="GQ169" i="1"/>
  <c r="GP169" i="1"/>
  <c r="GQ168" i="1"/>
  <c r="GP168" i="1"/>
  <c r="GQ167" i="1"/>
  <c r="GP167" i="1"/>
  <c r="GQ166" i="1"/>
  <c r="GP166" i="1"/>
  <c r="GQ165" i="1"/>
  <c r="GP165" i="1"/>
  <c r="GQ164" i="1"/>
  <c r="GP164" i="1"/>
  <c r="GQ163" i="1"/>
  <c r="GP163" i="1"/>
  <c r="GQ162" i="1"/>
  <c r="GP162" i="1"/>
  <c r="GQ161" i="1"/>
  <c r="GP161" i="1"/>
  <c r="GQ160" i="1"/>
  <c r="GP160" i="1"/>
  <c r="GQ159" i="1"/>
  <c r="GP159" i="1"/>
  <c r="GQ158" i="1"/>
  <c r="GP158" i="1"/>
  <c r="GQ157" i="1"/>
  <c r="GP157" i="1"/>
  <c r="GQ156" i="1"/>
  <c r="GP156" i="1"/>
  <c r="GQ155" i="1"/>
  <c r="GP155" i="1"/>
  <c r="GQ154" i="1"/>
  <c r="GP154" i="1"/>
  <c r="GQ153" i="1"/>
  <c r="GP153" i="1"/>
  <c r="GQ152" i="1"/>
  <c r="GP152" i="1"/>
  <c r="GQ151" i="1"/>
  <c r="GP151" i="1"/>
  <c r="GQ150" i="1"/>
  <c r="GP150" i="1"/>
  <c r="GQ149" i="1"/>
  <c r="GP149" i="1"/>
  <c r="GQ148" i="1"/>
  <c r="GP148" i="1"/>
  <c r="GQ147" i="1"/>
  <c r="GP147" i="1"/>
  <c r="GQ146" i="1"/>
  <c r="GP146" i="1"/>
  <c r="GQ145" i="1"/>
  <c r="GP145" i="1"/>
  <c r="GQ144" i="1"/>
  <c r="GP144" i="1"/>
  <c r="GQ143" i="1"/>
  <c r="GP143" i="1"/>
  <c r="GQ142" i="1"/>
  <c r="GP142" i="1"/>
  <c r="GQ141" i="1"/>
  <c r="GP141" i="1"/>
  <c r="GQ140" i="1"/>
  <c r="GP140" i="1"/>
  <c r="GQ139" i="1"/>
  <c r="GP139" i="1"/>
  <c r="GQ138" i="1"/>
  <c r="GP138" i="1"/>
  <c r="GQ137" i="1"/>
  <c r="GP137" i="1"/>
  <c r="GQ136" i="1"/>
  <c r="GP136" i="1"/>
  <c r="GQ135" i="1"/>
  <c r="GP135" i="1"/>
  <c r="GQ134" i="1"/>
  <c r="GP134" i="1"/>
  <c r="GQ133" i="1"/>
  <c r="GP133" i="1"/>
  <c r="GQ132" i="1"/>
  <c r="GP132" i="1"/>
  <c r="GQ131" i="1"/>
  <c r="GP131" i="1"/>
  <c r="GQ130" i="1"/>
  <c r="GP130" i="1"/>
  <c r="GQ129" i="1"/>
  <c r="GP129" i="1"/>
  <c r="GQ128" i="1"/>
  <c r="GP128" i="1"/>
  <c r="GQ127" i="1"/>
  <c r="GP127" i="1"/>
  <c r="GQ126" i="1"/>
  <c r="GP126" i="1"/>
  <c r="GQ125" i="1"/>
  <c r="GP125" i="1"/>
  <c r="GQ124" i="1"/>
  <c r="GP124" i="1"/>
  <c r="GQ123" i="1"/>
  <c r="GP123" i="1"/>
  <c r="GQ122" i="1"/>
  <c r="GP122" i="1"/>
  <c r="GQ121" i="1"/>
  <c r="GP121" i="1"/>
  <c r="GQ120" i="1"/>
  <c r="GP120" i="1"/>
  <c r="GQ119" i="1"/>
  <c r="GP119" i="1"/>
  <c r="GQ118" i="1"/>
  <c r="GP118" i="1"/>
  <c r="GQ117" i="1"/>
  <c r="GP117" i="1"/>
  <c r="GQ116" i="1"/>
  <c r="GP116" i="1"/>
  <c r="GQ115" i="1"/>
  <c r="GP115" i="1"/>
  <c r="GQ114" i="1"/>
  <c r="GP114" i="1"/>
  <c r="GQ113" i="1"/>
  <c r="GP113" i="1"/>
  <c r="GQ112" i="1"/>
  <c r="GP112" i="1"/>
  <c r="GQ111" i="1"/>
  <c r="GP111" i="1"/>
  <c r="GQ110" i="1"/>
  <c r="GP110" i="1"/>
  <c r="GQ109" i="1"/>
  <c r="GP109" i="1"/>
  <c r="GQ108" i="1"/>
  <c r="GP108" i="1"/>
  <c r="GQ107" i="1"/>
  <c r="GP107" i="1"/>
  <c r="GQ106" i="1"/>
  <c r="GP106" i="1"/>
  <c r="GQ105" i="1"/>
  <c r="GP105" i="1"/>
  <c r="GQ104" i="1"/>
  <c r="GP104" i="1"/>
  <c r="GQ103" i="1"/>
  <c r="GP103" i="1"/>
  <c r="GQ102" i="1"/>
  <c r="GP102" i="1"/>
  <c r="GQ101" i="1"/>
  <c r="GP101" i="1"/>
  <c r="GQ100" i="1"/>
  <c r="GP100" i="1"/>
  <c r="GQ99" i="1"/>
  <c r="GP99" i="1"/>
  <c r="GQ98" i="1"/>
  <c r="GP98" i="1"/>
  <c r="GQ97" i="1"/>
  <c r="GP97" i="1"/>
  <c r="GQ96" i="1"/>
  <c r="GP96" i="1"/>
  <c r="GQ95" i="1"/>
  <c r="GP95" i="1"/>
  <c r="GQ94" i="1"/>
  <c r="GP94" i="1"/>
  <c r="GQ93" i="1"/>
  <c r="GP93" i="1"/>
  <c r="GQ92" i="1"/>
  <c r="GP92" i="1"/>
  <c r="GQ91" i="1"/>
  <c r="GP91" i="1"/>
  <c r="GQ90" i="1"/>
  <c r="GP90" i="1"/>
  <c r="GQ89" i="1"/>
  <c r="GP89" i="1"/>
  <c r="GQ88" i="1"/>
  <c r="GP88" i="1"/>
  <c r="GQ87" i="1"/>
  <c r="GP87" i="1"/>
  <c r="GQ86" i="1"/>
  <c r="GP86" i="1"/>
  <c r="GQ85" i="1"/>
  <c r="GP85" i="1"/>
  <c r="GQ84" i="1"/>
  <c r="GP84" i="1"/>
  <c r="GQ83" i="1"/>
  <c r="GP83" i="1"/>
  <c r="GQ82" i="1"/>
  <c r="GP82" i="1"/>
  <c r="GQ81" i="1"/>
  <c r="GP81" i="1"/>
  <c r="GQ80" i="1"/>
  <c r="GP80" i="1"/>
  <c r="GQ79" i="1"/>
  <c r="GP79" i="1"/>
  <c r="GQ78" i="1"/>
  <c r="GP78" i="1"/>
  <c r="GQ77" i="1"/>
  <c r="GP77" i="1"/>
  <c r="GQ76" i="1"/>
  <c r="GP76" i="1"/>
  <c r="GQ75" i="1"/>
  <c r="GP75" i="1"/>
  <c r="GQ74" i="1"/>
  <c r="GP74" i="1"/>
  <c r="GQ73" i="1"/>
  <c r="GP73" i="1"/>
  <c r="GQ72" i="1"/>
  <c r="GP72" i="1"/>
  <c r="GQ71" i="1"/>
  <c r="GP71" i="1"/>
  <c r="GQ70" i="1"/>
  <c r="GP70" i="1"/>
  <c r="GQ69" i="1"/>
  <c r="GP69" i="1"/>
  <c r="GQ68" i="1"/>
  <c r="GP68" i="1"/>
  <c r="GQ67" i="1"/>
  <c r="GP67" i="1"/>
  <c r="GQ66" i="1"/>
  <c r="GP66" i="1"/>
  <c r="GQ65" i="1"/>
  <c r="GP65" i="1"/>
  <c r="GQ64" i="1"/>
  <c r="GP64" i="1"/>
  <c r="GQ63" i="1"/>
  <c r="GP63" i="1"/>
  <c r="GQ62" i="1"/>
  <c r="GP62" i="1"/>
  <c r="GQ61" i="1"/>
  <c r="GP61" i="1"/>
  <c r="GQ60" i="1"/>
  <c r="GP60" i="1"/>
  <c r="GQ59" i="1"/>
  <c r="GP59" i="1"/>
  <c r="GQ58" i="1"/>
  <c r="GP58" i="1"/>
  <c r="GQ57" i="1"/>
  <c r="GP57" i="1"/>
  <c r="GQ56" i="1"/>
  <c r="GP56" i="1"/>
  <c r="GQ55" i="1"/>
  <c r="GP55" i="1"/>
  <c r="GQ54" i="1"/>
  <c r="GP54" i="1"/>
  <c r="GQ53" i="1"/>
  <c r="GP53" i="1"/>
  <c r="GQ52" i="1"/>
  <c r="GP52" i="1"/>
  <c r="GQ51" i="1"/>
  <c r="GP51" i="1"/>
  <c r="GQ50" i="1"/>
  <c r="GP50" i="1"/>
  <c r="GQ49" i="1"/>
  <c r="GP49" i="1"/>
  <c r="GQ48" i="1"/>
  <c r="GP48" i="1"/>
  <c r="GQ47" i="1"/>
  <c r="GP47" i="1"/>
  <c r="GQ46" i="1"/>
  <c r="GP46" i="1"/>
  <c r="GQ45" i="1"/>
  <c r="GP45" i="1"/>
  <c r="GQ44" i="1"/>
  <c r="GP44" i="1"/>
  <c r="GQ43" i="1"/>
  <c r="GP43" i="1"/>
  <c r="GQ42" i="1"/>
  <c r="GP42" i="1"/>
  <c r="GQ41" i="1"/>
  <c r="GP41" i="1"/>
  <c r="GQ40" i="1"/>
  <c r="GP40" i="1"/>
  <c r="GQ39" i="1"/>
  <c r="GP39" i="1"/>
  <c r="GQ38" i="1"/>
  <c r="GP38" i="1"/>
  <c r="GQ37" i="1"/>
  <c r="GP37" i="1"/>
  <c r="GQ36" i="1"/>
  <c r="GP36" i="1"/>
  <c r="GQ35" i="1"/>
  <c r="GP35" i="1"/>
  <c r="GQ34" i="1"/>
  <c r="GP34" i="1"/>
  <c r="GQ33" i="1"/>
  <c r="GP33" i="1"/>
  <c r="GQ32" i="1"/>
  <c r="GP32" i="1"/>
  <c r="GQ31" i="1"/>
  <c r="GP31" i="1"/>
  <c r="GQ30" i="1"/>
  <c r="GP30" i="1"/>
  <c r="GQ29" i="1"/>
  <c r="GP29" i="1"/>
  <c r="GQ28" i="1"/>
  <c r="GP28" i="1"/>
  <c r="GQ27" i="1"/>
  <c r="GP27" i="1"/>
  <c r="GQ26" i="1"/>
  <c r="GP26" i="1"/>
  <c r="GQ25" i="1"/>
  <c r="GP25" i="1"/>
  <c r="GQ24" i="1"/>
  <c r="GP24" i="1"/>
  <c r="GQ23" i="1"/>
  <c r="GP23" i="1"/>
  <c r="GQ22" i="1"/>
  <c r="GP22" i="1"/>
  <c r="GQ21" i="1"/>
  <c r="GP21" i="1"/>
  <c r="GQ20" i="1"/>
  <c r="GP20" i="1"/>
  <c r="GQ19" i="1"/>
  <c r="GP19" i="1"/>
  <c r="GQ18" i="1"/>
  <c r="GP18" i="1"/>
  <c r="GQ17" i="1"/>
  <c r="GP17" i="1"/>
  <c r="GQ16" i="1"/>
  <c r="GP16" i="1"/>
  <c r="GQ15" i="1"/>
  <c r="GP15" i="1"/>
  <c r="GQ14" i="1"/>
  <c r="GP14" i="1"/>
  <c r="GQ13" i="1"/>
  <c r="GP13" i="1"/>
  <c r="GQ12" i="1"/>
  <c r="GP12" i="1"/>
  <c r="GJ260" i="1"/>
  <c r="GI260" i="1"/>
  <c r="GJ259" i="1"/>
  <c r="GI259" i="1"/>
  <c r="GJ258" i="1"/>
  <c r="GI258" i="1"/>
  <c r="GJ257" i="1"/>
  <c r="GI257" i="1"/>
  <c r="GJ256" i="1"/>
  <c r="GI256" i="1"/>
  <c r="GJ255" i="1"/>
  <c r="GI255" i="1"/>
  <c r="GJ254" i="1"/>
  <c r="GI254" i="1"/>
  <c r="GJ253" i="1"/>
  <c r="GI253" i="1"/>
  <c r="GJ252" i="1"/>
  <c r="GI252" i="1"/>
  <c r="GJ251" i="1"/>
  <c r="GI251" i="1"/>
  <c r="GJ250" i="1"/>
  <c r="GI250" i="1"/>
  <c r="GJ249" i="1"/>
  <c r="GI249" i="1"/>
  <c r="GJ248" i="1"/>
  <c r="GI248" i="1"/>
  <c r="GJ247" i="1"/>
  <c r="GI247" i="1"/>
  <c r="GJ246" i="1"/>
  <c r="GI246" i="1"/>
  <c r="GJ245" i="1"/>
  <c r="GI245" i="1"/>
  <c r="GJ244" i="1"/>
  <c r="GI244" i="1"/>
  <c r="GJ243" i="1"/>
  <c r="GI243" i="1"/>
  <c r="GJ242" i="1"/>
  <c r="GI242" i="1"/>
  <c r="GJ241" i="1"/>
  <c r="GI241" i="1"/>
  <c r="GJ240" i="1"/>
  <c r="GI240" i="1"/>
  <c r="GJ239" i="1"/>
  <c r="GI239" i="1"/>
  <c r="GJ238" i="1"/>
  <c r="GI238" i="1"/>
  <c r="GJ237" i="1"/>
  <c r="GI237" i="1"/>
  <c r="GJ236" i="1"/>
  <c r="GI236" i="1"/>
  <c r="GJ235" i="1"/>
  <c r="GI235" i="1"/>
  <c r="GJ234" i="1"/>
  <c r="GI234" i="1"/>
  <c r="GJ233" i="1"/>
  <c r="GI233" i="1"/>
  <c r="GJ232" i="1"/>
  <c r="GI232" i="1"/>
  <c r="GJ231" i="1"/>
  <c r="GI231" i="1"/>
  <c r="GJ230" i="1"/>
  <c r="GI230" i="1"/>
  <c r="GJ229" i="1"/>
  <c r="GI229" i="1"/>
  <c r="GJ228" i="1"/>
  <c r="GI228" i="1"/>
  <c r="GJ227" i="1"/>
  <c r="GI227" i="1"/>
  <c r="GJ226" i="1"/>
  <c r="GI226" i="1"/>
  <c r="GJ225" i="1"/>
  <c r="GI225" i="1"/>
  <c r="GJ224" i="1"/>
  <c r="GI224" i="1"/>
  <c r="GJ223" i="1"/>
  <c r="GI223" i="1"/>
  <c r="GJ222" i="1"/>
  <c r="GI222" i="1"/>
  <c r="GJ221" i="1"/>
  <c r="GI221" i="1"/>
  <c r="GJ220" i="1"/>
  <c r="GI220" i="1"/>
  <c r="GJ219" i="1"/>
  <c r="GI219" i="1"/>
  <c r="GJ218" i="1"/>
  <c r="GI218" i="1"/>
  <c r="GJ217" i="1"/>
  <c r="GI217" i="1"/>
  <c r="GJ216" i="1"/>
  <c r="GI216" i="1"/>
  <c r="GJ215" i="1"/>
  <c r="GI215" i="1"/>
  <c r="GJ214" i="1"/>
  <c r="GI214" i="1"/>
  <c r="GJ213" i="1"/>
  <c r="GI213" i="1"/>
  <c r="GJ212" i="1"/>
  <c r="GI212" i="1"/>
  <c r="GJ211" i="1"/>
  <c r="GI211" i="1"/>
  <c r="GJ210" i="1"/>
  <c r="GI210" i="1"/>
  <c r="GJ209" i="1"/>
  <c r="GI209" i="1"/>
  <c r="GJ208" i="1"/>
  <c r="GI208" i="1"/>
  <c r="GJ207" i="1"/>
  <c r="GI207" i="1"/>
  <c r="GJ206" i="1"/>
  <c r="GI206" i="1"/>
  <c r="GJ205" i="1"/>
  <c r="GI205" i="1"/>
  <c r="GJ204" i="1"/>
  <c r="GI204" i="1"/>
  <c r="GJ203" i="1"/>
  <c r="GI203" i="1"/>
  <c r="GJ202" i="1"/>
  <c r="GI202" i="1"/>
  <c r="GJ201" i="1"/>
  <c r="GI201" i="1"/>
  <c r="GJ200" i="1"/>
  <c r="GI200" i="1"/>
  <c r="GJ199" i="1"/>
  <c r="GI199" i="1"/>
  <c r="GJ198" i="1"/>
  <c r="GI198" i="1"/>
  <c r="GJ197" i="1"/>
  <c r="GI197" i="1"/>
  <c r="GJ196" i="1"/>
  <c r="GI196" i="1"/>
  <c r="GJ195" i="1"/>
  <c r="GI195" i="1"/>
  <c r="GJ194" i="1"/>
  <c r="GI194" i="1"/>
  <c r="GJ193" i="1"/>
  <c r="GI193" i="1"/>
  <c r="GJ192" i="1"/>
  <c r="GI192" i="1"/>
  <c r="GJ191" i="1"/>
  <c r="GI191" i="1"/>
  <c r="GJ190" i="1"/>
  <c r="GI190" i="1"/>
  <c r="GJ189" i="1"/>
  <c r="GI189" i="1"/>
  <c r="GJ188" i="1"/>
  <c r="GI188" i="1"/>
  <c r="GJ187" i="1"/>
  <c r="GI187" i="1"/>
  <c r="GJ186" i="1"/>
  <c r="GI186" i="1"/>
  <c r="GJ185" i="1"/>
  <c r="GI185" i="1"/>
  <c r="GJ184" i="1"/>
  <c r="GI184" i="1"/>
  <c r="GJ183" i="1"/>
  <c r="GI183" i="1"/>
  <c r="GJ182" i="1"/>
  <c r="GI182" i="1"/>
  <c r="GJ181" i="1"/>
  <c r="GI181" i="1"/>
  <c r="GJ180" i="1"/>
  <c r="GI180" i="1"/>
  <c r="GJ179" i="1"/>
  <c r="GI179" i="1"/>
  <c r="GJ178" i="1"/>
  <c r="GI178" i="1"/>
  <c r="GJ177" i="1"/>
  <c r="GI177" i="1"/>
  <c r="GJ176" i="1"/>
  <c r="GI176" i="1"/>
  <c r="GJ175" i="1"/>
  <c r="GI175" i="1"/>
  <c r="GJ174" i="1"/>
  <c r="GI174" i="1"/>
  <c r="GJ173" i="1"/>
  <c r="GI173" i="1"/>
  <c r="GJ172" i="1"/>
  <c r="GI172" i="1"/>
  <c r="GJ171" i="1"/>
  <c r="GI171" i="1"/>
  <c r="GJ170" i="1"/>
  <c r="GI170" i="1"/>
  <c r="GJ169" i="1"/>
  <c r="GI169" i="1"/>
  <c r="GJ168" i="1"/>
  <c r="GI168" i="1"/>
  <c r="GJ167" i="1"/>
  <c r="GI167" i="1"/>
  <c r="GJ166" i="1"/>
  <c r="GI166" i="1"/>
  <c r="GJ165" i="1"/>
  <c r="GI165" i="1"/>
  <c r="GJ164" i="1"/>
  <c r="GI164" i="1"/>
  <c r="GJ163" i="1"/>
  <c r="GI163" i="1"/>
  <c r="GJ162" i="1"/>
  <c r="GI162" i="1"/>
  <c r="GJ161" i="1"/>
  <c r="GI161" i="1"/>
  <c r="GJ160" i="1"/>
  <c r="GI160" i="1"/>
  <c r="GJ159" i="1"/>
  <c r="GI159" i="1"/>
  <c r="GJ158" i="1"/>
  <c r="GI158" i="1"/>
  <c r="GJ157" i="1"/>
  <c r="GI157" i="1"/>
  <c r="GJ156" i="1"/>
  <c r="GI156" i="1"/>
  <c r="GJ155" i="1"/>
  <c r="GI155" i="1"/>
  <c r="GJ154" i="1"/>
  <c r="GI154" i="1"/>
  <c r="GJ153" i="1"/>
  <c r="GI153" i="1"/>
  <c r="GJ152" i="1"/>
  <c r="GI152" i="1"/>
  <c r="GJ151" i="1"/>
  <c r="GI151" i="1"/>
  <c r="GJ150" i="1"/>
  <c r="GI150" i="1"/>
  <c r="GJ149" i="1"/>
  <c r="GI149" i="1"/>
  <c r="GJ148" i="1"/>
  <c r="GI148" i="1"/>
  <c r="GJ147" i="1"/>
  <c r="GI147" i="1"/>
  <c r="GJ146" i="1"/>
  <c r="GI146" i="1"/>
  <c r="GJ145" i="1"/>
  <c r="GI145" i="1"/>
  <c r="GJ144" i="1"/>
  <c r="GI144" i="1"/>
  <c r="GJ143" i="1"/>
  <c r="GI143" i="1"/>
  <c r="GJ142" i="1"/>
  <c r="GI142" i="1"/>
  <c r="GJ141" i="1"/>
  <c r="GI141" i="1"/>
  <c r="GJ140" i="1"/>
  <c r="GI140" i="1"/>
  <c r="GJ139" i="1"/>
  <c r="GI139" i="1"/>
  <c r="GJ138" i="1"/>
  <c r="GI138" i="1"/>
  <c r="GJ137" i="1"/>
  <c r="GI137" i="1"/>
  <c r="GJ136" i="1"/>
  <c r="GI136" i="1"/>
  <c r="GJ135" i="1"/>
  <c r="GI135" i="1"/>
  <c r="GJ134" i="1"/>
  <c r="GI134" i="1"/>
  <c r="GJ133" i="1"/>
  <c r="GI133" i="1"/>
  <c r="GJ132" i="1"/>
  <c r="GI132" i="1"/>
  <c r="GJ131" i="1"/>
  <c r="GI131" i="1"/>
  <c r="GJ130" i="1"/>
  <c r="GI130" i="1"/>
  <c r="GJ129" i="1"/>
  <c r="GI129" i="1"/>
  <c r="GJ128" i="1"/>
  <c r="GI128" i="1"/>
  <c r="GJ127" i="1"/>
  <c r="GI127" i="1"/>
  <c r="GJ126" i="1"/>
  <c r="GI126" i="1"/>
  <c r="GJ125" i="1"/>
  <c r="GI125" i="1"/>
  <c r="GJ124" i="1"/>
  <c r="GI124" i="1"/>
  <c r="GJ123" i="1"/>
  <c r="GI123" i="1"/>
  <c r="GJ122" i="1"/>
  <c r="GI122" i="1"/>
  <c r="GJ121" i="1"/>
  <c r="GI121" i="1"/>
  <c r="GJ120" i="1"/>
  <c r="GI120" i="1"/>
  <c r="GJ119" i="1"/>
  <c r="GI119" i="1"/>
  <c r="GJ118" i="1"/>
  <c r="GI118" i="1"/>
  <c r="GJ117" i="1"/>
  <c r="GI117" i="1"/>
  <c r="GJ116" i="1"/>
  <c r="GI116" i="1"/>
  <c r="GJ115" i="1"/>
  <c r="GI115" i="1"/>
  <c r="GJ114" i="1"/>
  <c r="GI114" i="1"/>
  <c r="GJ113" i="1"/>
  <c r="GI113" i="1"/>
  <c r="GJ112" i="1"/>
  <c r="GI112" i="1"/>
  <c r="GJ111" i="1"/>
  <c r="GI111" i="1"/>
  <c r="GJ110" i="1"/>
  <c r="GI110" i="1"/>
  <c r="GJ109" i="1"/>
  <c r="GI109" i="1"/>
  <c r="GJ108" i="1"/>
  <c r="GI108" i="1"/>
  <c r="GJ107" i="1"/>
  <c r="GI107" i="1"/>
  <c r="GJ106" i="1"/>
  <c r="GI106" i="1"/>
  <c r="GJ105" i="1"/>
  <c r="GI105" i="1"/>
  <c r="GJ104" i="1"/>
  <c r="GI104" i="1"/>
  <c r="GJ103" i="1"/>
  <c r="GI103" i="1"/>
  <c r="GJ102" i="1"/>
  <c r="GI102" i="1"/>
  <c r="GJ101" i="1"/>
  <c r="GI101" i="1"/>
  <c r="GJ100" i="1"/>
  <c r="GI100" i="1"/>
  <c r="GJ99" i="1"/>
  <c r="GI99" i="1"/>
  <c r="GJ98" i="1"/>
  <c r="GI98" i="1"/>
  <c r="GJ97" i="1"/>
  <c r="GI97" i="1"/>
  <c r="GJ96" i="1"/>
  <c r="GI96" i="1"/>
  <c r="GJ95" i="1"/>
  <c r="GI95" i="1"/>
  <c r="GJ94" i="1"/>
  <c r="GI94" i="1"/>
  <c r="GJ93" i="1"/>
  <c r="GI93" i="1"/>
  <c r="GJ92" i="1"/>
  <c r="GI92" i="1"/>
  <c r="GJ91" i="1"/>
  <c r="GI91" i="1"/>
  <c r="GJ90" i="1"/>
  <c r="GI90" i="1"/>
  <c r="GJ89" i="1"/>
  <c r="GI89" i="1"/>
  <c r="GJ88" i="1"/>
  <c r="GI88" i="1"/>
  <c r="GJ87" i="1"/>
  <c r="GI87" i="1"/>
  <c r="GJ86" i="1"/>
  <c r="GI86" i="1"/>
  <c r="GJ85" i="1"/>
  <c r="GI85" i="1"/>
  <c r="GJ84" i="1"/>
  <c r="GI84" i="1"/>
  <c r="GJ83" i="1"/>
  <c r="GI83" i="1"/>
  <c r="GJ82" i="1"/>
  <c r="GI82" i="1"/>
  <c r="GJ81" i="1"/>
  <c r="GI81" i="1"/>
  <c r="GJ80" i="1"/>
  <c r="GI80" i="1"/>
  <c r="GJ79" i="1"/>
  <c r="GI79" i="1"/>
  <c r="GJ78" i="1"/>
  <c r="GI78" i="1"/>
  <c r="GJ77" i="1"/>
  <c r="GI77" i="1"/>
  <c r="GJ76" i="1"/>
  <c r="GI76" i="1"/>
  <c r="GJ75" i="1"/>
  <c r="GI75" i="1"/>
  <c r="GJ74" i="1"/>
  <c r="GI74" i="1"/>
  <c r="GJ73" i="1"/>
  <c r="GI73" i="1"/>
  <c r="GJ72" i="1"/>
  <c r="GI72" i="1"/>
  <c r="GJ71" i="1"/>
  <c r="GI71" i="1"/>
  <c r="GJ70" i="1"/>
  <c r="GI70" i="1"/>
  <c r="GJ69" i="1"/>
  <c r="GI69" i="1"/>
  <c r="GJ68" i="1"/>
  <c r="GI68" i="1"/>
  <c r="GJ67" i="1"/>
  <c r="GI67" i="1"/>
  <c r="GJ66" i="1"/>
  <c r="GI66" i="1"/>
  <c r="GJ65" i="1"/>
  <c r="GI65" i="1"/>
  <c r="GJ64" i="1"/>
  <c r="GI64" i="1"/>
  <c r="GJ63" i="1"/>
  <c r="GI63" i="1"/>
  <c r="GJ62" i="1"/>
  <c r="GI62" i="1"/>
  <c r="GJ61" i="1"/>
  <c r="GI61" i="1"/>
  <c r="GJ60" i="1"/>
  <c r="GI60" i="1"/>
  <c r="GJ59" i="1"/>
  <c r="GI59" i="1"/>
  <c r="GJ58" i="1"/>
  <c r="GI58" i="1"/>
  <c r="GJ57" i="1"/>
  <c r="GI57" i="1"/>
  <c r="GJ56" i="1"/>
  <c r="GI56" i="1"/>
  <c r="GJ55" i="1"/>
  <c r="GI55" i="1"/>
  <c r="GJ54" i="1"/>
  <c r="GI54" i="1"/>
  <c r="GJ53" i="1"/>
  <c r="GI53" i="1"/>
  <c r="GJ52" i="1"/>
  <c r="GI52" i="1"/>
  <c r="GJ51" i="1"/>
  <c r="GI51" i="1"/>
  <c r="GJ50" i="1"/>
  <c r="GI50" i="1"/>
  <c r="GJ49" i="1"/>
  <c r="GI49" i="1"/>
  <c r="GJ48" i="1"/>
  <c r="GI48" i="1"/>
  <c r="GJ47" i="1"/>
  <c r="GI47" i="1"/>
  <c r="GJ46" i="1"/>
  <c r="GI46" i="1"/>
  <c r="GJ45" i="1"/>
  <c r="GI45" i="1"/>
  <c r="GJ44" i="1"/>
  <c r="GI44" i="1"/>
  <c r="GJ43" i="1"/>
  <c r="GI43" i="1"/>
  <c r="GJ42" i="1"/>
  <c r="GI42" i="1"/>
  <c r="GJ41" i="1"/>
  <c r="GI41" i="1"/>
  <c r="GJ40" i="1"/>
  <c r="GI40" i="1"/>
  <c r="GJ39" i="1"/>
  <c r="GI39" i="1"/>
  <c r="GJ38" i="1"/>
  <c r="GI38" i="1"/>
  <c r="GJ37" i="1"/>
  <c r="GI37" i="1"/>
  <c r="GJ36" i="1"/>
  <c r="GI36" i="1"/>
  <c r="GJ35" i="1"/>
  <c r="GI35" i="1"/>
  <c r="GJ34" i="1"/>
  <c r="GI34" i="1"/>
  <c r="GJ33" i="1"/>
  <c r="GI33" i="1"/>
  <c r="GJ32" i="1"/>
  <c r="GI32" i="1"/>
  <c r="GJ31" i="1"/>
  <c r="GI31" i="1"/>
  <c r="GJ30" i="1"/>
  <c r="GI30" i="1"/>
  <c r="GJ29" i="1"/>
  <c r="GI29" i="1"/>
  <c r="GJ28" i="1"/>
  <c r="GI28" i="1"/>
  <c r="GJ27" i="1"/>
  <c r="GI27" i="1"/>
  <c r="GJ26" i="1"/>
  <c r="GI26" i="1"/>
  <c r="GJ25" i="1"/>
  <c r="GI25" i="1"/>
  <c r="GJ24" i="1"/>
  <c r="GI24" i="1"/>
  <c r="GJ23" i="1"/>
  <c r="GI23" i="1"/>
  <c r="GJ22" i="1"/>
  <c r="GI22" i="1"/>
  <c r="GJ21" i="1"/>
  <c r="GI21" i="1"/>
  <c r="GJ20" i="1"/>
  <c r="GI20" i="1"/>
  <c r="GJ19" i="1"/>
  <c r="GI19" i="1"/>
  <c r="GJ18" i="1"/>
  <c r="GI18" i="1"/>
  <c r="GJ17" i="1"/>
  <c r="GI17" i="1"/>
  <c r="GJ16" i="1"/>
  <c r="GI16" i="1"/>
  <c r="GJ15" i="1"/>
  <c r="GI15" i="1"/>
  <c r="GJ14" i="1"/>
  <c r="GI14" i="1"/>
  <c r="GJ13" i="1"/>
  <c r="GI13" i="1"/>
  <c r="GJ12" i="1"/>
  <c r="GI12" i="1"/>
  <c r="GC260" i="1"/>
  <c r="GB260" i="1"/>
  <c r="GC259" i="1"/>
  <c r="GB259" i="1"/>
  <c r="GC258" i="1"/>
  <c r="GB258" i="1"/>
  <c r="GC257" i="1"/>
  <c r="GB257" i="1"/>
  <c r="GC256" i="1"/>
  <c r="GB256" i="1"/>
  <c r="GC255" i="1"/>
  <c r="GB255" i="1"/>
  <c r="GC254" i="1"/>
  <c r="GB254" i="1"/>
  <c r="GC253" i="1"/>
  <c r="GB253" i="1"/>
  <c r="GC252" i="1"/>
  <c r="GB252" i="1"/>
  <c r="GC251" i="1"/>
  <c r="GB251" i="1"/>
  <c r="GC250" i="1"/>
  <c r="GB250" i="1"/>
  <c r="GC249" i="1"/>
  <c r="GB249" i="1"/>
  <c r="GC248" i="1"/>
  <c r="GB248" i="1"/>
  <c r="GC247" i="1"/>
  <c r="GB247" i="1"/>
  <c r="GC246" i="1"/>
  <c r="GB246" i="1"/>
  <c r="GC245" i="1"/>
  <c r="GB245" i="1"/>
  <c r="GC244" i="1"/>
  <c r="GB244" i="1"/>
  <c r="GC243" i="1"/>
  <c r="GB243" i="1"/>
  <c r="GC242" i="1"/>
  <c r="GB242" i="1"/>
  <c r="GC241" i="1"/>
  <c r="GB241" i="1"/>
  <c r="GC240" i="1"/>
  <c r="GB240" i="1"/>
  <c r="GC239" i="1"/>
  <c r="GB239" i="1"/>
  <c r="GC238" i="1"/>
  <c r="GB238" i="1"/>
  <c r="GC237" i="1"/>
  <c r="GB237" i="1"/>
  <c r="GC236" i="1"/>
  <c r="GB236" i="1"/>
  <c r="GC235" i="1"/>
  <c r="GB235" i="1"/>
  <c r="GC234" i="1"/>
  <c r="GB234" i="1"/>
  <c r="GC233" i="1"/>
  <c r="GB233" i="1"/>
  <c r="GC232" i="1"/>
  <c r="GB232" i="1"/>
  <c r="GC231" i="1"/>
  <c r="GB231" i="1"/>
  <c r="GC230" i="1"/>
  <c r="GB230" i="1"/>
  <c r="GC229" i="1"/>
  <c r="GB229" i="1"/>
  <c r="GC228" i="1"/>
  <c r="GB228" i="1"/>
  <c r="GC227" i="1"/>
  <c r="GB227" i="1"/>
  <c r="GC226" i="1"/>
  <c r="GB226" i="1"/>
  <c r="GC225" i="1"/>
  <c r="GB225" i="1"/>
  <c r="GC224" i="1"/>
  <c r="GB224" i="1"/>
  <c r="GC223" i="1"/>
  <c r="GB223" i="1"/>
  <c r="GC222" i="1"/>
  <c r="GB222" i="1"/>
  <c r="GC221" i="1"/>
  <c r="GB221" i="1"/>
  <c r="GC220" i="1"/>
  <c r="GB220" i="1"/>
  <c r="GC219" i="1"/>
  <c r="GB219" i="1"/>
  <c r="GC218" i="1"/>
  <c r="GB218" i="1"/>
  <c r="GC217" i="1"/>
  <c r="GB217" i="1"/>
  <c r="GC216" i="1"/>
  <c r="GB216" i="1"/>
  <c r="GC215" i="1"/>
  <c r="GB215" i="1"/>
  <c r="GC214" i="1"/>
  <c r="GB214" i="1"/>
  <c r="GC213" i="1"/>
  <c r="GB213" i="1"/>
  <c r="GC212" i="1"/>
  <c r="GB212" i="1"/>
  <c r="GC211" i="1"/>
  <c r="GB211" i="1"/>
  <c r="GC210" i="1"/>
  <c r="GB210" i="1"/>
  <c r="GC209" i="1"/>
  <c r="GB209" i="1"/>
  <c r="GC208" i="1"/>
  <c r="GB208" i="1"/>
  <c r="GC207" i="1"/>
  <c r="GB207" i="1"/>
  <c r="GC206" i="1"/>
  <c r="GB206" i="1"/>
  <c r="GC205" i="1"/>
  <c r="GB205" i="1"/>
  <c r="GC204" i="1"/>
  <c r="GB204" i="1"/>
  <c r="GC203" i="1"/>
  <c r="GB203" i="1"/>
  <c r="GC202" i="1"/>
  <c r="GB202" i="1"/>
  <c r="GC201" i="1"/>
  <c r="GB201" i="1"/>
  <c r="GC200" i="1"/>
  <c r="GB200" i="1"/>
  <c r="GC199" i="1"/>
  <c r="GB199" i="1"/>
  <c r="GC198" i="1"/>
  <c r="GB198" i="1"/>
  <c r="GC197" i="1"/>
  <c r="GB197" i="1"/>
  <c r="GC196" i="1"/>
  <c r="GB196" i="1"/>
  <c r="GC195" i="1"/>
  <c r="GB195" i="1"/>
  <c r="GC194" i="1"/>
  <c r="GB194" i="1"/>
  <c r="GC193" i="1"/>
  <c r="GB193" i="1"/>
  <c r="GC192" i="1"/>
  <c r="GB192" i="1"/>
  <c r="GC191" i="1"/>
  <c r="GB191" i="1"/>
  <c r="GC190" i="1"/>
  <c r="GB190" i="1"/>
  <c r="GC189" i="1"/>
  <c r="GB189" i="1"/>
  <c r="GC188" i="1"/>
  <c r="GB188" i="1"/>
  <c r="GC187" i="1"/>
  <c r="GB187" i="1"/>
  <c r="GC186" i="1"/>
  <c r="GB186" i="1"/>
  <c r="GC185" i="1"/>
  <c r="GB185" i="1"/>
  <c r="GC184" i="1"/>
  <c r="GB184" i="1"/>
  <c r="GC183" i="1"/>
  <c r="GB183" i="1"/>
  <c r="GC182" i="1"/>
  <c r="GB182" i="1"/>
  <c r="GC181" i="1"/>
  <c r="GB181" i="1"/>
  <c r="GC180" i="1"/>
  <c r="GB180" i="1"/>
  <c r="GC179" i="1"/>
  <c r="GB179" i="1"/>
  <c r="GC178" i="1"/>
  <c r="GB178" i="1"/>
  <c r="GC177" i="1"/>
  <c r="GB177" i="1"/>
  <c r="GC176" i="1"/>
  <c r="GB176" i="1"/>
  <c r="GC175" i="1"/>
  <c r="GB175" i="1"/>
  <c r="GC174" i="1"/>
  <c r="GB174" i="1"/>
  <c r="GC173" i="1"/>
  <c r="GB173" i="1"/>
  <c r="GC172" i="1"/>
  <c r="GB172" i="1"/>
  <c r="GC171" i="1"/>
  <c r="GB171" i="1"/>
  <c r="GC170" i="1"/>
  <c r="GB170" i="1"/>
  <c r="GC169" i="1"/>
  <c r="GB169" i="1"/>
  <c r="GC168" i="1"/>
  <c r="GB168" i="1"/>
  <c r="GC167" i="1"/>
  <c r="GB167" i="1"/>
  <c r="GC166" i="1"/>
  <c r="GB166" i="1"/>
  <c r="GC165" i="1"/>
  <c r="GB165" i="1"/>
  <c r="GC164" i="1"/>
  <c r="GB164" i="1"/>
  <c r="GC163" i="1"/>
  <c r="GB163" i="1"/>
  <c r="GC162" i="1"/>
  <c r="GB162" i="1"/>
  <c r="GC161" i="1"/>
  <c r="GB161" i="1"/>
  <c r="GC160" i="1"/>
  <c r="GB160" i="1"/>
  <c r="GC159" i="1"/>
  <c r="GB159" i="1"/>
  <c r="GC158" i="1"/>
  <c r="GB158" i="1"/>
  <c r="GC157" i="1"/>
  <c r="GB157" i="1"/>
  <c r="GC156" i="1"/>
  <c r="GB156" i="1"/>
  <c r="GC155" i="1"/>
  <c r="GB155" i="1"/>
  <c r="GC154" i="1"/>
  <c r="GB154" i="1"/>
  <c r="GC153" i="1"/>
  <c r="GB153" i="1"/>
  <c r="GC152" i="1"/>
  <c r="GB152" i="1"/>
  <c r="GC151" i="1"/>
  <c r="GB151" i="1"/>
  <c r="GC150" i="1"/>
  <c r="GB150" i="1"/>
  <c r="GC149" i="1"/>
  <c r="GB149" i="1"/>
  <c r="GC148" i="1"/>
  <c r="GB148" i="1"/>
  <c r="GC147" i="1"/>
  <c r="GB147" i="1"/>
  <c r="GC146" i="1"/>
  <c r="GB146" i="1"/>
  <c r="GC145" i="1"/>
  <c r="GB145" i="1"/>
  <c r="GC144" i="1"/>
  <c r="GB144" i="1"/>
  <c r="GC143" i="1"/>
  <c r="GB143" i="1"/>
  <c r="GC142" i="1"/>
  <c r="GB142" i="1"/>
  <c r="GC141" i="1"/>
  <c r="GB141" i="1"/>
  <c r="GC140" i="1"/>
  <c r="GB140" i="1"/>
  <c r="GC139" i="1"/>
  <c r="GB139" i="1"/>
  <c r="GC138" i="1"/>
  <c r="GB138" i="1"/>
  <c r="GC137" i="1"/>
  <c r="GB137" i="1"/>
  <c r="GC136" i="1"/>
  <c r="GB136" i="1"/>
  <c r="GC135" i="1"/>
  <c r="GB135" i="1"/>
  <c r="GC134" i="1"/>
  <c r="GB134" i="1"/>
  <c r="GC133" i="1"/>
  <c r="GB133" i="1"/>
  <c r="GC132" i="1"/>
  <c r="GB132" i="1"/>
  <c r="GC131" i="1"/>
  <c r="GB131" i="1"/>
  <c r="GC130" i="1"/>
  <c r="GB130" i="1"/>
  <c r="GC129" i="1"/>
  <c r="GB129" i="1"/>
  <c r="GC128" i="1"/>
  <c r="GB128" i="1"/>
  <c r="GC127" i="1"/>
  <c r="GB127" i="1"/>
  <c r="GC126" i="1"/>
  <c r="GB126" i="1"/>
  <c r="GC125" i="1"/>
  <c r="GB125" i="1"/>
  <c r="GC124" i="1"/>
  <c r="GB124" i="1"/>
  <c r="GC123" i="1"/>
  <c r="GB123" i="1"/>
  <c r="GC122" i="1"/>
  <c r="GB122" i="1"/>
  <c r="GC121" i="1"/>
  <c r="GB121" i="1"/>
  <c r="GC120" i="1"/>
  <c r="GB120" i="1"/>
  <c r="GC119" i="1"/>
  <c r="GB119" i="1"/>
  <c r="GC118" i="1"/>
  <c r="GB118" i="1"/>
  <c r="GC117" i="1"/>
  <c r="GB117" i="1"/>
  <c r="GC116" i="1"/>
  <c r="GB116" i="1"/>
  <c r="GC115" i="1"/>
  <c r="GB115" i="1"/>
  <c r="GC114" i="1"/>
  <c r="GB114" i="1"/>
  <c r="GC113" i="1"/>
  <c r="GB113" i="1"/>
  <c r="GC112" i="1"/>
  <c r="GB112" i="1"/>
  <c r="GC111" i="1"/>
  <c r="GB111" i="1"/>
  <c r="GC110" i="1"/>
  <c r="GB110" i="1"/>
  <c r="GC109" i="1"/>
  <c r="GB109" i="1"/>
  <c r="GC108" i="1"/>
  <c r="GB108" i="1"/>
  <c r="GC107" i="1"/>
  <c r="GB107" i="1"/>
  <c r="GC106" i="1"/>
  <c r="GB106" i="1"/>
  <c r="GC105" i="1"/>
  <c r="GB105" i="1"/>
  <c r="GC104" i="1"/>
  <c r="GB104" i="1"/>
  <c r="GC103" i="1"/>
  <c r="GB103" i="1"/>
  <c r="GC102" i="1"/>
  <c r="GB102" i="1"/>
  <c r="GC101" i="1"/>
  <c r="GB101" i="1"/>
  <c r="GC100" i="1"/>
  <c r="GB100" i="1"/>
  <c r="GC99" i="1"/>
  <c r="GB99" i="1"/>
  <c r="GC98" i="1"/>
  <c r="GB98" i="1"/>
  <c r="GC97" i="1"/>
  <c r="GB97" i="1"/>
  <c r="GC96" i="1"/>
  <c r="GB96" i="1"/>
  <c r="GC95" i="1"/>
  <c r="GB95" i="1"/>
  <c r="GC94" i="1"/>
  <c r="GB94" i="1"/>
  <c r="GC93" i="1"/>
  <c r="GB93" i="1"/>
  <c r="GC92" i="1"/>
  <c r="GB92" i="1"/>
  <c r="GC91" i="1"/>
  <c r="GB91" i="1"/>
  <c r="GC90" i="1"/>
  <c r="GB90" i="1"/>
  <c r="GC89" i="1"/>
  <c r="GB89" i="1"/>
  <c r="GC88" i="1"/>
  <c r="GB88" i="1"/>
  <c r="GC87" i="1"/>
  <c r="GB87" i="1"/>
  <c r="GC86" i="1"/>
  <c r="GB86" i="1"/>
  <c r="GC85" i="1"/>
  <c r="GB85" i="1"/>
  <c r="GC84" i="1"/>
  <c r="GB84" i="1"/>
  <c r="GC83" i="1"/>
  <c r="GB83" i="1"/>
  <c r="GC82" i="1"/>
  <c r="GB82" i="1"/>
  <c r="GC81" i="1"/>
  <c r="GB81" i="1"/>
  <c r="GC80" i="1"/>
  <c r="GB80" i="1"/>
  <c r="GC79" i="1"/>
  <c r="GB79" i="1"/>
  <c r="GC78" i="1"/>
  <c r="GB78" i="1"/>
  <c r="GC77" i="1"/>
  <c r="GB77" i="1"/>
  <c r="GC76" i="1"/>
  <c r="GB76" i="1"/>
  <c r="GC75" i="1"/>
  <c r="GB75" i="1"/>
  <c r="GC74" i="1"/>
  <c r="GB74" i="1"/>
  <c r="GC73" i="1"/>
  <c r="GB73" i="1"/>
  <c r="GC72" i="1"/>
  <c r="GB72" i="1"/>
  <c r="GC71" i="1"/>
  <c r="GB71" i="1"/>
  <c r="GC70" i="1"/>
  <c r="GB70" i="1"/>
  <c r="GC69" i="1"/>
  <c r="GB69" i="1"/>
  <c r="GC68" i="1"/>
  <c r="GB68" i="1"/>
  <c r="GC67" i="1"/>
  <c r="GB67" i="1"/>
  <c r="GC66" i="1"/>
  <c r="GB66" i="1"/>
  <c r="GC65" i="1"/>
  <c r="GB65" i="1"/>
  <c r="GC64" i="1"/>
  <c r="GB64" i="1"/>
  <c r="GC63" i="1"/>
  <c r="GB63" i="1"/>
  <c r="GC62" i="1"/>
  <c r="GB62" i="1"/>
  <c r="GC61" i="1"/>
  <c r="GB61" i="1"/>
  <c r="GC60" i="1"/>
  <c r="GB60" i="1"/>
  <c r="GC59" i="1"/>
  <c r="GB59" i="1"/>
  <c r="GC58" i="1"/>
  <c r="GB58" i="1"/>
  <c r="GC57" i="1"/>
  <c r="GB57" i="1"/>
  <c r="GC56" i="1"/>
  <c r="GB56" i="1"/>
  <c r="GC55" i="1"/>
  <c r="GB55" i="1"/>
  <c r="GC54" i="1"/>
  <c r="GB54" i="1"/>
  <c r="GC53" i="1"/>
  <c r="GB53" i="1"/>
  <c r="GC52" i="1"/>
  <c r="GB52" i="1"/>
  <c r="GC51" i="1"/>
  <c r="GB51" i="1"/>
  <c r="GC50" i="1"/>
  <c r="GB50" i="1"/>
  <c r="GC49" i="1"/>
  <c r="GB49" i="1"/>
  <c r="GC48" i="1"/>
  <c r="GB48" i="1"/>
  <c r="GC47" i="1"/>
  <c r="GB47" i="1"/>
  <c r="GC46" i="1"/>
  <c r="GB46" i="1"/>
  <c r="GC45" i="1"/>
  <c r="GB45" i="1"/>
  <c r="GC44" i="1"/>
  <c r="GB44" i="1"/>
  <c r="GC43" i="1"/>
  <c r="GB43" i="1"/>
  <c r="GC42" i="1"/>
  <c r="GB42" i="1"/>
  <c r="GC41" i="1"/>
  <c r="GB41" i="1"/>
  <c r="GC40" i="1"/>
  <c r="GB40" i="1"/>
  <c r="GC39" i="1"/>
  <c r="GB39" i="1"/>
  <c r="GC38" i="1"/>
  <c r="GB38" i="1"/>
  <c r="GC37" i="1"/>
  <c r="GB37" i="1"/>
  <c r="GC36" i="1"/>
  <c r="GB36" i="1"/>
  <c r="GC35" i="1"/>
  <c r="GB35" i="1"/>
  <c r="GC34" i="1"/>
  <c r="GB34" i="1"/>
  <c r="GC33" i="1"/>
  <c r="GB33" i="1"/>
  <c r="GC32" i="1"/>
  <c r="GB32" i="1"/>
  <c r="GC31" i="1"/>
  <c r="GB31" i="1"/>
  <c r="GC30" i="1"/>
  <c r="GB30" i="1"/>
  <c r="GC29" i="1"/>
  <c r="GB29" i="1"/>
  <c r="GC28" i="1"/>
  <c r="GB28" i="1"/>
  <c r="GC27" i="1"/>
  <c r="GB27" i="1"/>
  <c r="GC26" i="1"/>
  <c r="GB26" i="1"/>
  <c r="GC25" i="1"/>
  <c r="GB25" i="1"/>
  <c r="GC24" i="1"/>
  <c r="GB24" i="1"/>
  <c r="GC23" i="1"/>
  <c r="GB23" i="1"/>
  <c r="GC22" i="1"/>
  <c r="GB22" i="1"/>
  <c r="GC21" i="1"/>
  <c r="GB21" i="1"/>
  <c r="GC20" i="1"/>
  <c r="GB20" i="1"/>
  <c r="GC19" i="1"/>
  <c r="GB19" i="1"/>
  <c r="GC18" i="1"/>
  <c r="GB18" i="1"/>
  <c r="GC17" i="1"/>
  <c r="GB17" i="1"/>
  <c r="GC16" i="1"/>
  <c r="GB16" i="1"/>
  <c r="GC15" i="1"/>
  <c r="GB15" i="1"/>
  <c r="GC14" i="1"/>
  <c r="GB14" i="1"/>
  <c r="GC13" i="1"/>
  <c r="GB13" i="1"/>
  <c r="GC12" i="1"/>
  <c r="GB12" i="1"/>
  <c r="FV260" i="1"/>
  <c r="FU260" i="1"/>
  <c r="FV259" i="1"/>
  <c r="FU259" i="1"/>
  <c r="FV258" i="1"/>
  <c r="FU258" i="1"/>
  <c r="FV257" i="1"/>
  <c r="FU257" i="1"/>
  <c r="FV256" i="1"/>
  <c r="FU256" i="1"/>
  <c r="FV255" i="1"/>
  <c r="FU255" i="1"/>
  <c r="FV254" i="1"/>
  <c r="FU254" i="1"/>
  <c r="FV253" i="1"/>
  <c r="FU253" i="1"/>
  <c r="FV252" i="1"/>
  <c r="FU252" i="1"/>
  <c r="FV251" i="1"/>
  <c r="FU251" i="1"/>
  <c r="FV250" i="1"/>
  <c r="FU250" i="1"/>
  <c r="FV249" i="1"/>
  <c r="FU249" i="1"/>
  <c r="FV248" i="1"/>
  <c r="FU248" i="1"/>
  <c r="FV247" i="1"/>
  <c r="FU247" i="1"/>
  <c r="FV246" i="1"/>
  <c r="FU246" i="1"/>
  <c r="FV245" i="1"/>
  <c r="FU245" i="1"/>
  <c r="FV244" i="1"/>
  <c r="FU244" i="1"/>
  <c r="FV243" i="1"/>
  <c r="FU243" i="1"/>
  <c r="FV242" i="1"/>
  <c r="FU242" i="1"/>
  <c r="FV241" i="1"/>
  <c r="FU241" i="1"/>
  <c r="FV240" i="1"/>
  <c r="FU240" i="1"/>
  <c r="FV239" i="1"/>
  <c r="FU239" i="1"/>
  <c r="FV238" i="1"/>
  <c r="FU238" i="1"/>
  <c r="FV237" i="1"/>
  <c r="FU237" i="1"/>
  <c r="FV236" i="1"/>
  <c r="FU236" i="1"/>
  <c r="FV235" i="1"/>
  <c r="FU235" i="1"/>
  <c r="FV234" i="1"/>
  <c r="FU234" i="1"/>
  <c r="FV233" i="1"/>
  <c r="FU233" i="1"/>
  <c r="FV232" i="1"/>
  <c r="FU232" i="1"/>
  <c r="FV231" i="1"/>
  <c r="FU231" i="1"/>
  <c r="FV230" i="1"/>
  <c r="FU230" i="1"/>
  <c r="FV229" i="1"/>
  <c r="FU229" i="1"/>
  <c r="FV228" i="1"/>
  <c r="FU228" i="1"/>
  <c r="FV227" i="1"/>
  <c r="FU227" i="1"/>
  <c r="FV226" i="1"/>
  <c r="FU226" i="1"/>
  <c r="FV225" i="1"/>
  <c r="FU225" i="1"/>
  <c r="FV224" i="1"/>
  <c r="FU224" i="1"/>
  <c r="FV223" i="1"/>
  <c r="FU223" i="1"/>
  <c r="FV222" i="1"/>
  <c r="FU222" i="1"/>
  <c r="FV221" i="1"/>
  <c r="FU221" i="1"/>
  <c r="FV220" i="1"/>
  <c r="FU220" i="1"/>
  <c r="FV219" i="1"/>
  <c r="FU219" i="1"/>
  <c r="FV218" i="1"/>
  <c r="FU218" i="1"/>
  <c r="FV217" i="1"/>
  <c r="FU217" i="1"/>
  <c r="FV216" i="1"/>
  <c r="FU216" i="1"/>
  <c r="FV215" i="1"/>
  <c r="FU215" i="1"/>
  <c r="FV214" i="1"/>
  <c r="FU214" i="1"/>
  <c r="FV213" i="1"/>
  <c r="FU213" i="1"/>
  <c r="FV212" i="1"/>
  <c r="FU212" i="1"/>
  <c r="FV211" i="1"/>
  <c r="FU211" i="1"/>
  <c r="FV210" i="1"/>
  <c r="FU210" i="1"/>
  <c r="FV209" i="1"/>
  <c r="FU209" i="1"/>
  <c r="FV208" i="1"/>
  <c r="FU208" i="1"/>
  <c r="FV207" i="1"/>
  <c r="FU207" i="1"/>
  <c r="FV206" i="1"/>
  <c r="FU206" i="1"/>
  <c r="FV205" i="1"/>
  <c r="FU205" i="1"/>
  <c r="FV204" i="1"/>
  <c r="FU204" i="1"/>
  <c r="FV203" i="1"/>
  <c r="FU203" i="1"/>
  <c r="FV202" i="1"/>
  <c r="FU202" i="1"/>
  <c r="FV201" i="1"/>
  <c r="FU201" i="1"/>
  <c r="FV200" i="1"/>
  <c r="FU200" i="1"/>
  <c r="FV199" i="1"/>
  <c r="FU199" i="1"/>
  <c r="FV198" i="1"/>
  <c r="FU198" i="1"/>
  <c r="FV197" i="1"/>
  <c r="FU197" i="1"/>
  <c r="FV196" i="1"/>
  <c r="FU196" i="1"/>
  <c r="FV195" i="1"/>
  <c r="FU195" i="1"/>
  <c r="FV194" i="1"/>
  <c r="FU194" i="1"/>
  <c r="FV193" i="1"/>
  <c r="FU193" i="1"/>
  <c r="FV192" i="1"/>
  <c r="FU192" i="1"/>
  <c r="FV191" i="1"/>
  <c r="FU191" i="1"/>
  <c r="FV190" i="1"/>
  <c r="FU190" i="1"/>
  <c r="FV189" i="1"/>
  <c r="FU189" i="1"/>
  <c r="FV188" i="1"/>
  <c r="FU188" i="1"/>
  <c r="FV187" i="1"/>
  <c r="FU187" i="1"/>
  <c r="FV186" i="1"/>
  <c r="FU186" i="1"/>
  <c r="FV185" i="1"/>
  <c r="FU185" i="1"/>
  <c r="FV184" i="1"/>
  <c r="FU184" i="1"/>
  <c r="FV183" i="1"/>
  <c r="FU183" i="1"/>
  <c r="FV182" i="1"/>
  <c r="FU182" i="1"/>
  <c r="FV181" i="1"/>
  <c r="FU181" i="1"/>
  <c r="FV180" i="1"/>
  <c r="FU180" i="1"/>
  <c r="FV179" i="1"/>
  <c r="FU179" i="1"/>
  <c r="FV178" i="1"/>
  <c r="FU178" i="1"/>
  <c r="FV177" i="1"/>
  <c r="FU177" i="1"/>
  <c r="FV176" i="1"/>
  <c r="FU176" i="1"/>
  <c r="FV175" i="1"/>
  <c r="FU175" i="1"/>
  <c r="FV174" i="1"/>
  <c r="FU174" i="1"/>
  <c r="FV173" i="1"/>
  <c r="FU173" i="1"/>
  <c r="FV172" i="1"/>
  <c r="FU172" i="1"/>
  <c r="FV171" i="1"/>
  <c r="FU171" i="1"/>
  <c r="FV170" i="1"/>
  <c r="FU170" i="1"/>
  <c r="FV169" i="1"/>
  <c r="FU169" i="1"/>
  <c r="FV168" i="1"/>
  <c r="FU168" i="1"/>
  <c r="FV167" i="1"/>
  <c r="FU167" i="1"/>
  <c r="FV166" i="1"/>
  <c r="FU166" i="1"/>
  <c r="FV165" i="1"/>
  <c r="FU165" i="1"/>
  <c r="FV164" i="1"/>
  <c r="FU164" i="1"/>
  <c r="FV163" i="1"/>
  <c r="FU163" i="1"/>
  <c r="FV162" i="1"/>
  <c r="FU162" i="1"/>
  <c r="FV161" i="1"/>
  <c r="FU161" i="1"/>
  <c r="FV160" i="1"/>
  <c r="FU160" i="1"/>
  <c r="FV159" i="1"/>
  <c r="FU159" i="1"/>
  <c r="FV158" i="1"/>
  <c r="FU158" i="1"/>
  <c r="FV157" i="1"/>
  <c r="FU157" i="1"/>
  <c r="FV156" i="1"/>
  <c r="FU156" i="1"/>
  <c r="FV155" i="1"/>
  <c r="FU155" i="1"/>
  <c r="FV154" i="1"/>
  <c r="FU154" i="1"/>
  <c r="FV153" i="1"/>
  <c r="FU153" i="1"/>
  <c r="FV152" i="1"/>
  <c r="FU152" i="1"/>
  <c r="FV151" i="1"/>
  <c r="FU151" i="1"/>
  <c r="FV150" i="1"/>
  <c r="FU150" i="1"/>
  <c r="FV149" i="1"/>
  <c r="FU149" i="1"/>
  <c r="FV148" i="1"/>
  <c r="FU148" i="1"/>
  <c r="FV147" i="1"/>
  <c r="FU147" i="1"/>
  <c r="FV146" i="1"/>
  <c r="FU146" i="1"/>
  <c r="FV145" i="1"/>
  <c r="FU145" i="1"/>
  <c r="FV144" i="1"/>
  <c r="FU144" i="1"/>
  <c r="FV143" i="1"/>
  <c r="FU143" i="1"/>
  <c r="FV142" i="1"/>
  <c r="FU142" i="1"/>
  <c r="FV141" i="1"/>
  <c r="FU141" i="1"/>
  <c r="FV140" i="1"/>
  <c r="FU140" i="1"/>
  <c r="FV139" i="1"/>
  <c r="FU139" i="1"/>
  <c r="FV138" i="1"/>
  <c r="FU138" i="1"/>
  <c r="FV137" i="1"/>
  <c r="FU137" i="1"/>
  <c r="FV136" i="1"/>
  <c r="FU136" i="1"/>
  <c r="FV135" i="1"/>
  <c r="FU135" i="1"/>
  <c r="FV134" i="1"/>
  <c r="FU134" i="1"/>
  <c r="FV133" i="1"/>
  <c r="FU133" i="1"/>
  <c r="FV132" i="1"/>
  <c r="FU132" i="1"/>
  <c r="FV131" i="1"/>
  <c r="FU131" i="1"/>
  <c r="FV130" i="1"/>
  <c r="FU130" i="1"/>
  <c r="FV129" i="1"/>
  <c r="FU129" i="1"/>
  <c r="FV128" i="1"/>
  <c r="FU128" i="1"/>
  <c r="FV127" i="1"/>
  <c r="FU127" i="1"/>
  <c r="FV126" i="1"/>
  <c r="FU126" i="1"/>
  <c r="FV125" i="1"/>
  <c r="FU125" i="1"/>
  <c r="FV124" i="1"/>
  <c r="FU124" i="1"/>
  <c r="FV123" i="1"/>
  <c r="FU123" i="1"/>
  <c r="FV122" i="1"/>
  <c r="FU122" i="1"/>
  <c r="FV121" i="1"/>
  <c r="FU121" i="1"/>
  <c r="FV120" i="1"/>
  <c r="FU120" i="1"/>
  <c r="FV119" i="1"/>
  <c r="FU119" i="1"/>
  <c r="FV118" i="1"/>
  <c r="FU118" i="1"/>
  <c r="FV117" i="1"/>
  <c r="FU117" i="1"/>
  <c r="FV116" i="1"/>
  <c r="FU116" i="1"/>
  <c r="FV115" i="1"/>
  <c r="FU115" i="1"/>
  <c r="FV114" i="1"/>
  <c r="FU114" i="1"/>
  <c r="FV113" i="1"/>
  <c r="FU113" i="1"/>
  <c r="FV112" i="1"/>
  <c r="FU112" i="1"/>
  <c r="FV111" i="1"/>
  <c r="FU111" i="1"/>
  <c r="FV110" i="1"/>
  <c r="FU110" i="1"/>
  <c r="FV109" i="1"/>
  <c r="FU109" i="1"/>
  <c r="FV108" i="1"/>
  <c r="FU108" i="1"/>
  <c r="FV107" i="1"/>
  <c r="FU107" i="1"/>
  <c r="FV106" i="1"/>
  <c r="FU106" i="1"/>
  <c r="FV105" i="1"/>
  <c r="FU105" i="1"/>
  <c r="FV104" i="1"/>
  <c r="FU104" i="1"/>
  <c r="FV103" i="1"/>
  <c r="FU103" i="1"/>
  <c r="FV102" i="1"/>
  <c r="FU102" i="1"/>
  <c r="FV101" i="1"/>
  <c r="FU101" i="1"/>
  <c r="FV100" i="1"/>
  <c r="FU100" i="1"/>
  <c r="FV99" i="1"/>
  <c r="FU99" i="1"/>
  <c r="FV98" i="1"/>
  <c r="FU98" i="1"/>
  <c r="FV97" i="1"/>
  <c r="FU97" i="1"/>
  <c r="FV96" i="1"/>
  <c r="FU96" i="1"/>
  <c r="FV95" i="1"/>
  <c r="FU95" i="1"/>
  <c r="FV94" i="1"/>
  <c r="FU94" i="1"/>
  <c r="FV93" i="1"/>
  <c r="FU93" i="1"/>
  <c r="FV92" i="1"/>
  <c r="FU92" i="1"/>
  <c r="FV91" i="1"/>
  <c r="FU91" i="1"/>
  <c r="FV90" i="1"/>
  <c r="FU90" i="1"/>
  <c r="FV89" i="1"/>
  <c r="FU89" i="1"/>
  <c r="FV88" i="1"/>
  <c r="FU88" i="1"/>
  <c r="FV87" i="1"/>
  <c r="FU87" i="1"/>
  <c r="FV86" i="1"/>
  <c r="FU86" i="1"/>
  <c r="FV85" i="1"/>
  <c r="FU85" i="1"/>
  <c r="FV84" i="1"/>
  <c r="FU84" i="1"/>
  <c r="FV83" i="1"/>
  <c r="FU83" i="1"/>
  <c r="FV82" i="1"/>
  <c r="FU82" i="1"/>
  <c r="FV81" i="1"/>
  <c r="FU81" i="1"/>
  <c r="FV80" i="1"/>
  <c r="FU80" i="1"/>
  <c r="FV79" i="1"/>
  <c r="FU79" i="1"/>
  <c r="FV78" i="1"/>
  <c r="FU78" i="1"/>
  <c r="FV77" i="1"/>
  <c r="FU77" i="1"/>
  <c r="FV76" i="1"/>
  <c r="FU76" i="1"/>
  <c r="FV75" i="1"/>
  <c r="FU75" i="1"/>
  <c r="FV74" i="1"/>
  <c r="FU74" i="1"/>
  <c r="FV73" i="1"/>
  <c r="FU73" i="1"/>
  <c r="FV72" i="1"/>
  <c r="FU72" i="1"/>
  <c r="FV71" i="1"/>
  <c r="FU71" i="1"/>
  <c r="FV70" i="1"/>
  <c r="FU70" i="1"/>
  <c r="FV69" i="1"/>
  <c r="FU69" i="1"/>
  <c r="FV68" i="1"/>
  <c r="FU68" i="1"/>
  <c r="FV67" i="1"/>
  <c r="FU67" i="1"/>
  <c r="FV66" i="1"/>
  <c r="FU66" i="1"/>
  <c r="FV65" i="1"/>
  <c r="FU65" i="1"/>
  <c r="FV64" i="1"/>
  <c r="FU64" i="1"/>
  <c r="FV63" i="1"/>
  <c r="FU63" i="1"/>
  <c r="FV62" i="1"/>
  <c r="FU62" i="1"/>
  <c r="FV61" i="1"/>
  <c r="FU61" i="1"/>
  <c r="FV60" i="1"/>
  <c r="FU60" i="1"/>
  <c r="FV59" i="1"/>
  <c r="FU59" i="1"/>
  <c r="FV58" i="1"/>
  <c r="FU58" i="1"/>
  <c r="FV57" i="1"/>
  <c r="FU57" i="1"/>
  <c r="FV56" i="1"/>
  <c r="FU56" i="1"/>
  <c r="FV55" i="1"/>
  <c r="FU55" i="1"/>
  <c r="FV54" i="1"/>
  <c r="FU54" i="1"/>
  <c r="FV53" i="1"/>
  <c r="FU53" i="1"/>
  <c r="FV52" i="1"/>
  <c r="FU52" i="1"/>
  <c r="FV51" i="1"/>
  <c r="FU51" i="1"/>
  <c r="FV50" i="1"/>
  <c r="FU50" i="1"/>
  <c r="FV49" i="1"/>
  <c r="FU49" i="1"/>
  <c r="FV48" i="1"/>
  <c r="FU48" i="1"/>
  <c r="FV47" i="1"/>
  <c r="FU47" i="1"/>
  <c r="FV46" i="1"/>
  <c r="FU46" i="1"/>
  <c r="FV45" i="1"/>
  <c r="FU45" i="1"/>
  <c r="FV44" i="1"/>
  <c r="FU44" i="1"/>
  <c r="FV43" i="1"/>
  <c r="FU43" i="1"/>
  <c r="FV42" i="1"/>
  <c r="FU42" i="1"/>
  <c r="FV41" i="1"/>
  <c r="FU41" i="1"/>
  <c r="FV40" i="1"/>
  <c r="FU40" i="1"/>
  <c r="FV39" i="1"/>
  <c r="FU39" i="1"/>
  <c r="FV38" i="1"/>
  <c r="FU38" i="1"/>
  <c r="FV37" i="1"/>
  <c r="FU37" i="1"/>
  <c r="FV36" i="1"/>
  <c r="FU36" i="1"/>
  <c r="FV35" i="1"/>
  <c r="FU35" i="1"/>
  <c r="FV34" i="1"/>
  <c r="FU34" i="1"/>
  <c r="FV33" i="1"/>
  <c r="FU33" i="1"/>
  <c r="FV32" i="1"/>
  <c r="FU32" i="1"/>
  <c r="FV31" i="1"/>
  <c r="FU31" i="1"/>
  <c r="FV30" i="1"/>
  <c r="FU30" i="1"/>
  <c r="FV29" i="1"/>
  <c r="FU29" i="1"/>
  <c r="FV28" i="1"/>
  <c r="FU28" i="1"/>
  <c r="FV27" i="1"/>
  <c r="FU27" i="1"/>
  <c r="FV26" i="1"/>
  <c r="FU26" i="1"/>
  <c r="FV25" i="1"/>
  <c r="FU25" i="1"/>
  <c r="FV24" i="1"/>
  <c r="FU24" i="1"/>
  <c r="FV23" i="1"/>
  <c r="FU23" i="1"/>
  <c r="FV22" i="1"/>
  <c r="FU22" i="1"/>
  <c r="FV21" i="1"/>
  <c r="FU21" i="1"/>
  <c r="FV20" i="1"/>
  <c r="FU20" i="1"/>
  <c r="FV19" i="1"/>
  <c r="FU19" i="1"/>
  <c r="FV18" i="1"/>
  <c r="FU18" i="1"/>
  <c r="FV17" i="1"/>
  <c r="FU17" i="1"/>
  <c r="FV16" i="1"/>
  <c r="FU16" i="1"/>
  <c r="FV15" i="1"/>
  <c r="FU15" i="1"/>
  <c r="FV14" i="1"/>
  <c r="FU14" i="1"/>
  <c r="FV13" i="1"/>
  <c r="FU13" i="1"/>
  <c r="FV12" i="1"/>
  <c r="FU12" i="1"/>
  <c r="FO260" i="1"/>
  <c r="FN260" i="1"/>
  <c r="FO259" i="1"/>
  <c r="FN259" i="1"/>
  <c r="FO258" i="1"/>
  <c r="FN258" i="1"/>
  <c r="FO257" i="1"/>
  <c r="FN257" i="1"/>
  <c r="FO256" i="1"/>
  <c r="FN256" i="1"/>
  <c r="FO255" i="1"/>
  <c r="FN255" i="1"/>
  <c r="FO254" i="1"/>
  <c r="FN254" i="1"/>
  <c r="FO253" i="1"/>
  <c r="FN253" i="1"/>
  <c r="FO252" i="1"/>
  <c r="FN252" i="1"/>
  <c r="FO251" i="1"/>
  <c r="FN251" i="1"/>
  <c r="FO250" i="1"/>
  <c r="FN250" i="1"/>
  <c r="FO249" i="1"/>
  <c r="FN249" i="1"/>
  <c r="FO248" i="1"/>
  <c r="FN248" i="1"/>
  <c r="FO247" i="1"/>
  <c r="FN247" i="1"/>
  <c r="FO246" i="1"/>
  <c r="FN246" i="1"/>
  <c r="FO245" i="1"/>
  <c r="FN245" i="1"/>
  <c r="FO244" i="1"/>
  <c r="FN244" i="1"/>
  <c r="FO243" i="1"/>
  <c r="FN243" i="1"/>
  <c r="FO242" i="1"/>
  <c r="FN242" i="1"/>
  <c r="FO241" i="1"/>
  <c r="FN241" i="1"/>
  <c r="FO240" i="1"/>
  <c r="FN240" i="1"/>
  <c r="FO239" i="1"/>
  <c r="FN239" i="1"/>
  <c r="FO238" i="1"/>
  <c r="FN238" i="1"/>
  <c r="FO237" i="1"/>
  <c r="FN237" i="1"/>
  <c r="FO236" i="1"/>
  <c r="FN236" i="1"/>
  <c r="FO235" i="1"/>
  <c r="FN235" i="1"/>
  <c r="FO234" i="1"/>
  <c r="FN234" i="1"/>
  <c r="FO233" i="1"/>
  <c r="FN233" i="1"/>
  <c r="FO232" i="1"/>
  <c r="FN232" i="1"/>
  <c r="FO231" i="1"/>
  <c r="FN231" i="1"/>
  <c r="FO230" i="1"/>
  <c r="FN230" i="1"/>
  <c r="FO229" i="1"/>
  <c r="FN229" i="1"/>
  <c r="FO228" i="1"/>
  <c r="FN228" i="1"/>
  <c r="FO227" i="1"/>
  <c r="FN227" i="1"/>
  <c r="FO226" i="1"/>
  <c r="FN226" i="1"/>
  <c r="FO225" i="1"/>
  <c r="FN225" i="1"/>
  <c r="FO224" i="1"/>
  <c r="FN224" i="1"/>
  <c r="FO223" i="1"/>
  <c r="FN223" i="1"/>
  <c r="FO222" i="1"/>
  <c r="FN222" i="1"/>
  <c r="FO221" i="1"/>
  <c r="FN221" i="1"/>
  <c r="FO220" i="1"/>
  <c r="FN220" i="1"/>
  <c r="FO219" i="1"/>
  <c r="FN219" i="1"/>
  <c r="FO218" i="1"/>
  <c r="FN218" i="1"/>
  <c r="FO217" i="1"/>
  <c r="FN217" i="1"/>
  <c r="FO216" i="1"/>
  <c r="FN216" i="1"/>
  <c r="FO215" i="1"/>
  <c r="FN215" i="1"/>
  <c r="FO214" i="1"/>
  <c r="FN214" i="1"/>
  <c r="FO213" i="1"/>
  <c r="FN213" i="1"/>
  <c r="FO212" i="1"/>
  <c r="FN212" i="1"/>
  <c r="FO211" i="1"/>
  <c r="FN211" i="1"/>
  <c r="FO210" i="1"/>
  <c r="FN210" i="1"/>
  <c r="FO209" i="1"/>
  <c r="FN209" i="1"/>
  <c r="FO208" i="1"/>
  <c r="FN208" i="1"/>
  <c r="FO207" i="1"/>
  <c r="FN207" i="1"/>
  <c r="FO206" i="1"/>
  <c r="FN206" i="1"/>
  <c r="FO205" i="1"/>
  <c r="FN205" i="1"/>
  <c r="FO204" i="1"/>
  <c r="FN204" i="1"/>
  <c r="FO203" i="1"/>
  <c r="FN203" i="1"/>
  <c r="FO202" i="1"/>
  <c r="FN202" i="1"/>
  <c r="FO201" i="1"/>
  <c r="FN201" i="1"/>
  <c r="FO200" i="1"/>
  <c r="FN200" i="1"/>
  <c r="FO199" i="1"/>
  <c r="FN199" i="1"/>
  <c r="FO198" i="1"/>
  <c r="FN198" i="1"/>
  <c r="FO197" i="1"/>
  <c r="FN197" i="1"/>
  <c r="FO196" i="1"/>
  <c r="FN196" i="1"/>
  <c r="FO195" i="1"/>
  <c r="FN195" i="1"/>
  <c r="FO194" i="1"/>
  <c r="FN194" i="1"/>
  <c r="FO193" i="1"/>
  <c r="FN193" i="1"/>
  <c r="FO192" i="1"/>
  <c r="FN192" i="1"/>
  <c r="FO191" i="1"/>
  <c r="FN191" i="1"/>
  <c r="FO190" i="1"/>
  <c r="FN190" i="1"/>
  <c r="FO189" i="1"/>
  <c r="FN189" i="1"/>
  <c r="FO188" i="1"/>
  <c r="FN188" i="1"/>
  <c r="FO187" i="1"/>
  <c r="FN187" i="1"/>
  <c r="FO186" i="1"/>
  <c r="FN186" i="1"/>
  <c r="FO185" i="1"/>
  <c r="FN185" i="1"/>
  <c r="FO184" i="1"/>
  <c r="FN184" i="1"/>
  <c r="FO183" i="1"/>
  <c r="FN183" i="1"/>
  <c r="FO182" i="1"/>
  <c r="FN182" i="1"/>
  <c r="FO181" i="1"/>
  <c r="FN181" i="1"/>
  <c r="FO180" i="1"/>
  <c r="FN180" i="1"/>
  <c r="FO179" i="1"/>
  <c r="FN179" i="1"/>
  <c r="FO178" i="1"/>
  <c r="FN178" i="1"/>
  <c r="FO177" i="1"/>
  <c r="FN177" i="1"/>
  <c r="FO176" i="1"/>
  <c r="FN176" i="1"/>
  <c r="FO175" i="1"/>
  <c r="FN175" i="1"/>
  <c r="FO174" i="1"/>
  <c r="FN174" i="1"/>
  <c r="FO173" i="1"/>
  <c r="FN173" i="1"/>
  <c r="FO172" i="1"/>
  <c r="FN172" i="1"/>
  <c r="FO171" i="1"/>
  <c r="FN171" i="1"/>
  <c r="FO170" i="1"/>
  <c r="FN170" i="1"/>
  <c r="FO169" i="1"/>
  <c r="FN169" i="1"/>
  <c r="FO168" i="1"/>
  <c r="FN168" i="1"/>
  <c r="FO167" i="1"/>
  <c r="FN167" i="1"/>
  <c r="FO166" i="1"/>
  <c r="FN166" i="1"/>
  <c r="FO165" i="1"/>
  <c r="FN165" i="1"/>
  <c r="FO164" i="1"/>
  <c r="FN164" i="1"/>
  <c r="FO163" i="1"/>
  <c r="FN163" i="1"/>
  <c r="FO162" i="1"/>
  <c r="FN162" i="1"/>
  <c r="FO161" i="1"/>
  <c r="FN161" i="1"/>
  <c r="FO160" i="1"/>
  <c r="FN160" i="1"/>
  <c r="FO159" i="1"/>
  <c r="FN159" i="1"/>
  <c r="FO158" i="1"/>
  <c r="FN158" i="1"/>
  <c r="FO157" i="1"/>
  <c r="FN157" i="1"/>
  <c r="FO156" i="1"/>
  <c r="FN156" i="1"/>
  <c r="FO155" i="1"/>
  <c r="FN155" i="1"/>
  <c r="FO154" i="1"/>
  <c r="FN154" i="1"/>
  <c r="FO153" i="1"/>
  <c r="FN153" i="1"/>
  <c r="FO152" i="1"/>
  <c r="FN152" i="1"/>
  <c r="FO151" i="1"/>
  <c r="FN151" i="1"/>
  <c r="FO150" i="1"/>
  <c r="FN150" i="1"/>
  <c r="FO149" i="1"/>
  <c r="FN149" i="1"/>
  <c r="FO148" i="1"/>
  <c r="FN148" i="1"/>
  <c r="FO147" i="1"/>
  <c r="FN147" i="1"/>
  <c r="FO146" i="1"/>
  <c r="FN146" i="1"/>
  <c r="FO145" i="1"/>
  <c r="FN145" i="1"/>
  <c r="FO144" i="1"/>
  <c r="FN144" i="1"/>
  <c r="FO143" i="1"/>
  <c r="FN143" i="1"/>
  <c r="FO142" i="1"/>
  <c r="FN142" i="1"/>
  <c r="FO141" i="1"/>
  <c r="FN141" i="1"/>
  <c r="FO140" i="1"/>
  <c r="FN140" i="1"/>
  <c r="FO139" i="1"/>
  <c r="FN139" i="1"/>
  <c r="FO138" i="1"/>
  <c r="FN138" i="1"/>
  <c r="FO137" i="1"/>
  <c r="FN137" i="1"/>
  <c r="FO136" i="1"/>
  <c r="FN136" i="1"/>
  <c r="FO135" i="1"/>
  <c r="FN135" i="1"/>
  <c r="FO134" i="1"/>
  <c r="FN134" i="1"/>
  <c r="FO133" i="1"/>
  <c r="FN133" i="1"/>
  <c r="FO132" i="1"/>
  <c r="FN132" i="1"/>
  <c r="FO131" i="1"/>
  <c r="FN131" i="1"/>
  <c r="FO130" i="1"/>
  <c r="FN130" i="1"/>
  <c r="FO129" i="1"/>
  <c r="FN129" i="1"/>
  <c r="FO128" i="1"/>
  <c r="FN128" i="1"/>
  <c r="FO127" i="1"/>
  <c r="FN127" i="1"/>
  <c r="FO126" i="1"/>
  <c r="FN126" i="1"/>
  <c r="FO125" i="1"/>
  <c r="FN125" i="1"/>
  <c r="FO124" i="1"/>
  <c r="FN124" i="1"/>
  <c r="FO123" i="1"/>
  <c r="FN123" i="1"/>
  <c r="FO122" i="1"/>
  <c r="FN122" i="1"/>
  <c r="FO121" i="1"/>
  <c r="FN121" i="1"/>
  <c r="FO120" i="1"/>
  <c r="FN120" i="1"/>
  <c r="FO119" i="1"/>
  <c r="FN119" i="1"/>
  <c r="FO118" i="1"/>
  <c r="FN118" i="1"/>
  <c r="FO117" i="1"/>
  <c r="FN117" i="1"/>
  <c r="FO116" i="1"/>
  <c r="FN116" i="1"/>
  <c r="FO115" i="1"/>
  <c r="FN115" i="1"/>
  <c r="FO114" i="1"/>
  <c r="FN114" i="1"/>
  <c r="FO113" i="1"/>
  <c r="FN113" i="1"/>
  <c r="FO112" i="1"/>
  <c r="FN112" i="1"/>
  <c r="FO111" i="1"/>
  <c r="FN111" i="1"/>
  <c r="FO110" i="1"/>
  <c r="FN110" i="1"/>
  <c r="FO109" i="1"/>
  <c r="FN109" i="1"/>
  <c r="FO108" i="1"/>
  <c r="FN108" i="1"/>
  <c r="FO107" i="1"/>
  <c r="FN107" i="1"/>
  <c r="FO106" i="1"/>
  <c r="FN106" i="1"/>
  <c r="FO105" i="1"/>
  <c r="FN105" i="1"/>
  <c r="FO104" i="1"/>
  <c r="FN104" i="1"/>
  <c r="FO103" i="1"/>
  <c r="FN103" i="1"/>
  <c r="FO102" i="1"/>
  <c r="FN102" i="1"/>
  <c r="FO101" i="1"/>
  <c r="FN101" i="1"/>
  <c r="FO100" i="1"/>
  <c r="FN100" i="1"/>
  <c r="FO99" i="1"/>
  <c r="FN99" i="1"/>
  <c r="FO98" i="1"/>
  <c r="FN98" i="1"/>
  <c r="FO97" i="1"/>
  <c r="FN97" i="1"/>
  <c r="FO96" i="1"/>
  <c r="FN96" i="1"/>
  <c r="FO95" i="1"/>
  <c r="FN95" i="1"/>
  <c r="FO94" i="1"/>
  <c r="FN94" i="1"/>
  <c r="FO93" i="1"/>
  <c r="FN93" i="1"/>
  <c r="FO92" i="1"/>
  <c r="FN92" i="1"/>
  <c r="FO91" i="1"/>
  <c r="FN91" i="1"/>
  <c r="FO90" i="1"/>
  <c r="FN90" i="1"/>
  <c r="FO89" i="1"/>
  <c r="FN89" i="1"/>
  <c r="FO88" i="1"/>
  <c r="FN88" i="1"/>
  <c r="FO87" i="1"/>
  <c r="FN87" i="1"/>
  <c r="FO86" i="1"/>
  <c r="FN86" i="1"/>
  <c r="FO85" i="1"/>
  <c r="FN85" i="1"/>
  <c r="FO84" i="1"/>
  <c r="FN84" i="1"/>
  <c r="FO83" i="1"/>
  <c r="FN83" i="1"/>
  <c r="FO82" i="1"/>
  <c r="FN82" i="1"/>
  <c r="FO81" i="1"/>
  <c r="FN81" i="1"/>
  <c r="FO80" i="1"/>
  <c r="FN80" i="1"/>
  <c r="FO79" i="1"/>
  <c r="FN79" i="1"/>
  <c r="FO78" i="1"/>
  <c r="FN78" i="1"/>
  <c r="FO77" i="1"/>
  <c r="FN77" i="1"/>
  <c r="FO76" i="1"/>
  <c r="FN76" i="1"/>
  <c r="FO75" i="1"/>
  <c r="FN75" i="1"/>
  <c r="FO74" i="1"/>
  <c r="FN74" i="1"/>
  <c r="FO73" i="1"/>
  <c r="FN73" i="1"/>
  <c r="FO72" i="1"/>
  <c r="FN72" i="1"/>
  <c r="FO71" i="1"/>
  <c r="FN71" i="1"/>
  <c r="FO70" i="1"/>
  <c r="FN70" i="1"/>
  <c r="FO69" i="1"/>
  <c r="FN69" i="1"/>
  <c r="FO68" i="1"/>
  <c r="FN68" i="1"/>
  <c r="FO67" i="1"/>
  <c r="FN67" i="1"/>
  <c r="FO66" i="1"/>
  <c r="FN66" i="1"/>
  <c r="FO65" i="1"/>
  <c r="FN65" i="1"/>
  <c r="FO64" i="1"/>
  <c r="FN64" i="1"/>
  <c r="FO63" i="1"/>
  <c r="FN63" i="1"/>
  <c r="FO62" i="1"/>
  <c r="FN62" i="1"/>
  <c r="FO61" i="1"/>
  <c r="FN61" i="1"/>
  <c r="FO60" i="1"/>
  <c r="FN60" i="1"/>
  <c r="FO59" i="1"/>
  <c r="FN59" i="1"/>
  <c r="FO58" i="1"/>
  <c r="FN58" i="1"/>
  <c r="FO57" i="1"/>
  <c r="FN57" i="1"/>
  <c r="FO56" i="1"/>
  <c r="FN56" i="1"/>
  <c r="FO55" i="1"/>
  <c r="FN55" i="1"/>
  <c r="FO54" i="1"/>
  <c r="FN54" i="1"/>
  <c r="FO53" i="1"/>
  <c r="FN53" i="1"/>
  <c r="FO52" i="1"/>
  <c r="FN52" i="1"/>
  <c r="FO51" i="1"/>
  <c r="FN51" i="1"/>
  <c r="FO50" i="1"/>
  <c r="FN50" i="1"/>
  <c r="FO49" i="1"/>
  <c r="FN49" i="1"/>
  <c r="FO48" i="1"/>
  <c r="FN48" i="1"/>
  <c r="FO47" i="1"/>
  <c r="FN47" i="1"/>
  <c r="FO46" i="1"/>
  <c r="FN46" i="1"/>
  <c r="FO45" i="1"/>
  <c r="FN45" i="1"/>
  <c r="FO44" i="1"/>
  <c r="FN44" i="1"/>
  <c r="FO43" i="1"/>
  <c r="FN43" i="1"/>
  <c r="FO42" i="1"/>
  <c r="FN42" i="1"/>
  <c r="FO41" i="1"/>
  <c r="FN41" i="1"/>
  <c r="FO40" i="1"/>
  <c r="FN40" i="1"/>
  <c r="FO39" i="1"/>
  <c r="FN39" i="1"/>
  <c r="FO38" i="1"/>
  <c r="FN38" i="1"/>
  <c r="FO37" i="1"/>
  <c r="FN37" i="1"/>
  <c r="FO36" i="1"/>
  <c r="FN36" i="1"/>
  <c r="FO35" i="1"/>
  <c r="FN35" i="1"/>
  <c r="FO34" i="1"/>
  <c r="FN34" i="1"/>
  <c r="FO33" i="1"/>
  <c r="FN33" i="1"/>
  <c r="FO32" i="1"/>
  <c r="FN32" i="1"/>
  <c r="FO31" i="1"/>
  <c r="FN31" i="1"/>
  <c r="FO30" i="1"/>
  <c r="FN30" i="1"/>
  <c r="FO29" i="1"/>
  <c r="FN29" i="1"/>
  <c r="FO28" i="1"/>
  <c r="FN28" i="1"/>
  <c r="FO27" i="1"/>
  <c r="FN27" i="1"/>
  <c r="FO26" i="1"/>
  <c r="FN26" i="1"/>
  <c r="FO25" i="1"/>
  <c r="FN25" i="1"/>
  <c r="FO24" i="1"/>
  <c r="FN24" i="1"/>
  <c r="FO23" i="1"/>
  <c r="FN23" i="1"/>
  <c r="FO22" i="1"/>
  <c r="FN22" i="1"/>
  <c r="FO21" i="1"/>
  <c r="FN21" i="1"/>
  <c r="FO20" i="1"/>
  <c r="FN20" i="1"/>
  <c r="FO19" i="1"/>
  <c r="FN19" i="1"/>
  <c r="FO18" i="1"/>
  <c r="FN18" i="1"/>
  <c r="FO17" i="1"/>
  <c r="FN17" i="1"/>
  <c r="FO16" i="1"/>
  <c r="FN16" i="1"/>
  <c r="FO15" i="1"/>
  <c r="FN15" i="1"/>
  <c r="FO14" i="1"/>
  <c r="FN14" i="1"/>
  <c r="FO13" i="1"/>
  <c r="FN13" i="1"/>
  <c r="FO12" i="1"/>
  <c r="FN12" i="1"/>
  <c r="FH260" i="1"/>
  <c r="FG260" i="1"/>
  <c r="FH259" i="1"/>
  <c r="FG259" i="1"/>
  <c r="FH258" i="1"/>
  <c r="FG258" i="1"/>
  <c r="FH257" i="1"/>
  <c r="FG257" i="1"/>
  <c r="FH256" i="1"/>
  <c r="FG256" i="1"/>
  <c r="FH255" i="1"/>
  <c r="FG255" i="1"/>
  <c r="FH254" i="1"/>
  <c r="FG254" i="1"/>
  <c r="FH253" i="1"/>
  <c r="FG253" i="1"/>
  <c r="FH252" i="1"/>
  <c r="FG252" i="1"/>
  <c r="FH251" i="1"/>
  <c r="FG251" i="1"/>
  <c r="FH250" i="1"/>
  <c r="FG250" i="1"/>
  <c r="FH249" i="1"/>
  <c r="FG249" i="1"/>
  <c r="FH248" i="1"/>
  <c r="FG248" i="1"/>
  <c r="FH247" i="1"/>
  <c r="FG247" i="1"/>
  <c r="FH246" i="1"/>
  <c r="FG246" i="1"/>
  <c r="FH245" i="1"/>
  <c r="FG245" i="1"/>
  <c r="FH244" i="1"/>
  <c r="FG244" i="1"/>
  <c r="FH243" i="1"/>
  <c r="FG243" i="1"/>
  <c r="FH242" i="1"/>
  <c r="FG242" i="1"/>
  <c r="FH241" i="1"/>
  <c r="FG241" i="1"/>
  <c r="FH240" i="1"/>
  <c r="FG240" i="1"/>
  <c r="FH239" i="1"/>
  <c r="FG239" i="1"/>
  <c r="FH238" i="1"/>
  <c r="FG238" i="1"/>
  <c r="FH237" i="1"/>
  <c r="FG237" i="1"/>
  <c r="FH236" i="1"/>
  <c r="FG236" i="1"/>
  <c r="FH235" i="1"/>
  <c r="FG235" i="1"/>
  <c r="FH234" i="1"/>
  <c r="FG234" i="1"/>
  <c r="FH233" i="1"/>
  <c r="FG233" i="1"/>
  <c r="FH232" i="1"/>
  <c r="FG232" i="1"/>
  <c r="FH231" i="1"/>
  <c r="FG231" i="1"/>
  <c r="FH230" i="1"/>
  <c r="FG230" i="1"/>
  <c r="FH229" i="1"/>
  <c r="FG229" i="1"/>
  <c r="FH228" i="1"/>
  <c r="FG228" i="1"/>
  <c r="FH227" i="1"/>
  <c r="FG227" i="1"/>
  <c r="FH226" i="1"/>
  <c r="FG226" i="1"/>
  <c r="FH225" i="1"/>
  <c r="FG225" i="1"/>
  <c r="FH224" i="1"/>
  <c r="FG224" i="1"/>
  <c r="FH223" i="1"/>
  <c r="FG223" i="1"/>
  <c r="FH222" i="1"/>
  <c r="FG222" i="1"/>
  <c r="FH221" i="1"/>
  <c r="FG221" i="1"/>
  <c r="FH220" i="1"/>
  <c r="FG220" i="1"/>
  <c r="FH219" i="1"/>
  <c r="FG219" i="1"/>
  <c r="FH218" i="1"/>
  <c r="FG218" i="1"/>
  <c r="FH217" i="1"/>
  <c r="FG217" i="1"/>
  <c r="FH216" i="1"/>
  <c r="FG216" i="1"/>
  <c r="FH215" i="1"/>
  <c r="FG215" i="1"/>
  <c r="FH214" i="1"/>
  <c r="FG214" i="1"/>
  <c r="FH213" i="1"/>
  <c r="FG213" i="1"/>
  <c r="FH212" i="1"/>
  <c r="FG212" i="1"/>
  <c r="FH211" i="1"/>
  <c r="FG211" i="1"/>
  <c r="FH210" i="1"/>
  <c r="FG210" i="1"/>
  <c r="FH209" i="1"/>
  <c r="FG209" i="1"/>
  <c r="FH208" i="1"/>
  <c r="FG208" i="1"/>
  <c r="FH207" i="1"/>
  <c r="FG207" i="1"/>
  <c r="FH206" i="1"/>
  <c r="FG206" i="1"/>
  <c r="FH205" i="1"/>
  <c r="FG205" i="1"/>
  <c r="FH204" i="1"/>
  <c r="FG204" i="1"/>
  <c r="FH203" i="1"/>
  <c r="FG203" i="1"/>
  <c r="FH202" i="1"/>
  <c r="FG202" i="1"/>
  <c r="FH201" i="1"/>
  <c r="FG201" i="1"/>
  <c r="FH200" i="1"/>
  <c r="FG200" i="1"/>
  <c r="FH199" i="1"/>
  <c r="FG199" i="1"/>
  <c r="FH198" i="1"/>
  <c r="FG198" i="1"/>
  <c r="FH197" i="1"/>
  <c r="FG197" i="1"/>
  <c r="FH196" i="1"/>
  <c r="FG196" i="1"/>
  <c r="FH195" i="1"/>
  <c r="FG195" i="1"/>
  <c r="FH194" i="1"/>
  <c r="FG194" i="1"/>
  <c r="FH193" i="1"/>
  <c r="FG193" i="1"/>
  <c r="FH192" i="1"/>
  <c r="FG192" i="1"/>
  <c r="FH191" i="1"/>
  <c r="FG191" i="1"/>
  <c r="FH190" i="1"/>
  <c r="FG190" i="1"/>
  <c r="FH189" i="1"/>
  <c r="FG189" i="1"/>
  <c r="FH188" i="1"/>
  <c r="FG188" i="1"/>
  <c r="FH187" i="1"/>
  <c r="FG187" i="1"/>
  <c r="FH186" i="1"/>
  <c r="FG186" i="1"/>
  <c r="FH185" i="1"/>
  <c r="FG185" i="1"/>
  <c r="FH184" i="1"/>
  <c r="FG184" i="1"/>
  <c r="FH183" i="1"/>
  <c r="FG183" i="1"/>
  <c r="FH182" i="1"/>
  <c r="FG182" i="1"/>
  <c r="FH181" i="1"/>
  <c r="FG181" i="1"/>
  <c r="FH180" i="1"/>
  <c r="FG180" i="1"/>
  <c r="FH179" i="1"/>
  <c r="FG179" i="1"/>
  <c r="FH178" i="1"/>
  <c r="FG178" i="1"/>
  <c r="FH177" i="1"/>
  <c r="FG177" i="1"/>
  <c r="FH176" i="1"/>
  <c r="FG176" i="1"/>
  <c r="FH175" i="1"/>
  <c r="FG175" i="1"/>
  <c r="FH174" i="1"/>
  <c r="FG174" i="1"/>
  <c r="FH173" i="1"/>
  <c r="FG173" i="1"/>
  <c r="FH172" i="1"/>
  <c r="FG172" i="1"/>
  <c r="FH171" i="1"/>
  <c r="FG171" i="1"/>
  <c r="FH170" i="1"/>
  <c r="FG170" i="1"/>
  <c r="FH169" i="1"/>
  <c r="FG169" i="1"/>
  <c r="FH168" i="1"/>
  <c r="FG168" i="1"/>
  <c r="FH167" i="1"/>
  <c r="FG167" i="1"/>
  <c r="FH166" i="1"/>
  <c r="FG166" i="1"/>
  <c r="FH165" i="1"/>
  <c r="FG165" i="1"/>
  <c r="FH164" i="1"/>
  <c r="FG164" i="1"/>
  <c r="FH163" i="1"/>
  <c r="FG163" i="1"/>
  <c r="FH162" i="1"/>
  <c r="FG162" i="1"/>
  <c r="FH161" i="1"/>
  <c r="FG161" i="1"/>
  <c r="FH160" i="1"/>
  <c r="FG160" i="1"/>
  <c r="FH159" i="1"/>
  <c r="FG159" i="1"/>
  <c r="FH158" i="1"/>
  <c r="FG158" i="1"/>
  <c r="FH157" i="1"/>
  <c r="FG157" i="1"/>
  <c r="FH156" i="1"/>
  <c r="FG156" i="1"/>
  <c r="FH155" i="1"/>
  <c r="FG155" i="1"/>
  <c r="FH154" i="1"/>
  <c r="FG154" i="1"/>
  <c r="FH153" i="1"/>
  <c r="FG153" i="1"/>
  <c r="FH152" i="1"/>
  <c r="FG152" i="1"/>
  <c r="FH151" i="1"/>
  <c r="FG151" i="1"/>
  <c r="FH150" i="1"/>
  <c r="FG150" i="1"/>
  <c r="FH149" i="1"/>
  <c r="FG149" i="1"/>
  <c r="FH148" i="1"/>
  <c r="FG148" i="1"/>
  <c r="FH147" i="1"/>
  <c r="FG147" i="1"/>
  <c r="FH146" i="1"/>
  <c r="FG146" i="1"/>
  <c r="FH145" i="1"/>
  <c r="FG145" i="1"/>
  <c r="FH144" i="1"/>
  <c r="FG144" i="1"/>
  <c r="FH143" i="1"/>
  <c r="FG143" i="1"/>
  <c r="FH142" i="1"/>
  <c r="FG142" i="1"/>
  <c r="FH141" i="1"/>
  <c r="FG141" i="1"/>
  <c r="FH140" i="1"/>
  <c r="FG140" i="1"/>
  <c r="FH139" i="1"/>
  <c r="FG139" i="1"/>
  <c r="FH138" i="1"/>
  <c r="FG138" i="1"/>
  <c r="FH137" i="1"/>
  <c r="FG137" i="1"/>
  <c r="FH136" i="1"/>
  <c r="FG136" i="1"/>
  <c r="FH135" i="1"/>
  <c r="FG135" i="1"/>
  <c r="FH134" i="1"/>
  <c r="FG134" i="1"/>
  <c r="FH133" i="1"/>
  <c r="FG133" i="1"/>
  <c r="FH132" i="1"/>
  <c r="FG132" i="1"/>
  <c r="FH131" i="1"/>
  <c r="FG131" i="1"/>
  <c r="FH130" i="1"/>
  <c r="FG130" i="1"/>
  <c r="FH129" i="1"/>
  <c r="FG129" i="1"/>
  <c r="FH128" i="1"/>
  <c r="FG128" i="1"/>
  <c r="FH127" i="1"/>
  <c r="FG127" i="1"/>
  <c r="FH126" i="1"/>
  <c r="FG126" i="1"/>
  <c r="FH125" i="1"/>
  <c r="FG125" i="1"/>
  <c r="FH124" i="1"/>
  <c r="FG124" i="1"/>
  <c r="FH123" i="1"/>
  <c r="FG123" i="1"/>
  <c r="FH122" i="1"/>
  <c r="FG122" i="1"/>
  <c r="FH121" i="1"/>
  <c r="FG121" i="1"/>
  <c r="FH120" i="1"/>
  <c r="FG120" i="1"/>
  <c r="FH119" i="1"/>
  <c r="FG119" i="1"/>
  <c r="FH118" i="1"/>
  <c r="FG118" i="1"/>
  <c r="FH117" i="1"/>
  <c r="FG117" i="1"/>
  <c r="FH116" i="1"/>
  <c r="FG116" i="1"/>
  <c r="FH115" i="1"/>
  <c r="FG115" i="1"/>
  <c r="FH114" i="1"/>
  <c r="FG114" i="1"/>
  <c r="FH113" i="1"/>
  <c r="FG113" i="1"/>
  <c r="FH112" i="1"/>
  <c r="FG112" i="1"/>
  <c r="FH111" i="1"/>
  <c r="FG111" i="1"/>
  <c r="FH110" i="1"/>
  <c r="FG110" i="1"/>
  <c r="FH109" i="1"/>
  <c r="FG109" i="1"/>
  <c r="FH108" i="1"/>
  <c r="FG108" i="1"/>
  <c r="FH107" i="1"/>
  <c r="FG107" i="1"/>
  <c r="FH106" i="1"/>
  <c r="FG106" i="1"/>
  <c r="FH105" i="1"/>
  <c r="FG105" i="1"/>
  <c r="FH104" i="1"/>
  <c r="FG104" i="1"/>
  <c r="FH103" i="1"/>
  <c r="FG103" i="1"/>
  <c r="FH102" i="1"/>
  <c r="FG102" i="1"/>
  <c r="FH101" i="1"/>
  <c r="FG101" i="1"/>
  <c r="FH100" i="1"/>
  <c r="FG100" i="1"/>
  <c r="FH99" i="1"/>
  <c r="FG99" i="1"/>
  <c r="FH98" i="1"/>
  <c r="FG98" i="1"/>
  <c r="FH97" i="1"/>
  <c r="FG97" i="1"/>
  <c r="FH96" i="1"/>
  <c r="FG96" i="1"/>
  <c r="FH95" i="1"/>
  <c r="FG95" i="1"/>
  <c r="FH94" i="1"/>
  <c r="FG94" i="1"/>
  <c r="FH93" i="1"/>
  <c r="FG93" i="1"/>
  <c r="FH92" i="1"/>
  <c r="FG92" i="1"/>
  <c r="FH91" i="1"/>
  <c r="FG91" i="1"/>
  <c r="FH90" i="1"/>
  <c r="FG90" i="1"/>
  <c r="FH89" i="1"/>
  <c r="FG89" i="1"/>
  <c r="FH88" i="1"/>
  <c r="FG88" i="1"/>
  <c r="FH87" i="1"/>
  <c r="FG87" i="1"/>
  <c r="FH86" i="1"/>
  <c r="FG86" i="1"/>
  <c r="FH85" i="1"/>
  <c r="FG85" i="1"/>
  <c r="FH84" i="1"/>
  <c r="FG84" i="1"/>
  <c r="FH83" i="1"/>
  <c r="FG83" i="1"/>
  <c r="FH82" i="1"/>
  <c r="FG82" i="1"/>
  <c r="FH81" i="1"/>
  <c r="FG81" i="1"/>
  <c r="FH80" i="1"/>
  <c r="FG80" i="1"/>
  <c r="FH79" i="1"/>
  <c r="FG79" i="1"/>
  <c r="FH78" i="1"/>
  <c r="FG78" i="1"/>
  <c r="FH77" i="1"/>
  <c r="FG77" i="1"/>
  <c r="FH76" i="1"/>
  <c r="FG76" i="1"/>
  <c r="FH75" i="1"/>
  <c r="FG75" i="1"/>
  <c r="FH74" i="1"/>
  <c r="FG74" i="1"/>
  <c r="FH73" i="1"/>
  <c r="FG73" i="1"/>
  <c r="FH72" i="1"/>
  <c r="FG72" i="1"/>
  <c r="FH71" i="1"/>
  <c r="FG71" i="1"/>
  <c r="FH70" i="1"/>
  <c r="FG70" i="1"/>
  <c r="FH69" i="1"/>
  <c r="FG69" i="1"/>
  <c r="FH68" i="1"/>
  <c r="FG68" i="1"/>
  <c r="FH67" i="1"/>
  <c r="FG67" i="1"/>
  <c r="FH66" i="1"/>
  <c r="FG66" i="1"/>
  <c r="FH65" i="1"/>
  <c r="FG65" i="1"/>
  <c r="FH64" i="1"/>
  <c r="FG64" i="1"/>
  <c r="FH63" i="1"/>
  <c r="FG63" i="1"/>
  <c r="FH62" i="1"/>
  <c r="FG62" i="1"/>
  <c r="FH61" i="1"/>
  <c r="FG61" i="1"/>
  <c r="FH60" i="1"/>
  <c r="FG60" i="1"/>
  <c r="FH59" i="1"/>
  <c r="FG59" i="1"/>
  <c r="FH58" i="1"/>
  <c r="FG58" i="1"/>
  <c r="FH57" i="1"/>
  <c r="FG57" i="1"/>
  <c r="FH56" i="1"/>
  <c r="FG56" i="1"/>
  <c r="FH55" i="1"/>
  <c r="FG55" i="1"/>
  <c r="FH54" i="1"/>
  <c r="FG54" i="1"/>
  <c r="FH53" i="1"/>
  <c r="FG53" i="1"/>
  <c r="FH52" i="1"/>
  <c r="FG52" i="1"/>
  <c r="FH51" i="1"/>
  <c r="FG51" i="1"/>
  <c r="FH50" i="1"/>
  <c r="FG50" i="1"/>
  <c r="FH49" i="1"/>
  <c r="FG49" i="1"/>
  <c r="FH48" i="1"/>
  <c r="FG48" i="1"/>
  <c r="FH47" i="1"/>
  <c r="FG47" i="1"/>
  <c r="FH46" i="1"/>
  <c r="FG46" i="1"/>
  <c r="FH45" i="1"/>
  <c r="FG45" i="1"/>
  <c r="FH44" i="1"/>
  <c r="FG44" i="1"/>
  <c r="FH43" i="1"/>
  <c r="FG43" i="1"/>
  <c r="FH42" i="1"/>
  <c r="FG42" i="1"/>
  <c r="FH41" i="1"/>
  <c r="FG41" i="1"/>
  <c r="FH40" i="1"/>
  <c r="FG40" i="1"/>
  <c r="FH39" i="1"/>
  <c r="FG39" i="1"/>
  <c r="FH38" i="1"/>
  <c r="FG38" i="1"/>
  <c r="FH37" i="1"/>
  <c r="FG37" i="1"/>
  <c r="FH36" i="1"/>
  <c r="FG36" i="1"/>
  <c r="FH35" i="1"/>
  <c r="FG35" i="1"/>
  <c r="FH34" i="1"/>
  <c r="FG34" i="1"/>
  <c r="FH33" i="1"/>
  <c r="FG33" i="1"/>
  <c r="FH32" i="1"/>
  <c r="FG32" i="1"/>
  <c r="FH31" i="1"/>
  <c r="FG31" i="1"/>
  <c r="FH30" i="1"/>
  <c r="FG30" i="1"/>
  <c r="FH29" i="1"/>
  <c r="FG29" i="1"/>
  <c r="FH28" i="1"/>
  <c r="FG28" i="1"/>
  <c r="FH27" i="1"/>
  <c r="FG27" i="1"/>
  <c r="FH26" i="1"/>
  <c r="FG26" i="1"/>
  <c r="FH25" i="1"/>
  <c r="FG25" i="1"/>
  <c r="FH24" i="1"/>
  <c r="FG24" i="1"/>
  <c r="FH23" i="1"/>
  <c r="FG23" i="1"/>
  <c r="FH22" i="1"/>
  <c r="FG22" i="1"/>
  <c r="FH21" i="1"/>
  <c r="FG21" i="1"/>
  <c r="FH20" i="1"/>
  <c r="FG20" i="1"/>
  <c r="FH19" i="1"/>
  <c r="FG19" i="1"/>
  <c r="FH18" i="1"/>
  <c r="FG18" i="1"/>
  <c r="FH17" i="1"/>
  <c r="FG17" i="1"/>
  <c r="FH16" i="1"/>
  <c r="FG16" i="1"/>
  <c r="FH15" i="1"/>
  <c r="FG15" i="1"/>
  <c r="FH14" i="1"/>
  <c r="FG14" i="1"/>
  <c r="FH13" i="1"/>
  <c r="FG13" i="1"/>
  <c r="FH12" i="1"/>
  <c r="FG12" i="1"/>
  <c r="FA260" i="1"/>
  <c r="EZ260" i="1"/>
  <c r="FA259" i="1"/>
  <c r="EZ259" i="1"/>
  <c r="FA258" i="1"/>
  <c r="EZ258" i="1"/>
  <c r="FA257" i="1"/>
  <c r="EZ257" i="1"/>
  <c r="FA256" i="1"/>
  <c r="EZ256" i="1"/>
  <c r="FA255" i="1"/>
  <c r="EZ255" i="1"/>
  <c r="FA254" i="1"/>
  <c r="EZ254" i="1"/>
  <c r="FA253" i="1"/>
  <c r="EZ253" i="1"/>
  <c r="FA252" i="1"/>
  <c r="EZ252" i="1"/>
  <c r="FA251" i="1"/>
  <c r="EZ251" i="1"/>
  <c r="FA250" i="1"/>
  <c r="EZ250" i="1"/>
  <c r="FA249" i="1"/>
  <c r="EZ249" i="1"/>
  <c r="FA248" i="1"/>
  <c r="EZ248" i="1"/>
  <c r="FA247" i="1"/>
  <c r="EZ247" i="1"/>
  <c r="FA246" i="1"/>
  <c r="EZ246" i="1"/>
  <c r="FA245" i="1"/>
  <c r="EZ245" i="1"/>
  <c r="FA244" i="1"/>
  <c r="EZ244" i="1"/>
  <c r="FA243" i="1"/>
  <c r="EZ243" i="1"/>
  <c r="FA242" i="1"/>
  <c r="EZ242" i="1"/>
  <c r="FA241" i="1"/>
  <c r="EZ241" i="1"/>
  <c r="FA240" i="1"/>
  <c r="EZ240" i="1"/>
  <c r="FA239" i="1"/>
  <c r="EZ239" i="1"/>
  <c r="FA238" i="1"/>
  <c r="EZ238" i="1"/>
  <c r="FA237" i="1"/>
  <c r="EZ237" i="1"/>
  <c r="FA236" i="1"/>
  <c r="EZ236" i="1"/>
  <c r="FA235" i="1"/>
  <c r="EZ235" i="1"/>
  <c r="FA234" i="1"/>
  <c r="EZ234" i="1"/>
  <c r="FA233" i="1"/>
  <c r="EZ233" i="1"/>
  <c r="FA232" i="1"/>
  <c r="EZ232" i="1"/>
  <c r="FA231" i="1"/>
  <c r="EZ231" i="1"/>
  <c r="FA230" i="1"/>
  <c r="EZ230" i="1"/>
  <c r="FA229" i="1"/>
  <c r="EZ229" i="1"/>
  <c r="FA228" i="1"/>
  <c r="EZ228" i="1"/>
  <c r="FA227" i="1"/>
  <c r="EZ227" i="1"/>
  <c r="FA226" i="1"/>
  <c r="EZ226" i="1"/>
  <c r="FA225" i="1"/>
  <c r="EZ225" i="1"/>
  <c r="FA224" i="1"/>
  <c r="EZ224" i="1"/>
  <c r="FA223" i="1"/>
  <c r="EZ223" i="1"/>
  <c r="FA222" i="1"/>
  <c r="EZ222" i="1"/>
  <c r="FA221" i="1"/>
  <c r="EZ221" i="1"/>
  <c r="FA220" i="1"/>
  <c r="EZ220" i="1"/>
  <c r="FA219" i="1"/>
  <c r="EZ219" i="1"/>
  <c r="FA218" i="1"/>
  <c r="EZ218" i="1"/>
  <c r="FA217" i="1"/>
  <c r="EZ217" i="1"/>
  <c r="FA216" i="1"/>
  <c r="EZ216" i="1"/>
  <c r="FA215" i="1"/>
  <c r="EZ215" i="1"/>
  <c r="FA214" i="1"/>
  <c r="EZ214" i="1"/>
  <c r="FA213" i="1"/>
  <c r="EZ213" i="1"/>
  <c r="FA212" i="1"/>
  <c r="EZ212" i="1"/>
  <c r="FA211" i="1"/>
  <c r="EZ211" i="1"/>
  <c r="FA210" i="1"/>
  <c r="EZ210" i="1"/>
  <c r="FA209" i="1"/>
  <c r="EZ209" i="1"/>
  <c r="FA208" i="1"/>
  <c r="EZ208" i="1"/>
  <c r="FA207" i="1"/>
  <c r="EZ207" i="1"/>
  <c r="FA206" i="1"/>
  <c r="EZ206" i="1"/>
  <c r="FA205" i="1"/>
  <c r="EZ205" i="1"/>
  <c r="FA204" i="1"/>
  <c r="EZ204" i="1"/>
  <c r="FA203" i="1"/>
  <c r="EZ203" i="1"/>
  <c r="FA202" i="1"/>
  <c r="EZ202" i="1"/>
  <c r="FA201" i="1"/>
  <c r="EZ201" i="1"/>
  <c r="FA200" i="1"/>
  <c r="EZ200" i="1"/>
  <c r="FA199" i="1"/>
  <c r="EZ199" i="1"/>
  <c r="FA198" i="1"/>
  <c r="EZ198" i="1"/>
  <c r="FA197" i="1"/>
  <c r="EZ197" i="1"/>
  <c r="FA196" i="1"/>
  <c r="EZ196" i="1"/>
  <c r="FA195" i="1"/>
  <c r="EZ195" i="1"/>
  <c r="FA194" i="1"/>
  <c r="EZ194" i="1"/>
  <c r="FA193" i="1"/>
  <c r="EZ193" i="1"/>
  <c r="FA192" i="1"/>
  <c r="EZ192" i="1"/>
  <c r="FA191" i="1"/>
  <c r="EZ191" i="1"/>
  <c r="FA190" i="1"/>
  <c r="EZ190" i="1"/>
  <c r="FA189" i="1"/>
  <c r="EZ189" i="1"/>
  <c r="FA188" i="1"/>
  <c r="EZ188" i="1"/>
  <c r="FA187" i="1"/>
  <c r="EZ187" i="1"/>
  <c r="FA186" i="1"/>
  <c r="EZ186" i="1"/>
  <c r="FA185" i="1"/>
  <c r="EZ185" i="1"/>
  <c r="FA184" i="1"/>
  <c r="EZ184" i="1"/>
  <c r="FA183" i="1"/>
  <c r="EZ183" i="1"/>
  <c r="FA182" i="1"/>
  <c r="EZ182" i="1"/>
  <c r="FA181" i="1"/>
  <c r="EZ181" i="1"/>
  <c r="FA180" i="1"/>
  <c r="EZ180" i="1"/>
  <c r="FA179" i="1"/>
  <c r="EZ179" i="1"/>
  <c r="FA178" i="1"/>
  <c r="EZ178" i="1"/>
  <c r="FA177" i="1"/>
  <c r="EZ177" i="1"/>
  <c r="FA176" i="1"/>
  <c r="EZ176" i="1"/>
  <c r="FA175" i="1"/>
  <c r="EZ175" i="1"/>
  <c r="FA174" i="1"/>
  <c r="EZ174" i="1"/>
  <c r="FA173" i="1"/>
  <c r="EZ173" i="1"/>
  <c r="FA172" i="1"/>
  <c r="EZ172" i="1"/>
  <c r="FA171" i="1"/>
  <c r="EZ171" i="1"/>
  <c r="FA170" i="1"/>
  <c r="EZ170" i="1"/>
  <c r="FA169" i="1"/>
  <c r="EZ169" i="1"/>
  <c r="FA168" i="1"/>
  <c r="EZ168" i="1"/>
  <c r="FA167" i="1"/>
  <c r="EZ167" i="1"/>
  <c r="FA166" i="1"/>
  <c r="EZ166" i="1"/>
  <c r="FA165" i="1"/>
  <c r="EZ165" i="1"/>
  <c r="FA164" i="1"/>
  <c r="EZ164" i="1"/>
  <c r="FA163" i="1"/>
  <c r="EZ163" i="1"/>
  <c r="FA162" i="1"/>
  <c r="EZ162" i="1"/>
  <c r="FA161" i="1"/>
  <c r="EZ161" i="1"/>
  <c r="FA160" i="1"/>
  <c r="EZ160" i="1"/>
  <c r="FA159" i="1"/>
  <c r="EZ159" i="1"/>
  <c r="FA158" i="1"/>
  <c r="EZ158" i="1"/>
  <c r="FA157" i="1"/>
  <c r="EZ157" i="1"/>
  <c r="FA156" i="1"/>
  <c r="EZ156" i="1"/>
  <c r="FA155" i="1"/>
  <c r="EZ155" i="1"/>
  <c r="FA154" i="1"/>
  <c r="EZ154" i="1"/>
  <c r="FA153" i="1"/>
  <c r="EZ153" i="1"/>
  <c r="FA152" i="1"/>
  <c r="EZ152" i="1"/>
  <c r="FA151" i="1"/>
  <c r="EZ151" i="1"/>
  <c r="FA150" i="1"/>
  <c r="EZ150" i="1"/>
  <c r="FA149" i="1"/>
  <c r="EZ149" i="1"/>
  <c r="FA148" i="1"/>
  <c r="EZ148" i="1"/>
  <c r="FA147" i="1"/>
  <c r="EZ147" i="1"/>
  <c r="FA146" i="1"/>
  <c r="EZ146" i="1"/>
  <c r="FA145" i="1"/>
  <c r="EZ145" i="1"/>
  <c r="FA144" i="1"/>
  <c r="EZ144" i="1"/>
  <c r="FA143" i="1"/>
  <c r="EZ143" i="1"/>
  <c r="FA142" i="1"/>
  <c r="EZ142" i="1"/>
  <c r="FA141" i="1"/>
  <c r="EZ141" i="1"/>
  <c r="FA140" i="1"/>
  <c r="EZ140" i="1"/>
  <c r="FA139" i="1"/>
  <c r="EZ139" i="1"/>
  <c r="FA138" i="1"/>
  <c r="EZ138" i="1"/>
  <c r="FA137" i="1"/>
  <c r="EZ137" i="1"/>
  <c r="FA136" i="1"/>
  <c r="EZ136" i="1"/>
  <c r="FA135" i="1"/>
  <c r="EZ135" i="1"/>
  <c r="FA134" i="1"/>
  <c r="EZ134" i="1"/>
  <c r="FA133" i="1"/>
  <c r="EZ133" i="1"/>
  <c r="FA132" i="1"/>
  <c r="EZ132" i="1"/>
  <c r="FA131" i="1"/>
  <c r="EZ131" i="1"/>
  <c r="FA130" i="1"/>
  <c r="EZ130" i="1"/>
  <c r="FA129" i="1"/>
  <c r="EZ129" i="1"/>
  <c r="FA128" i="1"/>
  <c r="EZ128" i="1"/>
  <c r="FA127" i="1"/>
  <c r="EZ127" i="1"/>
  <c r="FA126" i="1"/>
  <c r="EZ126" i="1"/>
  <c r="FA125" i="1"/>
  <c r="EZ125" i="1"/>
  <c r="FA124" i="1"/>
  <c r="EZ124" i="1"/>
  <c r="FA123" i="1"/>
  <c r="EZ123" i="1"/>
  <c r="FA122" i="1"/>
  <c r="EZ122" i="1"/>
  <c r="FA121" i="1"/>
  <c r="EZ121" i="1"/>
  <c r="FA120" i="1"/>
  <c r="EZ120" i="1"/>
  <c r="FA119" i="1"/>
  <c r="EZ119" i="1"/>
  <c r="FA118" i="1"/>
  <c r="EZ118" i="1"/>
  <c r="FA117" i="1"/>
  <c r="EZ117" i="1"/>
  <c r="FA116" i="1"/>
  <c r="EZ116" i="1"/>
  <c r="FA115" i="1"/>
  <c r="EZ115" i="1"/>
  <c r="FA114" i="1"/>
  <c r="EZ114" i="1"/>
  <c r="FA113" i="1"/>
  <c r="EZ113" i="1"/>
  <c r="FA112" i="1"/>
  <c r="EZ112" i="1"/>
  <c r="FA111" i="1"/>
  <c r="EZ111" i="1"/>
  <c r="FA110" i="1"/>
  <c r="EZ110" i="1"/>
  <c r="FA109" i="1"/>
  <c r="EZ109" i="1"/>
  <c r="FA108" i="1"/>
  <c r="EZ108" i="1"/>
  <c r="FA107" i="1"/>
  <c r="EZ107" i="1"/>
  <c r="FA106" i="1"/>
  <c r="EZ106" i="1"/>
  <c r="FA105" i="1"/>
  <c r="EZ105" i="1"/>
  <c r="FA104" i="1"/>
  <c r="EZ104" i="1"/>
  <c r="FA103" i="1"/>
  <c r="EZ103" i="1"/>
  <c r="FA102" i="1"/>
  <c r="EZ102" i="1"/>
  <c r="FA101" i="1"/>
  <c r="EZ101" i="1"/>
  <c r="FA100" i="1"/>
  <c r="EZ100" i="1"/>
  <c r="FA99" i="1"/>
  <c r="EZ99" i="1"/>
  <c r="FA98" i="1"/>
  <c r="EZ98" i="1"/>
  <c r="FA97" i="1"/>
  <c r="EZ97" i="1"/>
  <c r="FA96" i="1"/>
  <c r="EZ96" i="1"/>
  <c r="FA95" i="1"/>
  <c r="EZ95" i="1"/>
  <c r="FA94" i="1"/>
  <c r="EZ94" i="1"/>
  <c r="FA93" i="1"/>
  <c r="EZ93" i="1"/>
  <c r="FA92" i="1"/>
  <c r="EZ92" i="1"/>
  <c r="FA91" i="1"/>
  <c r="EZ91" i="1"/>
  <c r="FA90" i="1"/>
  <c r="EZ90" i="1"/>
  <c r="FA89" i="1"/>
  <c r="EZ89" i="1"/>
  <c r="FA88" i="1"/>
  <c r="EZ88" i="1"/>
  <c r="FA87" i="1"/>
  <c r="EZ87" i="1"/>
  <c r="FA86" i="1"/>
  <c r="EZ86" i="1"/>
  <c r="FA85" i="1"/>
  <c r="EZ85" i="1"/>
  <c r="FA84" i="1"/>
  <c r="EZ84" i="1"/>
  <c r="FA83" i="1"/>
  <c r="EZ83" i="1"/>
  <c r="FA82" i="1"/>
  <c r="EZ82" i="1"/>
  <c r="FA81" i="1"/>
  <c r="EZ81" i="1"/>
  <c r="FA80" i="1"/>
  <c r="EZ80" i="1"/>
  <c r="FA79" i="1"/>
  <c r="EZ79" i="1"/>
  <c r="FA78" i="1"/>
  <c r="EZ78" i="1"/>
  <c r="FA77" i="1"/>
  <c r="EZ77" i="1"/>
  <c r="FA76" i="1"/>
  <c r="EZ76" i="1"/>
  <c r="FA75" i="1"/>
  <c r="EZ75" i="1"/>
  <c r="FA74" i="1"/>
  <c r="EZ74" i="1"/>
  <c r="FA73" i="1"/>
  <c r="EZ73" i="1"/>
  <c r="FA72" i="1"/>
  <c r="EZ72" i="1"/>
  <c r="FA71" i="1"/>
  <c r="EZ71" i="1"/>
  <c r="FA70" i="1"/>
  <c r="EZ70" i="1"/>
  <c r="FA69" i="1"/>
  <c r="EZ69" i="1"/>
  <c r="FA68" i="1"/>
  <c r="EZ68" i="1"/>
  <c r="FA67" i="1"/>
  <c r="EZ67" i="1"/>
  <c r="FA66" i="1"/>
  <c r="EZ66" i="1"/>
  <c r="FA65" i="1"/>
  <c r="EZ65" i="1"/>
  <c r="FA64" i="1"/>
  <c r="EZ64" i="1"/>
  <c r="FA63" i="1"/>
  <c r="EZ63" i="1"/>
  <c r="FA62" i="1"/>
  <c r="EZ62" i="1"/>
  <c r="FA61" i="1"/>
  <c r="EZ61" i="1"/>
  <c r="FA60" i="1"/>
  <c r="EZ60" i="1"/>
  <c r="FA59" i="1"/>
  <c r="EZ59" i="1"/>
  <c r="FA58" i="1"/>
  <c r="EZ58" i="1"/>
  <c r="FA57" i="1"/>
  <c r="EZ57" i="1"/>
  <c r="FA56" i="1"/>
  <c r="EZ56" i="1"/>
  <c r="FA55" i="1"/>
  <c r="EZ55" i="1"/>
  <c r="FA54" i="1"/>
  <c r="EZ54" i="1"/>
  <c r="FA53" i="1"/>
  <c r="EZ53" i="1"/>
  <c r="FA52" i="1"/>
  <c r="EZ52" i="1"/>
  <c r="FA51" i="1"/>
  <c r="EZ51" i="1"/>
  <c r="FA50" i="1"/>
  <c r="EZ50" i="1"/>
  <c r="FA49" i="1"/>
  <c r="EZ49" i="1"/>
  <c r="FA48" i="1"/>
  <c r="EZ48" i="1"/>
  <c r="FA47" i="1"/>
  <c r="EZ47" i="1"/>
  <c r="FA46" i="1"/>
  <c r="EZ46" i="1"/>
  <c r="FA45" i="1"/>
  <c r="EZ45" i="1"/>
  <c r="FA44" i="1"/>
  <c r="EZ44" i="1"/>
  <c r="FA43" i="1"/>
  <c r="EZ43" i="1"/>
  <c r="FA42" i="1"/>
  <c r="EZ42" i="1"/>
  <c r="FA41" i="1"/>
  <c r="EZ41" i="1"/>
  <c r="FA40" i="1"/>
  <c r="EZ40" i="1"/>
  <c r="FA39" i="1"/>
  <c r="EZ39" i="1"/>
  <c r="FA38" i="1"/>
  <c r="EZ38" i="1"/>
  <c r="FA37" i="1"/>
  <c r="EZ37" i="1"/>
  <c r="FA36" i="1"/>
  <c r="EZ36" i="1"/>
  <c r="FA35" i="1"/>
  <c r="EZ35" i="1"/>
  <c r="FA34" i="1"/>
  <c r="EZ34" i="1"/>
  <c r="FA33" i="1"/>
  <c r="EZ33" i="1"/>
  <c r="FA32" i="1"/>
  <c r="EZ32" i="1"/>
  <c r="FA31" i="1"/>
  <c r="EZ31" i="1"/>
  <c r="FA30" i="1"/>
  <c r="EZ30" i="1"/>
  <c r="FA29" i="1"/>
  <c r="EZ29" i="1"/>
  <c r="FA28" i="1"/>
  <c r="EZ28" i="1"/>
  <c r="FA27" i="1"/>
  <c r="EZ27" i="1"/>
  <c r="FA26" i="1"/>
  <c r="EZ26" i="1"/>
  <c r="FA25" i="1"/>
  <c r="EZ25" i="1"/>
  <c r="FA24" i="1"/>
  <c r="EZ24" i="1"/>
  <c r="FA23" i="1"/>
  <c r="EZ23" i="1"/>
  <c r="FA22" i="1"/>
  <c r="EZ22" i="1"/>
  <c r="FA21" i="1"/>
  <c r="EZ21" i="1"/>
  <c r="FA20" i="1"/>
  <c r="EZ20" i="1"/>
  <c r="FA19" i="1"/>
  <c r="EZ19" i="1"/>
  <c r="FA18" i="1"/>
  <c r="EZ18" i="1"/>
  <c r="FA17" i="1"/>
  <c r="EZ17" i="1"/>
  <c r="FA16" i="1"/>
  <c r="EZ16" i="1"/>
  <c r="FA15" i="1"/>
  <c r="EZ15" i="1"/>
  <c r="FA14" i="1"/>
  <c r="EZ14" i="1"/>
  <c r="FA13" i="1"/>
  <c r="EZ13" i="1"/>
  <c r="FA12" i="1"/>
  <c r="EZ12" i="1"/>
  <c r="ET260" i="1"/>
  <c r="ES260" i="1"/>
  <c r="ET259" i="1"/>
  <c r="ES259" i="1"/>
  <c r="ET258" i="1"/>
  <c r="ES258" i="1"/>
  <c r="ET257" i="1"/>
  <c r="ES257" i="1"/>
  <c r="ET256" i="1"/>
  <c r="ES256" i="1"/>
  <c r="ET255" i="1"/>
  <c r="ES255" i="1"/>
  <c r="ET254" i="1"/>
  <c r="ES254" i="1"/>
  <c r="ET253" i="1"/>
  <c r="ES253" i="1"/>
  <c r="ET252" i="1"/>
  <c r="ES252" i="1"/>
  <c r="ET251" i="1"/>
  <c r="ES251" i="1"/>
  <c r="ET250" i="1"/>
  <c r="ES250" i="1"/>
  <c r="ET249" i="1"/>
  <c r="ES249" i="1"/>
  <c r="ET248" i="1"/>
  <c r="ES248" i="1"/>
  <c r="ET247" i="1"/>
  <c r="ES247" i="1"/>
  <c r="ET246" i="1"/>
  <c r="ES246" i="1"/>
  <c r="ET245" i="1"/>
  <c r="ES245" i="1"/>
  <c r="ET244" i="1"/>
  <c r="ES244" i="1"/>
  <c r="ET243" i="1"/>
  <c r="ES243" i="1"/>
  <c r="ET242" i="1"/>
  <c r="ES242" i="1"/>
  <c r="ET241" i="1"/>
  <c r="ES241" i="1"/>
  <c r="ET240" i="1"/>
  <c r="ES240" i="1"/>
  <c r="ET239" i="1"/>
  <c r="ES239" i="1"/>
  <c r="ET238" i="1"/>
  <c r="ES238" i="1"/>
  <c r="ET237" i="1"/>
  <c r="ES237" i="1"/>
  <c r="ET236" i="1"/>
  <c r="ES236" i="1"/>
  <c r="ET235" i="1"/>
  <c r="ES235" i="1"/>
  <c r="ET234" i="1"/>
  <c r="ES234" i="1"/>
  <c r="ET233" i="1"/>
  <c r="ES233" i="1"/>
  <c r="ET232" i="1"/>
  <c r="ES232" i="1"/>
  <c r="ET231" i="1"/>
  <c r="ES231" i="1"/>
  <c r="ET230" i="1"/>
  <c r="ES230" i="1"/>
  <c r="ET229" i="1"/>
  <c r="ES229" i="1"/>
  <c r="ET228" i="1"/>
  <c r="ES228" i="1"/>
  <c r="ET227" i="1"/>
  <c r="ES227" i="1"/>
  <c r="ET226" i="1"/>
  <c r="ES226" i="1"/>
  <c r="ET225" i="1"/>
  <c r="ES225" i="1"/>
  <c r="ET224" i="1"/>
  <c r="ES224" i="1"/>
  <c r="ET223" i="1"/>
  <c r="ES223" i="1"/>
  <c r="ET222" i="1"/>
  <c r="ES222" i="1"/>
  <c r="ET221" i="1"/>
  <c r="ES221" i="1"/>
  <c r="ET220" i="1"/>
  <c r="ES220" i="1"/>
  <c r="ET219" i="1"/>
  <c r="ES219" i="1"/>
  <c r="ET218" i="1"/>
  <c r="ES218" i="1"/>
  <c r="ET217" i="1"/>
  <c r="ES217" i="1"/>
  <c r="ET216" i="1"/>
  <c r="ES216" i="1"/>
  <c r="ET215" i="1"/>
  <c r="ES215" i="1"/>
  <c r="ET214" i="1"/>
  <c r="ES214" i="1"/>
  <c r="ET213" i="1"/>
  <c r="ES213" i="1"/>
  <c r="ET212" i="1"/>
  <c r="ES212" i="1"/>
  <c r="ET211" i="1"/>
  <c r="ES211" i="1"/>
  <c r="ET210" i="1"/>
  <c r="ES210" i="1"/>
  <c r="ET209" i="1"/>
  <c r="ES209" i="1"/>
  <c r="ET208" i="1"/>
  <c r="ES208" i="1"/>
  <c r="ET207" i="1"/>
  <c r="ES207" i="1"/>
  <c r="ET206" i="1"/>
  <c r="ES206" i="1"/>
  <c r="ET205" i="1"/>
  <c r="ES205" i="1"/>
  <c r="ET204" i="1"/>
  <c r="ES204" i="1"/>
  <c r="ET203" i="1"/>
  <c r="ES203" i="1"/>
  <c r="ET202" i="1"/>
  <c r="ES202" i="1"/>
  <c r="ET201" i="1"/>
  <c r="ES201" i="1"/>
  <c r="ET200" i="1"/>
  <c r="ES200" i="1"/>
  <c r="ET199" i="1"/>
  <c r="ES199" i="1"/>
  <c r="ET198" i="1"/>
  <c r="ES198" i="1"/>
  <c r="ET197" i="1"/>
  <c r="ES197" i="1"/>
  <c r="ET196" i="1"/>
  <c r="ES196" i="1"/>
  <c r="ET195" i="1"/>
  <c r="ES195" i="1"/>
  <c r="ET194" i="1"/>
  <c r="ES194" i="1"/>
  <c r="ET193" i="1"/>
  <c r="ES193" i="1"/>
  <c r="ET192" i="1"/>
  <c r="ES192" i="1"/>
  <c r="ET191" i="1"/>
  <c r="ES191" i="1"/>
  <c r="ET190" i="1"/>
  <c r="ES190" i="1"/>
  <c r="ET189" i="1"/>
  <c r="ES189" i="1"/>
  <c r="ET188" i="1"/>
  <c r="ES188" i="1"/>
  <c r="ET187" i="1"/>
  <c r="ES187" i="1"/>
  <c r="ET186" i="1"/>
  <c r="ES186" i="1"/>
  <c r="ET185" i="1"/>
  <c r="ES185" i="1"/>
  <c r="ET184" i="1"/>
  <c r="ES184" i="1"/>
  <c r="ET183" i="1"/>
  <c r="ES183" i="1"/>
  <c r="ET182" i="1"/>
  <c r="ES182" i="1"/>
  <c r="ET181" i="1"/>
  <c r="ES181" i="1"/>
  <c r="ET180" i="1"/>
  <c r="ES180" i="1"/>
  <c r="ET179" i="1"/>
  <c r="ES179" i="1"/>
  <c r="ET178" i="1"/>
  <c r="ES178" i="1"/>
  <c r="ET177" i="1"/>
  <c r="ES177" i="1"/>
  <c r="ET176" i="1"/>
  <c r="ES176" i="1"/>
  <c r="ET175" i="1"/>
  <c r="ES175" i="1"/>
  <c r="ET174" i="1"/>
  <c r="ES174" i="1"/>
  <c r="ET173" i="1"/>
  <c r="ES173" i="1"/>
  <c r="ET172" i="1"/>
  <c r="ES172" i="1"/>
  <c r="ET171" i="1"/>
  <c r="ES171" i="1"/>
  <c r="ET170" i="1"/>
  <c r="ES170" i="1"/>
  <c r="ET169" i="1"/>
  <c r="ES169" i="1"/>
  <c r="ET168" i="1"/>
  <c r="ES168" i="1"/>
  <c r="ET167" i="1"/>
  <c r="ES167" i="1"/>
  <c r="ET166" i="1"/>
  <c r="ES166" i="1"/>
  <c r="ET165" i="1"/>
  <c r="ES165" i="1"/>
  <c r="ET164" i="1"/>
  <c r="ES164" i="1"/>
  <c r="ET163" i="1"/>
  <c r="ES163" i="1"/>
  <c r="ET162" i="1"/>
  <c r="ES162" i="1"/>
  <c r="ET161" i="1"/>
  <c r="ES161" i="1"/>
  <c r="ET160" i="1"/>
  <c r="ES160" i="1"/>
  <c r="ET159" i="1"/>
  <c r="ES159" i="1"/>
  <c r="ET158" i="1"/>
  <c r="ES158" i="1"/>
  <c r="ET157" i="1"/>
  <c r="ES157" i="1"/>
  <c r="ET156" i="1"/>
  <c r="ES156" i="1"/>
  <c r="ET155" i="1"/>
  <c r="ES155" i="1"/>
  <c r="ET154" i="1"/>
  <c r="ES154" i="1"/>
  <c r="ET153" i="1"/>
  <c r="ES153" i="1"/>
  <c r="ET152" i="1"/>
  <c r="ES152" i="1"/>
  <c r="ET151" i="1"/>
  <c r="ES151" i="1"/>
  <c r="ET150" i="1"/>
  <c r="ES150" i="1"/>
  <c r="ET149" i="1"/>
  <c r="ES149" i="1"/>
  <c r="ET148" i="1"/>
  <c r="ES148" i="1"/>
  <c r="ET147" i="1"/>
  <c r="ES147" i="1"/>
  <c r="ET146" i="1"/>
  <c r="ES146" i="1"/>
  <c r="ET145" i="1"/>
  <c r="ES145" i="1"/>
  <c r="ET144" i="1"/>
  <c r="ES144" i="1"/>
  <c r="ET143" i="1"/>
  <c r="ES143" i="1"/>
  <c r="ET142" i="1"/>
  <c r="ES142" i="1"/>
  <c r="ET141" i="1"/>
  <c r="ES141" i="1"/>
  <c r="ET140" i="1"/>
  <c r="ES140" i="1"/>
  <c r="ET139" i="1"/>
  <c r="ES139" i="1"/>
  <c r="ET138" i="1"/>
  <c r="ES138" i="1"/>
  <c r="ET137" i="1"/>
  <c r="ES137" i="1"/>
  <c r="ET136" i="1"/>
  <c r="ES136" i="1"/>
  <c r="ET135" i="1"/>
  <c r="ES135" i="1"/>
  <c r="ET134" i="1"/>
  <c r="ES134" i="1"/>
  <c r="ET133" i="1"/>
  <c r="ES133" i="1"/>
  <c r="ET132" i="1"/>
  <c r="ES132" i="1"/>
  <c r="ET131" i="1"/>
  <c r="ES131" i="1"/>
  <c r="ET130" i="1"/>
  <c r="ES130" i="1"/>
  <c r="ET129" i="1"/>
  <c r="ES129" i="1"/>
  <c r="ET128" i="1"/>
  <c r="ES128" i="1"/>
  <c r="ET127" i="1"/>
  <c r="ES127" i="1"/>
  <c r="ET126" i="1"/>
  <c r="ES126" i="1"/>
  <c r="ET125" i="1"/>
  <c r="ES125" i="1"/>
  <c r="ET124" i="1"/>
  <c r="ES124" i="1"/>
  <c r="ET123" i="1"/>
  <c r="ES123" i="1"/>
  <c r="ET122" i="1"/>
  <c r="ES122" i="1"/>
  <c r="ET121" i="1"/>
  <c r="ES121" i="1"/>
  <c r="ET120" i="1"/>
  <c r="ES120" i="1"/>
  <c r="ET119" i="1"/>
  <c r="ES119" i="1"/>
  <c r="ET118" i="1"/>
  <c r="ES118" i="1"/>
  <c r="ET117" i="1"/>
  <c r="ES117" i="1"/>
  <c r="ET116" i="1"/>
  <c r="ES116" i="1"/>
  <c r="ET115" i="1"/>
  <c r="ES115" i="1"/>
  <c r="ET114" i="1"/>
  <c r="ES114" i="1"/>
  <c r="ET113" i="1"/>
  <c r="ES113" i="1"/>
  <c r="ET112" i="1"/>
  <c r="ES112" i="1"/>
  <c r="ET111" i="1"/>
  <c r="ES111" i="1"/>
  <c r="ET110" i="1"/>
  <c r="ES110" i="1"/>
  <c r="ET109" i="1"/>
  <c r="ES109" i="1"/>
  <c r="ET108" i="1"/>
  <c r="ES108" i="1"/>
  <c r="ET107" i="1"/>
  <c r="ES107" i="1"/>
  <c r="ET106" i="1"/>
  <c r="ES106" i="1"/>
  <c r="ET105" i="1"/>
  <c r="ES105" i="1"/>
  <c r="ET104" i="1"/>
  <c r="ES104" i="1"/>
  <c r="ET103" i="1"/>
  <c r="ES103" i="1"/>
  <c r="ET102" i="1"/>
  <c r="ES102" i="1"/>
  <c r="ET101" i="1"/>
  <c r="ES101" i="1"/>
  <c r="ET100" i="1"/>
  <c r="ES100" i="1"/>
  <c r="ET99" i="1"/>
  <c r="ES99" i="1"/>
  <c r="ET98" i="1"/>
  <c r="ES98" i="1"/>
  <c r="ET97" i="1"/>
  <c r="ES97" i="1"/>
  <c r="ET96" i="1"/>
  <c r="ES96" i="1"/>
  <c r="ET95" i="1"/>
  <c r="ES95" i="1"/>
  <c r="ET94" i="1"/>
  <c r="ES94" i="1"/>
  <c r="ET93" i="1"/>
  <c r="ES93" i="1"/>
  <c r="ET92" i="1"/>
  <c r="ES92" i="1"/>
  <c r="ET91" i="1"/>
  <c r="ES91" i="1"/>
  <c r="ET90" i="1"/>
  <c r="ES90" i="1"/>
  <c r="ET89" i="1"/>
  <c r="ES89" i="1"/>
  <c r="ET88" i="1"/>
  <c r="ES88" i="1"/>
  <c r="ET87" i="1"/>
  <c r="ES87" i="1"/>
  <c r="ET86" i="1"/>
  <c r="ES86" i="1"/>
  <c r="ET85" i="1"/>
  <c r="ES85" i="1"/>
  <c r="ET84" i="1"/>
  <c r="ES84" i="1"/>
  <c r="ET83" i="1"/>
  <c r="ES83" i="1"/>
  <c r="ET82" i="1"/>
  <c r="ES82" i="1"/>
  <c r="ET81" i="1"/>
  <c r="ES81" i="1"/>
  <c r="ET80" i="1"/>
  <c r="ES80" i="1"/>
  <c r="ET79" i="1"/>
  <c r="ES79" i="1"/>
  <c r="ET78" i="1"/>
  <c r="ES78" i="1"/>
  <c r="ET77" i="1"/>
  <c r="ES77" i="1"/>
  <c r="ET76" i="1"/>
  <c r="ES76" i="1"/>
  <c r="ET75" i="1"/>
  <c r="ES75" i="1"/>
  <c r="ET74" i="1"/>
  <c r="ES74" i="1"/>
  <c r="ET73" i="1"/>
  <c r="ES73" i="1"/>
  <c r="ET72" i="1"/>
  <c r="ES72" i="1"/>
  <c r="ET71" i="1"/>
  <c r="ES71" i="1"/>
  <c r="ET70" i="1"/>
  <c r="ES70" i="1"/>
  <c r="ET69" i="1"/>
  <c r="ES69" i="1"/>
  <c r="ET68" i="1"/>
  <c r="ES68" i="1"/>
  <c r="ET67" i="1"/>
  <c r="ES67" i="1"/>
  <c r="ET66" i="1"/>
  <c r="ES66" i="1"/>
  <c r="ET65" i="1"/>
  <c r="ES65" i="1"/>
  <c r="ET64" i="1"/>
  <c r="ES64" i="1"/>
  <c r="ET63" i="1"/>
  <c r="ES63" i="1"/>
  <c r="ET62" i="1"/>
  <c r="ES62" i="1"/>
  <c r="ET61" i="1"/>
  <c r="ES61" i="1"/>
  <c r="ET60" i="1"/>
  <c r="ES60" i="1"/>
  <c r="ET59" i="1"/>
  <c r="ES59" i="1"/>
  <c r="ET58" i="1"/>
  <c r="ES58" i="1"/>
  <c r="ET57" i="1"/>
  <c r="ES57" i="1"/>
  <c r="ET56" i="1"/>
  <c r="ES56" i="1"/>
  <c r="ET55" i="1"/>
  <c r="ES55" i="1"/>
  <c r="ET54" i="1"/>
  <c r="ES54" i="1"/>
  <c r="ET53" i="1"/>
  <c r="ES53" i="1"/>
  <c r="ET52" i="1"/>
  <c r="ES52" i="1"/>
  <c r="ET51" i="1"/>
  <c r="ES51" i="1"/>
  <c r="ET50" i="1"/>
  <c r="ES50" i="1"/>
  <c r="ET49" i="1"/>
  <c r="ES49" i="1"/>
  <c r="ET48" i="1"/>
  <c r="ES48" i="1"/>
  <c r="ET47" i="1"/>
  <c r="ES47" i="1"/>
  <c r="ET46" i="1"/>
  <c r="ES46" i="1"/>
  <c r="ET45" i="1"/>
  <c r="ES45" i="1"/>
  <c r="ET44" i="1"/>
  <c r="ES44" i="1"/>
  <c r="ET43" i="1"/>
  <c r="ES43" i="1"/>
  <c r="ET42" i="1"/>
  <c r="ES42" i="1"/>
  <c r="ET41" i="1"/>
  <c r="ES41" i="1"/>
  <c r="ET40" i="1"/>
  <c r="ES40" i="1"/>
  <c r="ET39" i="1"/>
  <c r="ES39" i="1"/>
  <c r="ET38" i="1"/>
  <c r="ES38" i="1"/>
  <c r="ET37" i="1"/>
  <c r="ES37" i="1"/>
  <c r="ET36" i="1"/>
  <c r="ES36" i="1"/>
  <c r="ET35" i="1"/>
  <c r="ES35" i="1"/>
  <c r="ET34" i="1"/>
  <c r="ES34" i="1"/>
  <c r="ET33" i="1"/>
  <c r="ES33" i="1"/>
  <c r="ET32" i="1"/>
  <c r="ES32" i="1"/>
  <c r="ET31" i="1"/>
  <c r="ES31" i="1"/>
  <c r="ET30" i="1"/>
  <c r="ES30" i="1"/>
  <c r="ET29" i="1"/>
  <c r="ES29" i="1"/>
  <c r="ET28" i="1"/>
  <c r="ES28" i="1"/>
  <c r="ET27" i="1"/>
  <c r="ES27" i="1"/>
  <c r="ET26" i="1"/>
  <c r="ES26" i="1"/>
  <c r="ET25" i="1"/>
  <c r="ES25" i="1"/>
  <c r="ET24" i="1"/>
  <c r="ES24" i="1"/>
  <c r="ET23" i="1"/>
  <c r="ES23" i="1"/>
  <c r="ET22" i="1"/>
  <c r="ES22" i="1"/>
  <c r="ET21" i="1"/>
  <c r="ES21" i="1"/>
  <c r="ET20" i="1"/>
  <c r="ES20" i="1"/>
  <c r="ET19" i="1"/>
  <c r="ES19" i="1"/>
  <c r="ET18" i="1"/>
  <c r="ES18" i="1"/>
  <c r="ET17" i="1"/>
  <c r="ES17" i="1"/>
  <c r="ET16" i="1"/>
  <c r="ES16" i="1"/>
  <c r="ET15" i="1"/>
  <c r="ES15" i="1"/>
  <c r="ET14" i="1"/>
  <c r="ES14" i="1"/>
  <c r="ET13" i="1"/>
  <c r="ES13" i="1"/>
  <c r="ET12" i="1"/>
  <c r="ES12" i="1"/>
  <c r="EM260" i="1"/>
  <c r="EL260" i="1"/>
  <c r="EM259" i="1"/>
  <c r="EL259" i="1"/>
  <c r="EM258" i="1"/>
  <c r="EL258" i="1"/>
  <c r="EM257" i="1"/>
  <c r="EL257" i="1"/>
  <c r="EM256" i="1"/>
  <c r="EL256" i="1"/>
  <c r="EM255" i="1"/>
  <c r="EL255" i="1"/>
  <c r="EM254" i="1"/>
  <c r="EL254" i="1"/>
  <c r="EM253" i="1"/>
  <c r="EL253" i="1"/>
  <c r="EM252" i="1"/>
  <c r="EL252" i="1"/>
  <c r="EM251" i="1"/>
  <c r="EL251" i="1"/>
  <c r="EM250" i="1"/>
  <c r="EL250" i="1"/>
  <c r="EM249" i="1"/>
  <c r="EL249" i="1"/>
  <c r="EM248" i="1"/>
  <c r="EL248" i="1"/>
  <c r="EM247" i="1"/>
  <c r="EL247" i="1"/>
  <c r="EM246" i="1"/>
  <c r="EL246" i="1"/>
  <c r="EM245" i="1"/>
  <c r="EL245" i="1"/>
  <c r="EM244" i="1"/>
  <c r="EL244" i="1"/>
  <c r="EM243" i="1"/>
  <c r="EL243" i="1"/>
  <c r="EM242" i="1"/>
  <c r="EL242" i="1"/>
  <c r="EM241" i="1"/>
  <c r="EL241" i="1"/>
  <c r="EM240" i="1"/>
  <c r="EL240" i="1"/>
  <c r="EM239" i="1"/>
  <c r="EL239" i="1"/>
  <c r="EM238" i="1"/>
  <c r="EL238" i="1"/>
  <c r="EM237" i="1"/>
  <c r="EL237" i="1"/>
  <c r="EM236" i="1"/>
  <c r="EL236" i="1"/>
  <c r="EM235" i="1"/>
  <c r="EL235" i="1"/>
  <c r="EM234" i="1"/>
  <c r="EL234" i="1"/>
  <c r="EM233" i="1"/>
  <c r="EL233" i="1"/>
  <c r="EM232" i="1"/>
  <c r="EL232" i="1"/>
  <c r="EM231" i="1"/>
  <c r="EL231" i="1"/>
  <c r="EM230" i="1"/>
  <c r="EL230" i="1"/>
  <c r="EM229" i="1"/>
  <c r="EL229" i="1"/>
  <c r="EM228" i="1"/>
  <c r="EL228" i="1"/>
  <c r="EM227" i="1"/>
  <c r="EL227" i="1"/>
  <c r="EM226" i="1"/>
  <c r="EL226" i="1"/>
  <c r="EM225" i="1"/>
  <c r="EL225" i="1"/>
  <c r="EM224" i="1"/>
  <c r="EL224" i="1"/>
  <c r="EM223" i="1"/>
  <c r="EL223" i="1"/>
  <c r="EM222" i="1"/>
  <c r="EL222" i="1"/>
  <c r="EM221" i="1"/>
  <c r="EL221" i="1"/>
  <c r="EM220" i="1"/>
  <c r="EL220" i="1"/>
  <c r="EM219" i="1"/>
  <c r="EL219" i="1"/>
  <c r="EM218" i="1"/>
  <c r="EL218" i="1"/>
  <c r="EM217" i="1"/>
  <c r="EL217" i="1"/>
  <c r="EM216" i="1"/>
  <c r="EL216" i="1"/>
  <c r="EM215" i="1"/>
  <c r="EL215" i="1"/>
  <c r="EM214" i="1"/>
  <c r="EL214" i="1"/>
  <c r="EM213" i="1"/>
  <c r="EL213" i="1"/>
  <c r="EM212" i="1"/>
  <c r="EL212" i="1"/>
  <c r="EM211" i="1"/>
  <c r="EL211" i="1"/>
  <c r="EM210" i="1"/>
  <c r="EL210" i="1"/>
  <c r="EM209" i="1"/>
  <c r="EL209" i="1"/>
  <c r="EM208" i="1"/>
  <c r="EL208" i="1"/>
  <c r="EM207" i="1"/>
  <c r="EL207" i="1"/>
  <c r="EM206" i="1"/>
  <c r="EL206" i="1"/>
  <c r="EM205" i="1"/>
  <c r="EL205" i="1"/>
  <c r="EM204" i="1"/>
  <c r="EL204" i="1"/>
  <c r="EM203" i="1"/>
  <c r="EL203" i="1"/>
  <c r="EM202" i="1"/>
  <c r="EL202" i="1"/>
  <c r="EM201" i="1"/>
  <c r="EL201" i="1"/>
  <c r="EM200" i="1"/>
  <c r="EL200" i="1"/>
  <c r="EM199" i="1"/>
  <c r="EL199" i="1"/>
  <c r="EM198" i="1"/>
  <c r="EL198" i="1"/>
  <c r="EM197" i="1"/>
  <c r="EL197" i="1"/>
  <c r="EM196" i="1"/>
  <c r="EL196" i="1"/>
  <c r="EM195" i="1"/>
  <c r="EL195" i="1"/>
  <c r="EM194" i="1"/>
  <c r="EL194" i="1"/>
  <c r="EM193" i="1"/>
  <c r="EL193" i="1"/>
  <c r="EM192" i="1"/>
  <c r="EL192" i="1"/>
  <c r="EM191" i="1"/>
  <c r="EL191" i="1"/>
  <c r="EM190" i="1"/>
  <c r="EL190" i="1"/>
  <c r="EM189" i="1"/>
  <c r="EL189" i="1"/>
  <c r="EM188" i="1"/>
  <c r="EL188" i="1"/>
  <c r="EM187" i="1"/>
  <c r="EL187" i="1"/>
  <c r="EM186" i="1"/>
  <c r="EL186" i="1"/>
  <c r="EM185" i="1"/>
  <c r="EL185" i="1"/>
  <c r="EM184" i="1"/>
  <c r="EL184" i="1"/>
  <c r="EM183" i="1"/>
  <c r="EL183" i="1"/>
  <c r="EM182" i="1"/>
  <c r="EL182" i="1"/>
  <c r="EM181" i="1"/>
  <c r="EL181" i="1"/>
  <c r="EM180" i="1"/>
  <c r="EL180" i="1"/>
  <c r="EM179" i="1"/>
  <c r="EL179" i="1"/>
  <c r="EM178" i="1"/>
  <c r="EL178" i="1"/>
  <c r="EM177" i="1"/>
  <c r="EL177" i="1"/>
  <c r="EM176" i="1"/>
  <c r="EL176" i="1"/>
  <c r="EM175" i="1"/>
  <c r="EL175" i="1"/>
  <c r="EM174" i="1"/>
  <c r="EL174" i="1"/>
  <c r="EM173" i="1"/>
  <c r="EL173" i="1"/>
  <c r="EM172" i="1"/>
  <c r="EL172" i="1"/>
  <c r="EM171" i="1"/>
  <c r="EL171" i="1"/>
  <c r="EM170" i="1"/>
  <c r="EL170" i="1"/>
  <c r="EM169" i="1"/>
  <c r="EL169" i="1"/>
  <c r="EM168" i="1"/>
  <c r="EL168" i="1"/>
  <c r="EM167" i="1"/>
  <c r="EL167" i="1"/>
  <c r="EM166" i="1"/>
  <c r="EL166" i="1"/>
  <c r="EM165" i="1"/>
  <c r="EL165" i="1"/>
  <c r="EM164" i="1"/>
  <c r="EL164" i="1"/>
  <c r="EM163" i="1"/>
  <c r="EL163" i="1"/>
  <c r="EM162" i="1"/>
  <c r="EL162" i="1"/>
  <c r="EM161" i="1"/>
  <c r="EL161" i="1"/>
  <c r="EM160" i="1"/>
  <c r="EL160" i="1"/>
  <c r="EM159" i="1"/>
  <c r="EL159" i="1"/>
  <c r="EM158" i="1"/>
  <c r="EL158" i="1"/>
  <c r="EM157" i="1"/>
  <c r="EL157" i="1"/>
  <c r="EM156" i="1"/>
  <c r="EL156" i="1"/>
  <c r="EM155" i="1"/>
  <c r="EL155" i="1"/>
  <c r="EM154" i="1"/>
  <c r="EL154" i="1"/>
  <c r="EM153" i="1"/>
  <c r="EL153" i="1"/>
  <c r="EM152" i="1"/>
  <c r="EL152" i="1"/>
  <c r="EM151" i="1"/>
  <c r="EL151" i="1"/>
  <c r="EM150" i="1"/>
  <c r="EL150" i="1"/>
  <c r="EM149" i="1"/>
  <c r="EL149" i="1"/>
  <c r="EM148" i="1"/>
  <c r="EL148" i="1"/>
  <c r="EM147" i="1"/>
  <c r="EL147" i="1"/>
  <c r="EM146" i="1"/>
  <c r="EL146" i="1"/>
  <c r="EM145" i="1"/>
  <c r="EL145" i="1"/>
  <c r="EM144" i="1"/>
  <c r="EL144" i="1"/>
  <c r="EM143" i="1"/>
  <c r="EL143" i="1"/>
  <c r="EM142" i="1"/>
  <c r="EL142" i="1"/>
  <c r="EM141" i="1"/>
  <c r="EL141" i="1"/>
  <c r="EM140" i="1"/>
  <c r="EL140" i="1"/>
  <c r="EM139" i="1"/>
  <c r="EL139" i="1"/>
  <c r="EM138" i="1"/>
  <c r="EL138" i="1"/>
  <c r="EM137" i="1"/>
  <c r="EL137" i="1"/>
  <c r="EM136" i="1"/>
  <c r="EL136" i="1"/>
  <c r="EM135" i="1"/>
  <c r="EL135" i="1"/>
  <c r="EM134" i="1"/>
  <c r="EL134" i="1"/>
  <c r="EM133" i="1"/>
  <c r="EL133" i="1"/>
  <c r="EM132" i="1"/>
  <c r="EL132" i="1"/>
  <c r="EM131" i="1"/>
  <c r="EL131" i="1"/>
  <c r="EM130" i="1"/>
  <c r="EL130" i="1"/>
  <c r="EM129" i="1"/>
  <c r="EL129" i="1"/>
  <c r="EM128" i="1"/>
  <c r="EL128" i="1"/>
  <c r="EM127" i="1"/>
  <c r="EL127" i="1"/>
  <c r="EM126" i="1"/>
  <c r="EL126" i="1"/>
  <c r="EM125" i="1"/>
  <c r="EL125" i="1"/>
  <c r="EM124" i="1"/>
  <c r="EL124" i="1"/>
  <c r="EM123" i="1"/>
  <c r="EL123" i="1"/>
  <c r="EM122" i="1"/>
  <c r="EL122" i="1"/>
  <c r="EM121" i="1"/>
  <c r="EL121" i="1"/>
  <c r="EM120" i="1"/>
  <c r="EL120" i="1"/>
  <c r="EM119" i="1"/>
  <c r="EL119" i="1"/>
  <c r="EM118" i="1"/>
  <c r="EL118" i="1"/>
  <c r="EM117" i="1"/>
  <c r="EL117" i="1"/>
  <c r="EM116" i="1"/>
  <c r="EL116" i="1"/>
  <c r="EM115" i="1"/>
  <c r="EL115" i="1"/>
  <c r="EM114" i="1"/>
  <c r="EL114" i="1"/>
  <c r="EM113" i="1"/>
  <c r="EL113" i="1"/>
  <c r="EM112" i="1"/>
  <c r="EL112" i="1"/>
  <c r="EM111" i="1"/>
  <c r="EL111" i="1"/>
  <c r="EM110" i="1"/>
  <c r="EL110" i="1"/>
  <c r="EM109" i="1"/>
  <c r="EL109" i="1"/>
  <c r="EM108" i="1"/>
  <c r="EL108" i="1"/>
  <c r="EM107" i="1"/>
  <c r="EL107" i="1"/>
  <c r="EM106" i="1"/>
  <c r="EL106" i="1"/>
  <c r="EM105" i="1"/>
  <c r="EL105" i="1"/>
  <c r="EM104" i="1"/>
  <c r="EL104" i="1"/>
  <c r="EM103" i="1"/>
  <c r="EL103" i="1"/>
  <c r="EM102" i="1"/>
  <c r="EL102" i="1"/>
  <c r="EM101" i="1"/>
  <c r="EL101" i="1"/>
  <c r="EM100" i="1"/>
  <c r="EL100" i="1"/>
  <c r="EM99" i="1"/>
  <c r="EL99" i="1"/>
  <c r="EM98" i="1"/>
  <c r="EL98" i="1"/>
  <c r="EM97" i="1"/>
  <c r="EL97" i="1"/>
  <c r="EM96" i="1"/>
  <c r="EL96" i="1"/>
  <c r="EM95" i="1"/>
  <c r="EL95" i="1"/>
  <c r="EM94" i="1"/>
  <c r="EL94" i="1"/>
  <c r="EM93" i="1"/>
  <c r="EL93" i="1"/>
  <c r="EM92" i="1"/>
  <c r="EL92" i="1"/>
  <c r="EM91" i="1"/>
  <c r="EL91" i="1"/>
  <c r="EM90" i="1"/>
  <c r="EL90" i="1"/>
  <c r="EM89" i="1"/>
  <c r="EL89" i="1"/>
  <c r="EM88" i="1"/>
  <c r="EL88" i="1"/>
  <c r="EM87" i="1"/>
  <c r="EL87" i="1"/>
  <c r="EM86" i="1"/>
  <c r="EL86" i="1"/>
  <c r="EM85" i="1"/>
  <c r="EL85" i="1"/>
  <c r="EM84" i="1"/>
  <c r="EL84" i="1"/>
  <c r="EM83" i="1"/>
  <c r="EL83" i="1"/>
  <c r="EM82" i="1"/>
  <c r="EL82" i="1"/>
  <c r="EM81" i="1"/>
  <c r="EL81" i="1"/>
  <c r="EM80" i="1"/>
  <c r="EL80" i="1"/>
  <c r="EM79" i="1"/>
  <c r="EL79" i="1"/>
  <c r="EM78" i="1"/>
  <c r="EL78" i="1"/>
  <c r="EM77" i="1"/>
  <c r="EL77" i="1"/>
  <c r="EM76" i="1"/>
  <c r="EL76" i="1"/>
  <c r="EM75" i="1"/>
  <c r="EL75" i="1"/>
  <c r="EM74" i="1"/>
  <c r="EL74" i="1"/>
  <c r="EM73" i="1"/>
  <c r="EL73" i="1"/>
  <c r="EM72" i="1"/>
  <c r="EL72" i="1"/>
  <c r="EM71" i="1"/>
  <c r="EL71" i="1"/>
  <c r="EM70" i="1"/>
  <c r="EL70" i="1"/>
  <c r="EM69" i="1"/>
  <c r="EL69" i="1"/>
  <c r="EM68" i="1"/>
  <c r="EL68" i="1"/>
  <c r="EM67" i="1"/>
  <c r="EL67" i="1"/>
  <c r="EM66" i="1"/>
  <c r="EL66" i="1"/>
  <c r="EM65" i="1"/>
  <c r="EL65" i="1"/>
  <c r="EM64" i="1"/>
  <c r="EL64" i="1"/>
  <c r="EM63" i="1"/>
  <c r="EL63" i="1"/>
  <c r="EM62" i="1"/>
  <c r="EL62" i="1"/>
  <c r="EM61" i="1"/>
  <c r="EL61" i="1"/>
  <c r="EM60" i="1"/>
  <c r="EL60" i="1"/>
  <c r="EM59" i="1"/>
  <c r="EL59" i="1"/>
  <c r="EM58" i="1"/>
  <c r="EL58" i="1"/>
  <c r="EM57" i="1"/>
  <c r="EL57" i="1"/>
  <c r="EM56" i="1"/>
  <c r="EL56" i="1"/>
  <c r="EM55" i="1"/>
  <c r="EL55" i="1"/>
  <c r="EM54" i="1"/>
  <c r="EL54" i="1"/>
  <c r="EM53" i="1"/>
  <c r="EL53" i="1"/>
  <c r="EM52" i="1"/>
  <c r="EL52" i="1"/>
  <c r="EM51" i="1"/>
  <c r="EL51" i="1"/>
  <c r="EM50" i="1"/>
  <c r="EL50" i="1"/>
  <c r="EM49" i="1"/>
  <c r="EL49" i="1"/>
  <c r="EM48" i="1"/>
  <c r="EL48" i="1"/>
  <c r="EM47" i="1"/>
  <c r="EL47" i="1"/>
  <c r="EM46" i="1"/>
  <c r="EL46" i="1"/>
  <c r="EM45" i="1"/>
  <c r="EL45" i="1"/>
  <c r="EM44" i="1"/>
  <c r="EL44" i="1"/>
  <c r="EM43" i="1"/>
  <c r="EL43" i="1"/>
  <c r="EM42" i="1"/>
  <c r="EL42" i="1"/>
  <c r="EM41" i="1"/>
  <c r="EL41" i="1"/>
  <c r="EM40" i="1"/>
  <c r="EL40" i="1"/>
  <c r="EM39" i="1"/>
  <c r="EL39" i="1"/>
  <c r="EM38" i="1"/>
  <c r="EL38" i="1"/>
  <c r="EM37" i="1"/>
  <c r="EL37" i="1"/>
  <c r="EM36" i="1"/>
  <c r="EL36" i="1"/>
  <c r="EM35" i="1"/>
  <c r="EL35" i="1"/>
  <c r="EM34" i="1"/>
  <c r="EL34" i="1"/>
  <c r="EM33" i="1"/>
  <c r="EL33" i="1"/>
  <c r="EM32" i="1"/>
  <c r="EL32" i="1"/>
  <c r="EM31" i="1"/>
  <c r="EL31" i="1"/>
  <c r="EM30" i="1"/>
  <c r="EL30" i="1"/>
  <c r="EM29" i="1"/>
  <c r="EL29" i="1"/>
  <c r="EM28" i="1"/>
  <c r="EL28" i="1"/>
  <c r="EM27" i="1"/>
  <c r="EL27" i="1"/>
  <c r="EM26" i="1"/>
  <c r="EL26" i="1"/>
  <c r="EM25" i="1"/>
  <c r="EL25" i="1"/>
  <c r="EM24" i="1"/>
  <c r="EL24" i="1"/>
  <c r="EM23" i="1"/>
  <c r="EL23" i="1"/>
  <c r="EM22" i="1"/>
  <c r="EL22" i="1"/>
  <c r="EM21" i="1"/>
  <c r="EL21" i="1"/>
  <c r="EM20" i="1"/>
  <c r="EL20" i="1"/>
  <c r="EM19" i="1"/>
  <c r="EL19" i="1"/>
  <c r="EM18" i="1"/>
  <c r="EL18" i="1"/>
  <c r="EM17" i="1"/>
  <c r="EL17" i="1"/>
  <c r="EM16" i="1"/>
  <c r="EL16" i="1"/>
  <c r="EM15" i="1"/>
  <c r="EL15" i="1"/>
  <c r="EM14" i="1"/>
  <c r="EL14" i="1"/>
  <c r="EM13" i="1"/>
  <c r="EL13" i="1"/>
  <c r="EM12" i="1"/>
  <c r="EL12" i="1"/>
  <c r="EF260" i="1"/>
  <c r="EE260" i="1"/>
  <c r="EF259" i="1"/>
  <c r="EE259" i="1"/>
  <c r="EF258" i="1"/>
  <c r="EE258" i="1"/>
  <c r="EF257" i="1"/>
  <c r="EE257" i="1"/>
  <c r="EF256" i="1"/>
  <c r="EE256" i="1"/>
  <c r="EF255" i="1"/>
  <c r="EE255" i="1"/>
  <c r="EF254" i="1"/>
  <c r="EE254" i="1"/>
  <c r="EF253" i="1"/>
  <c r="EE253" i="1"/>
  <c r="EF252" i="1"/>
  <c r="EE252" i="1"/>
  <c r="EF251" i="1"/>
  <c r="EE251" i="1"/>
  <c r="EF250" i="1"/>
  <c r="EE250" i="1"/>
  <c r="EF249" i="1"/>
  <c r="EE249" i="1"/>
  <c r="EF248" i="1"/>
  <c r="EE248" i="1"/>
  <c r="EF247" i="1"/>
  <c r="EE247" i="1"/>
  <c r="EF246" i="1"/>
  <c r="EE246" i="1"/>
  <c r="EF245" i="1"/>
  <c r="EE245" i="1"/>
  <c r="EF244" i="1"/>
  <c r="EE244" i="1"/>
  <c r="EF243" i="1"/>
  <c r="EE243" i="1"/>
  <c r="EF242" i="1"/>
  <c r="EE242" i="1"/>
  <c r="EF241" i="1"/>
  <c r="EE241" i="1"/>
  <c r="EF240" i="1"/>
  <c r="EE240" i="1"/>
  <c r="EF239" i="1"/>
  <c r="EE239" i="1"/>
  <c r="EF238" i="1"/>
  <c r="EE238" i="1"/>
  <c r="EF237" i="1"/>
  <c r="EE237" i="1"/>
  <c r="EF236" i="1"/>
  <c r="EE236" i="1"/>
  <c r="EF235" i="1"/>
  <c r="EE235" i="1"/>
  <c r="EF234" i="1"/>
  <c r="EE234" i="1"/>
  <c r="EF233" i="1"/>
  <c r="EE233" i="1"/>
  <c r="EF232" i="1"/>
  <c r="EE232" i="1"/>
  <c r="EF231" i="1"/>
  <c r="EE231" i="1"/>
  <c r="EF230" i="1"/>
  <c r="EE230" i="1"/>
  <c r="EF229" i="1"/>
  <c r="EE229" i="1"/>
  <c r="EF228" i="1"/>
  <c r="EE228" i="1"/>
  <c r="EF227" i="1"/>
  <c r="EE227" i="1"/>
  <c r="EF226" i="1"/>
  <c r="EE226" i="1"/>
  <c r="EF225" i="1"/>
  <c r="EE225" i="1"/>
  <c r="EF224" i="1"/>
  <c r="EE224" i="1"/>
  <c r="EF223" i="1"/>
  <c r="EE223" i="1"/>
  <c r="EF222" i="1"/>
  <c r="EE222" i="1"/>
  <c r="EF221" i="1"/>
  <c r="EE221" i="1"/>
  <c r="EF220" i="1"/>
  <c r="EE220" i="1"/>
  <c r="EF219" i="1"/>
  <c r="EE219" i="1"/>
  <c r="EF218" i="1"/>
  <c r="EE218" i="1"/>
  <c r="EF217" i="1"/>
  <c r="EE217" i="1"/>
  <c r="EF216" i="1"/>
  <c r="EE216" i="1"/>
  <c r="EF215" i="1"/>
  <c r="EE215" i="1"/>
  <c r="EF214" i="1"/>
  <c r="EE214" i="1"/>
  <c r="EF213" i="1"/>
  <c r="EE213" i="1"/>
  <c r="EF212" i="1"/>
  <c r="EE212" i="1"/>
  <c r="EF211" i="1"/>
  <c r="EE211" i="1"/>
  <c r="EF210" i="1"/>
  <c r="EE210" i="1"/>
  <c r="EF209" i="1"/>
  <c r="EE209" i="1"/>
  <c r="EF208" i="1"/>
  <c r="EE208" i="1"/>
  <c r="EF207" i="1"/>
  <c r="EE207" i="1"/>
  <c r="EF206" i="1"/>
  <c r="EE206" i="1"/>
  <c r="EF205" i="1"/>
  <c r="EE205" i="1"/>
  <c r="EF204" i="1"/>
  <c r="EE204" i="1"/>
  <c r="EF203" i="1"/>
  <c r="EE203" i="1"/>
  <c r="EF202" i="1"/>
  <c r="EE202" i="1"/>
  <c r="EF201" i="1"/>
  <c r="EE201" i="1"/>
  <c r="EF200" i="1"/>
  <c r="EE200" i="1"/>
  <c r="EF199" i="1"/>
  <c r="EE199" i="1"/>
  <c r="EF198" i="1"/>
  <c r="EE198" i="1"/>
  <c r="EF197" i="1"/>
  <c r="EE197" i="1"/>
  <c r="EF196" i="1"/>
  <c r="EE196" i="1"/>
  <c r="EF195" i="1"/>
  <c r="EE195" i="1"/>
  <c r="EF194" i="1"/>
  <c r="EE194" i="1"/>
  <c r="EF193" i="1"/>
  <c r="EE193" i="1"/>
  <c r="EF192" i="1"/>
  <c r="EE192" i="1"/>
  <c r="EF191" i="1"/>
  <c r="EE191" i="1"/>
  <c r="EF190" i="1"/>
  <c r="EE190" i="1"/>
  <c r="EF189" i="1"/>
  <c r="EE189" i="1"/>
  <c r="EF188" i="1"/>
  <c r="EE188" i="1"/>
  <c r="EF187" i="1"/>
  <c r="EE187" i="1"/>
  <c r="EF186" i="1"/>
  <c r="EE186" i="1"/>
  <c r="EF185" i="1"/>
  <c r="EE185" i="1"/>
  <c r="EF184" i="1"/>
  <c r="EE184" i="1"/>
  <c r="EF183" i="1"/>
  <c r="EE183" i="1"/>
  <c r="EF182" i="1"/>
  <c r="EE182" i="1"/>
  <c r="EF181" i="1"/>
  <c r="EE181" i="1"/>
  <c r="EF180" i="1"/>
  <c r="EE180" i="1"/>
  <c r="EF179" i="1"/>
  <c r="EE179" i="1"/>
  <c r="EF178" i="1"/>
  <c r="EE178" i="1"/>
  <c r="EF177" i="1"/>
  <c r="EE177" i="1"/>
  <c r="EF176" i="1"/>
  <c r="EE176" i="1"/>
  <c r="EF175" i="1"/>
  <c r="EE175" i="1"/>
  <c r="EF174" i="1"/>
  <c r="EE174" i="1"/>
  <c r="EF173" i="1"/>
  <c r="EE173" i="1"/>
  <c r="EF172" i="1"/>
  <c r="EE172" i="1"/>
  <c r="EF171" i="1"/>
  <c r="EE171" i="1"/>
  <c r="EF170" i="1"/>
  <c r="EE170" i="1"/>
  <c r="EF169" i="1"/>
  <c r="EE169" i="1"/>
  <c r="EF168" i="1"/>
  <c r="EE168" i="1"/>
  <c r="EF167" i="1"/>
  <c r="EE167" i="1"/>
  <c r="EF166" i="1"/>
  <c r="EE166" i="1"/>
  <c r="EF165" i="1"/>
  <c r="EE165" i="1"/>
  <c r="EF164" i="1"/>
  <c r="EE164" i="1"/>
  <c r="EF163" i="1"/>
  <c r="EE163" i="1"/>
  <c r="EF162" i="1"/>
  <c r="EE162" i="1"/>
  <c r="EF161" i="1"/>
  <c r="EE161" i="1"/>
  <c r="EF160" i="1"/>
  <c r="EE160" i="1"/>
  <c r="EF159" i="1"/>
  <c r="EE159" i="1"/>
  <c r="EF158" i="1"/>
  <c r="EE158" i="1"/>
  <c r="EF157" i="1"/>
  <c r="EE157" i="1"/>
  <c r="EF156" i="1"/>
  <c r="EE156" i="1"/>
  <c r="EF155" i="1"/>
  <c r="EE155" i="1"/>
  <c r="EF154" i="1"/>
  <c r="EE154" i="1"/>
  <c r="EF153" i="1"/>
  <c r="EE153" i="1"/>
  <c r="EF152" i="1"/>
  <c r="EE152" i="1"/>
  <c r="EF151" i="1"/>
  <c r="EE151" i="1"/>
  <c r="EF150" i="1"/>
  <c r="EE150" i="1"/>
  <c r="EF149" i="1"/>
  <c r="EE149" i="1"/>
  <c r="EF148" i="1"/>
  <c r="EE148" i="1"/>
  <c r="EF147" i="1"/>
  <c r="EE147" i="1"/>
  <c r="EF146" i="1"/>
  <c r="EE146" i="1"/>
  <c r="EF145" i="1"/>
  <c r="EE145" i="1"/>
  <c r="EF144" i="1"/>
  <c r="EE144" i="1"/>
  <c r="EF143" i="1"/>
  <c r="EE143" i="1"/>
  <c r="EF142" i="1"/>
  <c r="EE142" i="1"/>
  <c r="EF141" i="1"/>
  <c r="EE141" i="1"/>
  <c r="EF140" i="1"/>
  <c r="EE140" i="1"/>
  <c r="EF139" i="1"/>
  <c r="EE139" i="1"/>
  <c r="EF138" i="1"/>
  <c r="EE138" i="1"/>
  <c r="EF137" i="1"/>
  <c r="EE137" i="1"/>
  <c r="EF136" i="1"/>
  <c r="EE136" i="1"/>
  <c r="EF135" i="1"/>
  <c r="EE135" i="1"/>
  <c r="EF134" i="1"/>
  <c r="EE134" i="1"/>
  <c r="EF133" i="1"/>
  <c r="EE133" i="1"/>
  <c r="EF132" i="1"/>
  <c r="EE132" i="1"/>
  <c r="EF131" i="1"/>
  <c r="EE131" i="1"/>
  <c r="EF130" i="1"/>
  <c r="EE130" i="1"/>
  <c r="EF129" i="1"/>
  <c r="EE129" i="1"/>
  <c r="EF128" i="1"/>
  <c r="EE128" i="1"/>
  <c r="EF127" i="1"/>
  <c r="EE127" i="1"/>
  <c r="EF126" i="1"/>
  <c r="EE126" i="1"/>
  <c r="EF125" i="1"/>
  <c r="EE125" i="1"/>
  <c r="EF124" i="1"/>
  <c r="EE124" i="1"/>
  <c r="EF123" i="1"/>
  <c r="EE123" i="1"/>
  <c r="EF122" i="1"/>
  <c r="EE122" i="1"/>
  <c r="EF121" i="1"/>
  <c r="EE121" i="1"/>
  <c r="EF120" i="1"/>
  <c r="EE120" i="1"/>
  <c r="EF119" i="1"/>
  <c r="EE119" i="1"/>
  <c r="EF118" i="1"/>
  <c r="EE118" i="1"/>
  <c r="EF117" i="1"/>
  <c r="EE117" i="1"/>
  <c r="EF116" i="1"/>
  <c r="EE116" i="1"/>
  <c r="EF115" i="1"/>
  <c r="EE115" i="1"/>
  <c r="EF114" i="1"/>
  <c r="EE114" i="1"/>
  <c r="EF113" i="1"/>
  <c r="EE113" i="1"/>
  <c r="EF112" i="1"/>
  <c r="EE112" i="1"/>
  <c r="EF111" i="1"/>
  <c r="EE111" i="1"/>
  <c r="EF110" i="1"/>
  <c r="EE110" i="1"/>
  <c r="EF109" i="1"/>
  <c r="EE109" i="1"/>
  <c r="EF108" i="1"/>
  <c r="EE108" i="1"/>
  <c r="EF107" i="1"/>
  <c r="EE107" i="1"/>
  <c r="EF106" i="1"/>
  <c r="EE106" i="1"/>
  <c r="EF105" i="1"/>
  <c r="EE105" i="1"/>
  <c r="EF104" i="1"/>
  <c r="EE104" i="1"/>
  <c r="EF103" i="1"/>
  <c r="EE103" i="1"/>
  <c r="EF102" i="1"/>
  <c r="EE102" i="1"/>
  <c r="EF101" i="1"/>
  <c r="EE101" i="1"/>
  <c r="EF100" i="1"/>
  <c r="EE100" i="1"/>
  <c r="EF99" i="1"/>
  <c r="EE99" i="1"/>
  <c r="EF98" i="1"/>
  <c r="EE98" i="1"/>
  <c r="EF97" i="1"/>
  <c r="EE97" i="1"/>
  <c r="EF96" i="1"/>
  <c r="EE96" i="1"/>
  <c r="EF95" i="1"/>
  <c r="EE95" i="1"/>
  <c r="EF94" i="1"/>
  <c r="EE94" i="1"/>
  <c r="EF93" i="1"/>
  <c r="EE93" i="1"/>
  <c r="EF92" i="1"/>
  <c r="EE92" i="1"/>
  <c r="EF91" i="1"/>
  <c r="EE91" i="1"/>
  <c r="EF90" i="1"/>
  <c r="EE90" i="1"/>
  <c r="EF89" i="1"/>
  <c r="EE89" i="1"/>
  <c r="EF88" i="1"/>
  <c r="EE88" i="1"/>
  <c r="EF87" i="1"/>
  <c r="EE87" i="1"/>
  <c r="EF86" i="1"/>
  <c r="EE86" i="1"/>
  <c r="EF85" i="1"/>
  <c r="EE85" i="1"/>
  <c r="EF84" i="1"/>
  <c r="EE84" i="1"/>
  <c r="EF83" i="1"/>
  <c r="EE83" i="1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70" i="1"/>
  <c r="EE70" i="1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57" i="1"/>
  <c r="EE57" i="1"/>
  <c r="EF56" i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44" i="1"/>
  <c r="EE44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31" i="1"/>
  <c r="EE31" i="1"/>
  <c r="EF30" i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3" i="1"/>
  <c r="EE23" i="1"/>
  <c r="EF22" i="1"/>
  <c r="EE22" i="1"/>
  <c r="EF21" i="1"/>
  <c r="EE21" i="1"/>
  <c r="EF20" i="1"/>
  <c r="EE20" i="1"/>
  <c r="EF19" i="1"/>
  <c r="EE19" i="1"/>
  <c r="EF18" i="1"/>
  <c r="EE18" i="1"/>
  <c r="EF17" i="1"/>
  <c r="EE17" i="1"/>
  <c r="EF16" i="1"/>
  <c r="EE16" i="1"/>
  <c r="EF15" i="1"/>
  <c r="EE15" i="1"/>
  <c r="EF14" i="1"/>
  <c r="EE14" i="1"/>
  <c r="EF13" i="1"/>
  <c r="EE13" i="1"/>
  <c r="EF12" i="1"/>
  <c r="EE12" i="1"/>
  <c r="DY260" i="1"/>
  <c r="DX260" i="1"/>
  <c r="DY259" i="1"/>
  <c r="DX259" i="1"/>
  <c r="DY258" i="1"/>
  <c r="DX258" i="1"/>
  <c r="DY257" i="1"/>
  <c r="DX257" i="1"/>
  <c r="DY256" i="1"/>
  <c r="DX256" i="1"/>
  <c r="DY255" i="1"/>
  <c r="DX255" i="1"/>
  <c r="DY254" i="1"/>
  <c r="DX254" i="1"/>
  <c r="DY253" i="1"/>
  <c r="DX253" i="1"/>
  <c r="DY252" i="1"/>
  <c r="DX252" i="1"/>
  <c r="DY251" i="1"/>
  <c r="DX251" i="1"/>
  <c r="DY250" i="1"/>
  <c r="DX250" i="1"/>
  <c r="DY249" i="1"/>
  <c r="DX249" i="1"/>
  <c r="DY248" i="1"/>
  <c r="DX248" i="1"/>
  <c r="DY247" i="1"/>
  <c r="DX247" i="1"/>
  <c r="DY246" i="1"/>
  <c r="DX246" i="1"/>
  <c r="DY245" i="1"/>
  <c r="DX245" i="1"/>
  <c r="DY244" i="1"/>
  <c r="DX244" i="1"/>
  <c r="DY243" i="1"/>
  <c r="DX243" i="1"/>
  <c r="DY242" i="1"/>
  <c r="DX242" i="1"/>
  <c r="DY241" i="1"/>
  <c r="DX241" i="1"/>
  <c r="DY240" i="1"/>
  <c r="DX240" i="1"/>
  <c r="DY239" i="1"/>
  <c r="DX239" i="1"/>
  <c r="DY238" i="1"/>
  <c r="DX238" i="1"/>
  <c r="DY237" i="1"/>
  <c r="DX237" i="1"/>
  <c r="DY236" i="1"/>
  <c r="DX236" i="1"/>
  <c r="DY235" i="1"/>
  <c r="DX235" i="1"/>
  <c r="DY234" i="1"/>
  <c r="DX234" i="1"/>
  <c r="DY233" i="1"/>
  <c r="DX233" i="1"/>
  <c r="DY232" i="1"/>
  <c r="DX232" i="1"/>
  <c r="DY231" i="1"/>
  <c r="DX231" i="1"/>
  <c r="DY230" i="1"/>
  <c r="DX230" i="1"/>
  <c r="DY229" i="1"/>
  <c r="DX229" i="1"/>
  <c r="DY228" i="1"/>
  <c r="DX228" i="1"/>
  <c r="DY227" i="1"/>
  <c r="DX227" i="1"/>
  <c r="DY226" i="1"/>
  <c r="DX226" i="1"/>
  <c r="DY225" i="1"/>
  <c r="DX225" i="1"/>
  <c r="DY224" i="1"/>
  <c r="DX224" i="1"/>
  <c r="DY223" i="1"/>
  <c r="DX223" i="1"/>
  <c r="DY222" i="1"/>
  <c r="DX222" i="1"/>
  <c r="DY221" i="1"/>
  <c r="DX221" i="1"/>
  <c r="DY220" i="1"/>
  <c r="DX220" i="1"/>
  <c r="DY219" i="1"/>
  <c r="DX219" i="1"/>
  <c r="DY218" i="1"/>
  <c r="DX218" i="1"/>
  <c r="DY217" i="1"/>
  <c r="DX217" i="1"/>
  <c r="DY216" i="1"/>
  <c r="DX216" i="1"/>
  <c r="DY215" i="1"/>
  <c r="DX215" i="1"/>
  <c r="DY214" i="1"/>
  <c r="DX214" i="1"/>
  <c r="DY213" i="1"/>
  <c r="DX213" i="1"/>
  <c r="DY212" i="1"/>
  <c r="DX212" i="1"/>
  <c r="DY211" i="1"/>
  <c r="DX211" i="1"/>
  <c r="DY210" i="1"/>
  <c r="DX210" i="1"/>
  <c r="DY209" i="1"/>
  <c r="DX209" i="1"/>
  <c r="DY208" i="1"/>
  <c r="DX208" i="1"/>
  <c r="DY207" i="1"/>
  <c r="DX207" i="1"/>
  <c r="DY206" i="1"/>
  <c r="DX206" i="1"/>
  <c r="DY205" i="1"/>
  <c r="DX205" i="1"/>
  <c r="DY204" i="1"/>
  <c r="DX204" i="1"/>
  <c r="DY203" i="1"/>
  <c r="DX203" i="1"/>
  <c r="DY202" i="1"/>
  <c r="DX202" i="1"/>
  <c r="DY201" i="1"/>
  <c r="DX201" i="1"/>
  <c r="DY200" i="1"/>
  <c r="DX200" i="1"/>
  <c r="DY199" i="1"/>
  <c r="DX199" i="1"/>
  <c r="DY198" i="1"/>
  <c r="DX198" i="1"/>
  <c r="DY197" i="1"/>
  <c r="DX197" i="1"/>
  <c r="DY196" i="1"/>
  <c r="DX196" i="1"/>
  <c r="DY195" i="1"/>
  <c r="DX195" i="1"/>
  <c r="DY194" i="1"/>
  <c r="DX194" i="1"/>
  <c r="DY193" i="1"/>
  <c r="DX193" i="1"/>
  <c r="DY192" i="1"/>
  <c r="DX192" i="1"/>
  <c r="DY191" i="1"/>
  <c r="DX191" i="1"/>
  <c r="DY190" i="1"/>
  <c r="DX190" i="1"/>
  <c r="DY189" i="1"/>
  <c r="DX189" i="1"/>
  <c r="DY188" i="1"/>
  <c r="DX188" i="1"/>
  <c r="DY187" i="1"/>
  <c r="DX187" i="1"/>
  <c r="DY186" i="1"/>
  <c r="DX186" i="1"/>
  <c r="DY185" i="1"/>
  <c r="DX185" i="1"/>
  <c r="DY184" i="1"/>
  <c r="DX184" i="1"/>
  <c r="DY183" i="1"/>
  <c r="DX183" i="1"/>
  <c r="DY182" i="1"/>
  <c r="DX182" i="1"/>
  <c r="DY181" i="1"/>
  <c r="DX181" i="1"/>
  <c r="DY180" i="1"/>
  <c r="DX180" i="1"/>
  <c r="DY179" i="1"/>
  <c r="DX179" i="1"/>
  <c r="DY178" i="1"/>
  <c r="DX178" i="1"/>
  <c r="DY177" i="1"/>
  <c r="DX177" i="1"/>
  <c r="DY176" i="1"/>
  <c r="DX176" i="1"/>
  <c r="DY175" i="1"/>
  <c r="DX175" i="1"/>
  <c r="DY174" i="1"/>
  <c r="DX174" i="1"/>
  <c r="DY173" i="1"/>
  <c r="DX173" i="1"/>
  <c r="DY172" i="1"/>
  <c r="DX172" i="1"/>
  <c r="DY171" i="1"/>
  <c r="DX171" i="1"/>
  <c r="DY170" i="1"/>
  <c r="DX170" i="1"/>
  <c r="DY169" i="1"/>
  <c r="DX169" i="1"/>
  <c r="DY168" i="1"/>
  <c r="DX168" i="1"/>
  <c r="DY167" i="1"/>
  <c r="DX167" i="1"/>
  <c r="DY166" i="1"/>
  <c r="DX166" i="1"/>
  <c r="DY165" i="1"/>
  <c r="DX165" i="1"/>
  <c r="DY164" i="1"/>
  <c r="DX164" i="1"/>
  <c r="DY163" i="1"/>
  <c r="DX163" i="1"/>
  <c r="DY162" i="1"/>
  <c r="DX162" i="1"/>
  <c r="DY161" i="1"/>
  <c r="DX161" i="1"/>
  <c r="DY160" i="1"/>
  <c r="DX160" i="1"/>
  <c r="DY159" i="1"/>
  <c r="DX159" i="1"/>
  <c r="DY158" i="1"/>
  <c r="DX158" i="1"/>
  <c r="DY157" i="1"/>
  <c r="DX157" i="1"/>
  <c r="DY156" i="1"/>
  <c r="DX156" i="1"/>
  <c r="DY155" i="1"/>
  <c r="DX155" i="1"/>
  <c r="DY154" i="1"/>
  <c r="DX154" i="1"/>
  <c r="DY153" i="1"/>
  <c r="DX153" i="1"/>
  <c r="DY152" i="1"/>
  <c r="DX152" i="1"/>
  <c r="DY151" i="1"/>
  <c r="DX151" i="1"/>
  <c r="DY150" i="1"/>
  <c r="DX150" i="1"/>
  <c r="DY149" i="1"/>
  <c r="DX149" i="1"/>
  <c r="DY148" i="1"/>
  <c r="DX148" i="1"/>
  <c r="DY147" i="1"/>
  <c r="DX147" i="1"/>
  <c r="DY146" i="1"/>
  <c r="DX146" i="1"/>
  <c r="DY145" i="1"/>
  <c r="DX145" i="1"/>
  <c r="DY144" i="1"/>
  <c r="DX144" i="1"/>
  <c r="DY143" i="1"/>
  <c r="DX143" i="1"/>
  <c r="DY142" i="1"/>
  <c r="DX142" i="1"/>
  <c r="DY141" i="1"/>
  <c r="DX141" i="1"/>
  <c r="DY140" i="1"/>
  <c r="DX140" i="1"/>
  <c r="DY139" i="1"/>
  <c r="DX139" i="1"/>
  <c r="DY138" i="1"/>
  <c r="DX138" i="1"/>
  <c r="DY137" i="1"/>
  <c r="DX137" i="1"/>
  <c r="DY136" i="1"/>
  <c r="DX136" i="1"/>
  <c r="DY135" i="1"/>
  <c r="DX135" i="1"/>
  <c r="DY134" i="1"/>
  <c r="DX134" i="1"/>
  <c r="DY133" i="1"/>
  <c r="DX133" i="1"/>
  <c r="DY132" i="1"/>
  <c r="DX132" i="1"/>
  <c r="DY131" i="1"/>
  <c r="DX131" i="1"/>
  <c r="DY130" i="1"/>
  <c r="DX130" i="1"/>
  <c r="DY129" i="1"/>
  <c r="DX129" i="1"/>
  <c r="DY128" i="1"/>
  <c r="DX128" i="1"/>
  <c r="DY127" i="1"/>
  <c r="DX127" i="1"/>
  <c r="DY126" i="1"/>
  <c r="DX126" i="1"/>
  <c r="DY125" i="1"/>
  <c r="DX125" i="1"/>
  <c r="DY124" i="1"/>
  <c r="DX124" i="1"/>
  <c r="DY123" i="1"/>
  <c r="DX123" i="1"/>
  <c r="DY122" i="1"/>
  <c r="DX122" i="1"/>
  <c r="DY121" i="1"/>
  <c r="DX121" i="1"/>
  <c r="DY120" i="1"/>
  <c r="DX120" i="1"/>
  <c r="DY119" i="1"/>
  <c r="DX119" i="1"/>
  <c r="DY118" i="1"/>
  <c r="DX118" i="1"/>
  <c r="DY117" i="1"/>
  <c r="DX117" i="1"/>
  <c r="DY116" i="1"/>
  <c r="DX116" i="1"/>
  <c r="DY115" i="1"/>
  <c r="DX115" i="1"/>
  <c r="DY114" i="1"/>
  <c r="DX114" i="1"/>
  <c r="DY113" i="1"/>
  <c r="DX113" i="1"/>
  <c r="DY112" i="1"/>
  <c r="DX112" i="1"/>
  <c r="DY111" i="1"/>
  <c r="DX111" i="1"/>
  <c r="DY110" i="1"/>
  <c r="DX110" i="1"/>
  <c r="DY109" i="1"/>
  <c r="DX109" i="1"/>
  <c r="DY108" i="1"/>
  <c r="DX108" i="1"/>
  <c r="DY107" i="1"/>
  <c r="DX107" i="1"/>
  <c r="DY106" i="1"/>
  <c r="DX106" i="1"/>
  <c r="DY105" i="1"/>
  <c r="DX105" i="1"/>
  <c r="DY104" i="1"/>
  <c r="DX104" i="1"/>
  <c r="DY103" i="1"/>
  <c r="DX103" i="1"/>
  <c r="DY102" i="1"/>
  <c r="DX102" i="1"/>
  <c r="DY101" i="1"/>
  <c r="DX101" i="1"/>
  <c r="DY100" i="1"/>
  <c r="DX100" i="1"/>
  <c r="DY99" i="1"/>
  <c r="DX99" i="1"/>
  <c r="DY98" i="1"/>
  <c r="DX98" i="1"/>
  <c r="DY97" i="1"/>
  <c r="DX97" i="1"/>
  <c r="DY96" i="1"/>
  <c r="DX96" i="1"/>
  <c r="DY95" i="1"/>
  <c r="DX95" i="1"/>
  <c r="DY94" i="1"/>
  <c r="DX94" i="1"/>
  <c r="DY93" i="1"/>
  <c r="DX93" i="1"/>
  <c r="DY92" i="1"/>
  <c r="DX92" i="1"/>
  <c r="DY91" i="1"/>
  <c r="DX91" i="1"/>
  <c r="DY90" i="1"/>
  <c r="DX90" i="1"/>
  <c r="DY89" i="1"/>
  <c r="DX89" i="1"/>
  <c r="DY88" i="1"/>
  <c r="DX88" i="1"/>
  <c r="DY87" i="1"/>
  <c r="DX87" i="1"/>
  <c r="DY86" i="1"/>
  <c r="DX86" i="1"/>
  <c r="DY85" i="1"/>
  <c r="DX85" i="1"/>
  <c r="DY84" i="1"/>
  <c r="DX84" i="1"/>
  <c r="DY83" i="1"/>
  <c r="DX83" i="1"/>
  <c r="DY82" i="1"/>
  <c r="DX82" i="1"/>
  <c r="DY81" i="1"/>
  <c r="DX81" i="1"/>
  <c r="DY80" i="1"/>
  <c r="DX80" i="1"/>
  <c r="DY79" i="1"/>
  <c r="DX79" i="1"/>
  <c r="DY78" i="1"/>
  <c r="DX78" i="1"/>
  <c r="DY77" i="1"/>
  <c r="DX77" i="1"/>
  <c r="DY76" i="1"/>
  <c r="DX76" i="1"/>
  <c r="DY75" i="1"/>
  <c r="DX75" i="1"/>
  <c r="DY74" i="1"/>
  <c r="DX74" i="1"/>
  <c r="DY73" i="1"/>
  <c r="DX73" i="1"/>
  <c r="DY72" i="1"/>
  <c r="DX72" i="1"/>
  <c r="DY71" i="1"/>
  <c r="DX71" i="1"/>
  <c r="DY70" i="1"/>
  <c r="DX70" i="1"/>
  <c r="DY69" i="1"/>
  <c r="DX69" i="1"/>
  <c r="DY68" i="1"/>
  <c r="DX68" i="1"/>
  <c r="DY67" i="1"/>
  <c r="DX67" i="1"/>
  <c r="DY66" i="1"/>
  <c r="DX66" i="1"/>
  <c r="DY65" i="1"/>
  <c r="DX65" i="1"/>
  <c r="DY64" i="1"/>
  <c r="DX64" i="1"/>
  <c r="DY63" i="1"/>
  <c r="DX63" i="1"/>
  <c r="DY62" i="1"/>
  <c r="DX62" i="1"/>
  <c r="DY61" i="1"/>
  <c r="DX61" i="1"/>
  <c r="DY60" i="1"/>
  <c r="DX60" i="1"/>
  <c r="DY59" i="1"/>
  <c r="DX59" i="1"/>
  <c r="DY58" i="1"/>
  <c r="DX58" i="1"/>
  <c r="DY57" i="1"/>
  <c r="DX57" i="1"/>
  <c r="DY56" i="1"/>
  <c r="DX56" i="1"/>
  <c r="DY55" i="1"/>
  <c r="DX55" i="1"/>
  <c r="DY54" i="1"/>
  <c r="DX54" i="1"/>
  <c r="DY53" i="1"/>
  <c r="DX53" i="1"/>
  <c r="DY52" i="1"/>
  <c r="DX52" i="1"/>
  <c r="DY51" i="1"/>
  <c r="DX51" i="1"/>
  <c r="DY50" i="1"/>
  <c r="DX50" i="1"/>
  <c r="DY49" i="1"/>
  <c r="DX49" i="1"/>
  <c r="DY48" i="1"/>
  <c r="DX48" i="1"/>
  <c r="DY47" i="1"/>
  <c r="DX47" i="1"/>
  <c r="DY46" i="1"/>
  <c r="DX46" i="1"/>
  <c r="DY45" i="1"/>
  <c r="DX45" i="1"/>
  <c r="DY44" i="1"/>
  <c r="DX44" i="1"/>
  <c r="DY43" i="1"/>
  <c r="DX43" i="1"/>
  <c r="DY42" i="1"/>
  <c r="DX42" i="1"/>
  <c r="DY41" i="1"/>
  <c r="DX41" i="1"/>
  <c r="DY40" i="1"/>
  <c r="DX40" i="1"/>
  <c r="DY39" i="1"/>
  <c r="DX39" i="1"/>
  <c r="DY38" i="1"/>
  <c r="DX38" i="1"/>
  <c r="DY37" i="1"/>
  <c r="DX37" i="1"/>
  <c r="DY36" i="1"/>
  <c r="DX36" i="1"/>
  <c r="DY35" i="1"/>
  <c r="DX35" i="1"/>
  <c r="DY34" i="1"/>
  <c r="DX34" i="1"/>
  <c r="DY33" i="1"/>
  <c r="DX33" i="1"/>
  <c r="DY32" i="1"/>
  <c r="DX32" i="1"/>
  <c r="DY31" i="1"/>
  <c r="DX31" i="1"/>
  <c r="DY30" i="1"/>
  <c r="DX30" i="1"/>
  <c r="DY29" i="1"/>
  <c r="DX29" i="1"/>
  <c r="DY28" i="1"/>
  <c r="DX28" i="1"/>
  <c r="DY27" i="1"/>
  <c r="DX27" i="1"/>
  <c r="DY26" i="1"/>
  <c r="DX26" i="1"/>
  <c r="DY25" i="1"/>
  <c r="DX25" i="1"/>
  <c r="DY24" i="1"/>
  <c r="DX24" i="1"/>
  <c r="DY23" i="1"/>
  <c r="DX23" i="1"/>
  <c r="DY22" i="1"/>
  <c r="DX22" i="1"/>
  <c r="DY21" i="1"/>
  <c r="DX21" i="1"/>
  <c r="DY20" i="1"/>
  <c r="DX20" i="1"/>
  <c r="DY19" i="1"/>
  <c r="DX19" i="1"/>
  <c r="DY18" i="1"/>
  <c r="DX18" i="1"/>
  <c r="DY17" i="1"/>
  <c r="DX17" i="1"/>
  <c r="DY16" i="1"/>
  <c r="DX16" i="1"/>
  <c r="DY15" i="1"/>
  <c r="DX15" i="1"/>
  <c r="DY14" i="1"/>
  <c r="DX14" i="1"/>
  <c r="DY13" i="1"/>
  <c r="DX13" i="1"/>
  <c r="DY12" i="1"/>
  <c r="DX12" i="1"/>
  <c r="DR260" i="1"/>
  <c r="DQ260" i="1"/>
  <c r="DR259" i="1"/>
  <c r="DQ259" i="1"/>
  <c r="DR258" i="1"/>
  <c r="DQ258" i="1"/>
  <c r="DR257" i="1"/>
  <c r="DQ257" i="1"/>
  <c r="DR256" i="1"/>
  <c r="DQ256" i="1"/>
  <c r="DR255" i="1"/>
  <c r="DQ255" i="1"/>
  <c r="DR254" i="1"/>
  <c r="DQ254" i="1"/>
  <c r="DR253" i="1"/>
  <c r="DQ253" i="1"/>
  <c r="DR252" i="1"/>
  <c r="DQ252" i="1"/>
  <c r="DR251" i="1"/>
  <c r="DQ251" i="1"/>
  <c r="DR250" i="1"/>
  <c r="DQ250" i="1"/>
  <c r="DR249" i="1"/>
  <c r="DQ249" i="1"/>
  <c r="DR248" i="1"/>
  <c r="DQ248" i="1"/>
  <c r="DR247" i="1"/>
  <c r="DQ247" i="1"/>
  <c r="DR246" i="1"/>
  <c r="DQ246" i="1"/>
  <c r="DR245" i="1"/>
  <c r="DQ245" i="1"/>
  <c r="DR244" i="1"/>
  <c r="DQ244" i="1"/>
  <c r="DR243" i="1"/>
  <c r="DQ243" i="1"/>
  <c r="DR242" i="1"/>
  <c r="DQ242" i="1"/>
  <c r="DR241" i="1"/>
  <c r="DQ241" i="1"/>
  <c r="DR240" i="1"/>
  <c r="DQ240" i="1"/>
  <c r="DR239" i="1"/>
  <c r="DQ239" i="1"/>
  <c r="DR238" i="1"/>
  <c r="DQ238" i="1"/>
  <c r="DR237" i="1"/>
  <c r="DQ237" i="1"/>
  <c r="DR236" i="1"/>
  <c r="DQ236" i="1"/>
  <c r="DR235" i="1"/>
  <c r="DQ235" i="1"/>
  <c r="DR234" i="1"/>
  <c r="DQ234" i="1"/>
  <c r="DR233" i="1"/>
  <c r="DQ233" i="1"/>
  <c r="DR232" i="1"/>
  <c r="DQ232" i="1"/>
  <c r="DR231" i="1"/>
  <c r="DQ231" i="1"/>
  <c r="DR230" i="1"/>
  <c r="DQ230" i="1"/>
  <c r="DR229" i="1"/>
  <c r="DQ229" i="1"/>
  <c r="DR228" i="1"/>
  <c r="DQ228" i="1"/>
  <c r="DR227" i="1"/>
  <c r="DQ227" i="1"/>
  <c r="DR226" i="1"/>
  <c r="DQ226" i="1"/>
  <c r="DR225" i="1"/>
  <c r="DQ225" i="1"/>
  <c r="DR224" i="1"/>
  <c r="DQ224" i="1"/>
  <c r="DR223" i="1"/>
  <c r="DQ223" i="1"/>
  <c r="DR222" i="1"/>
  <c r="DQ222" i="1"/>
  <c r="DR221" i="1"/>
  <c r="DQ221" i="1"/>
  <c r="DR220" i="1"/>
  <c r="DQ220" i="1"/>
  <c r="DR219" i="1"/>
  <c r="DQ219" i="1"/>
  <c r="DR218" i="1"/>
  <c r="DQ218" i="1"/>
  <c r="DR217" i="1"/>
  <c r="DQ217" i="1"/>
  <c r="DR216" i="1"/>
  <c r="DQ216" i="1"/>
  <c r="DR215" i="1"/>
  <c r="DQ215" i="1"/>
  <c r="DR214" i="1"/>
  <c r="DQ214" i="1"/>
  <c r="DR213" i="1"/>
  <c r="DQ213" i="1"/>
  <c r="DR212" i="1"/>
  <c r="DQ212" i="1"/>
  <c r="DR211" i="1"/>
  <c r="DQ211" i="1"/>
  <c r="DR210" i="1"/>
  <c r="DQ210" i="1"/>
  <c r="DR209" i="1"/>
  <c r="DQ209" i="1"/>
  <c r="DR208" i="1"/>
  <c r="DQ208" i="1"/>
  <c r="DR207" i="1"/>
  <c r="DQ207" i="1"/>
  <c r="DR206" i="1"/>
  <c r="DQ206" i="1"/>
  <c r="DR205" i="1"/>
  <c r="DQ205" i="1"/>
  <c r="DR204" i="1"/>
  <c r="DQ204" i="1"/>
  <c r="DR203" i="1"/>
  <c r="DQ203" i="1"/>
  <c r="DR202" i="1"/>
  <c r="DQ202" i="1"/>
  <c r="DR201" i="1"/>
  <c r="DQ201" i="1"/>
  <c r="DR200" i="1"/>
  <c r="DQ200" i="1"/>
  <c r="DR199" i="1"/>
  <c r="DQ199" i="1"/>
  <c r="DR198" i="1"/>
  <c r="DQ198" i="1"/>
  <c r="DR197" i="1"/>
  <c r="DQ197" i="1"/>
  <c r="DR196" i="1"/>
  <c r="DQ196" i="1"/>
  <c r="DR195" i="1"/>
  <c r="DQ195" i="1"/>
  <c r="DR194" i="1"/>
  <c r="DQ194" i="1"/>
  <c r="DR193" i="1"/>
  <c r="DQ193" i="1"/>
  <c r="DR192" i="1"/>
  <c r="DQ192" i="1"/>
  <c r="DR191" i="1"/>
  <c r="DQ191" i="1"/>
  <c r="DR190" i="1"/>
  <c r="DQ190" i="1"/>
  <c r="DR189" i="1"/>
  <c r="DQ189" i="1"/>
  <c r="DR188" i="1"/>
  <c r="DQ188" i="1"/>
  <c r="DR187" i="1"/>
  <c r="DQ187" i="1"/>
  <c r="DR186" i="1"/>
  <c r="DQ186" i="1"/>
  <c r="DR185" i="1"/>
  <c r="DQ185" i="1"/>
  <c r="DR184" i="1"/>
  <c r="DQ184" i="1"/>
  <c r="DR183" i="1"/>
  <c r="DQ183" i="1"/>
  <c r="DR182" i="1"/>
  <c r="DQ182" i="1"/>
  <c r="DR181" i="1"/>
  <c r="DQ181" i="1"/>
  <c r="DR180" i="1"/>
  <c r="DQ180" i="1"/>
  <c r="DR179" i="1"/>
  <c r="DQ179" i="1"/>
  <c r="DR178" i="1"/>
  <c r="DQ178" i="1"/>
  <c r="DR177" i="1"/>
  <c r="DQ177" i="1"/>
  <c r="DR176" i="1"/>
  <c r="DQ176" i="1"/>
  <c r="DR175" i="1"/>
  <c r="DQ175" i="1"/>
  <c r="DR174" i="1"/>
  <c r="DQ174" i="1"/>
  <c r="DR173" i="1"/>
  <c r="DQ173" i="1"/>
  <c r="DR172" i="1"/>
  <c r="DQ172" i="1"/>
  <c r="DR171" i="1"/>
  <c r="DQ171" i="1"/>
  <c r="DR170" i="1"/>
  <c r="DQ170" i="1"/>
  <c r="DR169" i="1"/>
  <c r="DQ169" i="1"/>
  <c r="DR168" i="1"/>
  <c r="DQ168" i="1"/>
  <c r="DR167" i="1"/>
  <c r="DQ167" i="1"/>
  <c r="DR166" i="1"/>
  <c r="DQ166" i="1"/>
  <c r="DR165" i="1"/>
  <c r="DQ165" i="1"/>
  <c r="DR164" i="1"/>
  <c r="DQ164" i="1"/>
  <c r="DR163" i="1"/>
  <c r="DQ163" i="1"/>
  <c r="DR162" i="1"/>
  <c r="DQ162" i="1"/>
  <c r="DR161" i="1"/>
  <c r="DQ161" i="1"/>
  <c r="DR160" i="1"/>
  <c r="DQ160" i="1"/>
  <c r="DR159" i="1"/>
  <c r="DQ159" i="1"/>
  <c r="DR158" i="1"/>
  <c r="DQ158" i="1"/>
  <c r="DR157" i="1"/>
  <c r="DQ157" i="1"/>
  <c r="DR156" i="1"/>
  <c r="DQ156" i="1"/>
  <c r="DR155" i="1"/>
  <c r="DQ155" i="1"/>
  <c r="DR154" i="1"/>
  <c r="DQ154" i="1"/>
  <c r="DR153" i="1"/>
  <c r="DQ153" i="1"/>
  <c r="DR152" i="1"/>
  <c r="DQ152" i="1"/>
  <c r="DR151" i="1"/>
  <c r="DQ151" i="1"/>
  <c r="DR150" i="1"/>
  <c r="DQ150" i="1"/>
  <c r="DR149" i="1"/>
  <c r="DQ149" i="1"/>
  <c r="DR148" i="1"/>
  <c r="DQ148" i="1"/>
  <c r="DR147" i="1"/>
  <c r="DQ147" i="1"/>
  <c r="DR146" i="1"/>
  <c r="DQ146" i="1"/>
  <c r="DR145" i="1"/>
  <c r="DQ145" i="1"/>
  <c r="DR144" i="1"/>
  <c r="DQ144" i="1"/>
  <c r="DR143" i="1"/>
  <c r="DQ143" i="1"/>
  <c r="DR142" i="1"/>
  <c r="DQ142" i="1"/>
  <c r="DR141" i="1"/>
  <c r="DQ141" i="1"/>
  <c r="DR140" i="1"/>
  <c r="DQ140" i="1"/>
  <c r="DR139" i="1"/>
  <c r="DQ139" i="1"/>
  <c r="DR138" i="1"/>
  <c r="DQ138" i="1"/>
  <c r="DR137" i="1"/>
  <c r="DQ137" i="1"/>
  <c r="DR136" i="1"/>
  <c r="DQ136" i="1"/>
  <c r="DR135" i="1"/>
  <c r="DQ135" i="1"/>
  <c r="DR134" i="1"/>
  <c r="DQ134" i="1"/>
  <c r="DR133" i="1"/>
  <c r="DQ133" i="1"/>
  <c r="DR132" i="1"/>
  <c r="DQ132" i="1"/>
  <c r="DR131" i="1"/>
  <c r="DQ131" i="1"/>
  <c r="DR130" i="1"/>
  <c r="DQ130" i="1"/>
  <c r="DR129" i="1"/>
  <c r="DQ129" i="1"/>
  <c r="DR128" i="1"/>
  <c r="DQ128" i="1"/>
  <c r="DR127" i="1"/>
  <c r="DQ127" i="1"/>
  <c r="DR126" i="1"/>
  <c r="DQ126" i="1"/>
  <c r="DR125" i="1"/>
  <c r="DQ125" i="1"/>
  <c r="DR124" i="1"/>
  <c r="DQ124" i="1"/>
  <c r="DR123" i="1"/>
  <c r="DQ123" i="1"/>
  <c r="DR122" i="1"/>
  <c r="DQ122" i="1"/>
  <c r="DR121" i="1"/>
  <c r="DQ121" i="1"/>
  <c r="DR120" i="1"/>
  <c r="DQ120" i="1"/>
  <c r="DR119" i="1"/>
  <c r="DQ119" i="1"/>
  <c r="DR118" i="1"/>
  <c r="DQ118" i="1"/>
  <c r="DR117" i="1"/>
  <c r="DQ117" i="1"/>
  <c r="DR116" i="1"/>
  <c r="DQ116" i="1"/>
  <c r="DR115" i="1"/>
  <c r="DQ115" i="1"/>
  <c r="DR114" i="1"/>
  <c r="DQ114" i="1"/>
  <c r="DR113" i="1"/>
  <c r="DQ113" i="1"/>
  <c r="DR112" i="1"/>
  <c r="DQ112" i="1"/>
  <c r="DR111" i="1"/>
  <c r="DQ111" i="1"/>
  <c r="DR110" i="1"/>
  <c r="DQ110" i="1"/>
  <c r="DR109" i="1"/>
  <c r="DQ109" i="1"/>
  <c r="DR108" i="1"/>
  <c r="DQ108" i="1"/>
  <c r="DR107" i="1"/>
  <c r="DQ107" i="1"/>
  <c r="DR106" i="1"/>
  <c r="DQ106" i="1"/>
  <c r="DR105" i="1"/>
  <c r="DQ105" i="1"/>
  <c r="DR104" i="1"/>
  <c r="DQ104" i="1"/>
  <c r="DR103" i="1"/>
  <c r="DQ103" i="1"/>
  <c r="DR102" i="1"/>
  <c r="DQ102" i="1"/>
  <c r="DR101" i="1"/>
  <c r="DQ101" i="1"/>
  <c r="DR100" i="1"/>
  <c r="DQ100" i="1"/>
  <c r="DR99" i="1"/>
  <c r="DQ99" i="1"/>
  <c r="DR98" i="1"/>
  <c r="DQ98" i="1"/>
  <c r="DR97" i="1"/>
  <c r="DQ97" i="1"/>
  <c r="DR96" i="1"/>
  <c r="DQ96" i="1"/>
  <c r="DR95" i="1"/>
  <c r="DQ95" i="1"/>
  <c r="DR94" i="1"/>
  <c r="DQ94" i="1"/>
  <c r="DR93" i="1"/>
  <c r="DQ93" i="1"/>
  <c r="DR92" i="1"/>
  <c r="DQ92" i="1"/>
  <c r="DR91" i="1"/>
  <c r="DQ91" i="1"/>
  <c r="DR90" i="1"/>
  <c r="DQ90" i="1"/>
  <c r="DR89" i="1"/>
  <c r="DQ89" i="1"/>
  <c r="DR88" i="1"/>
  <c r="DQ88" i="1"/>
  <c r="DR87" i="1"/>
  <c r="DQ87" i="1"/>
  <c r="DR86" i="1"/>
  <c r="DQ86" i="1"/>
  <c r="DR85" i="1"/>
  <c r="DQ85" i="1"/>
  <c r="DR84" i="1"/>
  <c r="DQ84" i="1"/>
  <c r="DR83" i="1"/>
  <c r="DQ83" i="1"/>
  <c r="DR82" i="1"/>
  <c r="DQ82" i="1"/>
  <c r="DR81" i="1"/>
  <c r="DQ81" i="1"/>
  <c r="DR80" i="1"/>
  <c r="DQ80" i="1"/>
  <c r="DR79" i="1"/>
  <c r="DQ79" i="1"/>
  <c r="DR78" i="1"/>
  <c r="DQ78" i="1"/>
  <c r="DR77" i="1"/>
  <c r="DQ77" i="1"/>
  <c r="DR76" i="1"/>
  <c r="DQ76" i="1"/>
  <c r="DR75" i="1"/>
  <c r="DQ75" i="1"/>
  <c r="DR74" i="1"/>
  <c r="DQ74" i="1"/>
  <c r="DR73" i="1"/>
  <c r="DQ73" i="1"/>
  <c r="DR72" i="1"/>
  <c r="DQ72" i="1"/>
  <c r="DR71" i="1"/>
  <c r="DQ71" i="1"/>
  <c r="DR70" i="1"/>
  <c r="DQ70" i="1"/>
  <c r="DR69" i="1"/>
  <c r="DQ69" i="1"/>
  <c r="DR68" i="1"/>
  <c r="DQ68" i="1"/>
  <c r="DR67" i="1"/>
  <c r="DQ67" i="1"/>
  <c r="DR66" i="1"/>
  <c r="DQ66" i="1"/>
  <c r="DR65" i="1"/>
  <c r="DQ65" i="1"/>
  <c r="DR64" i="1"/>
  <c r="DQ64" i="1"/>
  <c r="DR63" i="1"/>
  <c r="DQ63" i="1"/>
  <c r="DR62" i="1"/>
  <c r="DQ62" i="1"/>
  <c r="DR61" i="1"/>
  <c r="DQ61" i="1"/>
  <c r="DR60" i="1"/>
  <c r="DQ60" i="1"/>
  <c r="DR59" i="1"/>
  <c r="DQ59" i="1"/>
  <c r="DR58" i="1"/>
  <c r="DQ58" i="1"/>
  <c r="DR57" i="1"/>
  <c r="DQ57" i="1"/>
  <c r="DR56" i="1"/>
  <c r="DQ56" i="1"/>
  <c r="DR55" i="1"/>
  <c r="DQ55" i="1"/>
  <c r="DR54" i="1"/>
  <c r="DQ54" i="1"/>
  <c r="DR53" i="1"/>
  <c r="DQ53" i="1"/>
  <c r="DR52" i="1"/>
  <c r="DQ52" i="1"/>
  <c r="DR51" i="1"/>
  <c r="DQ51" i="1"/>
  <c r="DR50" i="1"/>
  <c r="DQ50" i="1"/>
  <c r="DR49" i="1"/>
  <c r="DQ49" i="1"/>
  <c r="DR48" i="1"/>
  <c r="DQ48" i="1"/>
  <c r="DR47" i="1"/>
  <c r="DQ47" i="1"/>
  <c r="DR46" i="1"/>
  <c r="DQ46" i="1"/>
  <c r="DR45" i="1"/>
  <c r="DQ45" i="1"/>
  <c r="DR44" i="1"/>
  <c r="DQ44" i="1"/>
  <c r="DR43" i="1"/>
  <c r="DQ43" i="1"/>
  <c r="DR42" i="1"/>
  <c r="DQ42" i="1"/>
  <c r="DR41" i="1"/>
  <c r="DQ41" i="1"/>
  <c r="DR40" i="1"/>
  <c r="DQ40" i="1"/>
  <c r="DR39" i="1"/>
  <c r="DQ39" i="1"/>
  <c r="DR38" i="1"/>
  <c r="DQ38" i="1"/>
  <c r="DR37" i="1"/>
  <c r="DQ37" i="1"/>
  <c r="DR36" i="1"/>
  <c r="DQ36" i="1"/>
  <c r="DR35" i="1"/>
  <c r="DQ35" i="1"/>
  <c r="DR34" i="1"/>
  <c r="DQ34" i="1"/>
  <c r="DR33" i="1"/>
  <c r="DQ33" i="1"/>
  <c r="DR32" i="1"/>
  <c r="DQ32" i="1"/>
  <c r="DR31" i="1"/>
  <c r="DQ31" i="1"/>
  <c r="DR30" i="1"/>
  <c r="DQ30" i="1"/>
  <c r="DR29" i="1"/>
  <c r="DQ29" i="1"/>
  <c r="DR28" i="1"/>
  <c r="DQ28" i="1"/>
  <c r="DR27" i="1"/>
  <c r="DQ27" i="1"/>
  <c r="DR26" i="1"/>
  <c r="DQ26" i="1"/>
  <c r="DR25" i="1"/>
  <c r="DQ25" i="1"/>
  <c r="DR24" i="1"/>
  <c r="DQ24" i="1"/>
  <c r="DR23" i="1"/>
  <c r="DQ23" i="1"/>
  <c r="DR22" i="1"/>
  <c r="DQ22" i="1"/>
  <c r="DR21" i="1"/>
  <c r="DQ21" i="1"/>
  <c r="DR20" i="1"/>
  <c r="DQ20" i="1"/>
  <c r="DR19" i="1"/>
  <c r="DQ19" i="1"/>
  <c r="DR18" i="1"/>
  <c r="DQ18" i="1"/>
  <c r="DR17" i="1"/>
  <c r="DQ17" i="1"/>
  <c r="DR16" i="1"/>
  <c r="DQ16" i="1"/>
  <c r="DR15" i="1"/>
  <c r="DQ15" i="1"/>
  <c r="DR14" i="1"/>
  <c r="DQ14" i="1"/>
  <c r="DR13" i="1"/>
  <c r="DQ13" i="1"/>
  <c r="DR12" i="1"/>
  <c r="DQ12" i="1"/>
  <c r="DK260" i="1"/>
  <c r="DJ260" i="1"/>
  <c r="DK259" i="1"/>
  <c r="DJ259" i="1"/>
  <c r="DK258" i="1"/>
  <c r="DJ258" i="1"/>
  <c r="DK257" i="1"/>
  <c r="DJ257" i="1"/>
  <c r="DK256" i="1"/>
  <c r="DJ256" i="1"/>
  <c r="DK255" i="1"/>
  <c r="DJ255" i="1"/>
  <c r="DK254" i="1"/>
  <c r="DJ254" i="1"/>
  <c r="DK253" i="1"/>
  <c r="DJ253" i="1"/>
  <c r="DK252" i="1"/>
  <c r="DJ252" i="1"/>
  <c r="DK251" i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DK239" i="1"/>
  <c r="DJ239" i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K226" i="1"/>
  <c r="DJ226" i="1"/>
  <c r="DK225" i="1"/>
  <c r="DJ225" i="1"/>
  <c r="DK224" i="1"/>
  <c r="DJ224" i="1"/>
  <c r="DK223" i="1"/>
  <c r="DJ223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13" i="1"/>
  <c r="DJ213" i="1"/>
  <c r="DK212" i="1"/>
  <c r="DJ212" i="1"/>
  <c r="DK211" i="1"/>
  <c r="DJ211" i="1"/>
  <c r="DK210" i="1"/>
  <c r="DJ210" i="1"/>
  <c r="DK209" i="1"/>
  <c r="DJ209" i="1"/>
  <c r="DK208" i="1"/>
  <c r="DJ208" i="1"/>
  <c r="DK207" i="1"/>
  <c r="DJ207" i="1"/>
  <c r="DK206" i="1"/>
  <c r="DJ206" i="1"/>
  <c r="DK205" i="1"/>
  <c r="DJ205" i="1"/>
  <c r="DK204" i="1"/>
  <c r="DJ204" i="1"/>
  <c r="DK203" i="1"/>
  <c r="DJ203" i="1"/>
  <c r="DK202" i="1"/>
  <c r="DJ202" i="1"/>
  <c r="DK201" i="1"/>
  <c r="DJ201" i="1"/>
  <c r="DK200" i="1"/>
  <c r="DJ200" i="1"/>
  <c r="DK199" i="1"/>
  <c r="DJ199" i="1"/>
  <c r="DK198" i="1"/>
  <c r="DJ198" i="1"/>
  <c r="DK197" i="1"/>
  <c r="DJ197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87" i="1"/>
  <c r="DJ187" i="1"/>
  <c r="DK186" i="1"/>
  <c r="DJ186" i="1"/>
  <c r="DK185" i="1"/>
  <c r="DJ185" i="1"/>
  <c r="DK184" i="1"/>
  <c r="DJ184" i="1"/>
  <c r="DK183" i="1"/>
  <c r="DJ183" i="1"/>
  <c r="DK182" i="1"/>
  <c r="DJ182" i="1"/>
  <c r="DK181" i="1"/>
  <c r="DJ181" i="1"/>
  <c r="DK180" i="1"/>
  <c r="DJ180" i="1"/>
  <c r="DK179" i="1"/>
  <c r="DJ179" i="1"/>
  <c r="DK178" i="1"/>
  <c r="DJ178" i="1"/>
  <c r="DK177" i="1"/>
  <c r="DJ177" i="1"/>
  <c r="DK176" i="1"/>
  <c r="DJ176" i="1"/>
  <c r="DK175" i="1"/>
  <c r="DJ175" i="1"/>
  <c r="DK174" i="1"/>
  <c r="DJ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K161" i="1"/>
  <c r="DJ161" i="1"/>
  <c r="DK160" i="1"/>
  <c r="DJ160" i="1"/>
  <c r="DK159" i="1"/>
  <c r="DJ159" i="1"/>
  <c r="DK158" i="1"/>
  <c r="DJ158" i="1"/>
  <c r="DK157" i="1"/>
  <c r="DJ157" i="1"/>
  <c r="DK156" i="1"/>
  <c r="DJ156" i="1"/>
  <c r="DK155" i="1"/>
  <c r="DJ155" i="1"/>
  <c r="DK154" i="1"/>
  <c r="DJ154" i="1"/>
  <c r="DK153" i="1"/>
  <c r="DJ153" i="1"/>
  <c r="DK152" i="1"/>
  <c r="DJ152" i="1"/>
  <c r="DK151" i="1"/>
  <c r="DJ151" i="1"/>
  <c r="DK150" i="1"/>
  <c r="DJ150" i="1"/>
  <c r="DK149" i="1"/>
  <c r="DJ149" i="1"/>
  <c r="DK148" i="1"/>
  <c r="DJ148" i="1"/>
  <c r="DK147" i="1"/>
  <c r="DJ147" i="1"/>
  <c r="DK146" i="1"/>
  <c r="DJ146" i="1"/>
  <c r="DK145" i="1"/>
  <c r="DJ145" i="1"/>
  <c r="DK144" i="1"/>
  <c r="DJ144" i="1"/>
  <c r="DK143" i="1"/>
  <c r="DJ143" i="1"/>
  <c r="DK142" i="1"/>
  <c r="DJ142" i="1"/>
  <c r="DK141" i="1"/>
  <c r="DJ141" i="1"/>
  <c r="DK140" i="1"/>
  <c r="DJ140" i="1"/>
  <c r="DK139" i="1"/>
  <c r="DJ139" i="1"/>
  <c r="DK138" i="1"/>
  <c r="DJ138" i="1"/>
  <c r="DK137" i="1"/>
  <c r="DJ137" i="1"/>
  <c r="DK136" i="1"/>
  <c r="DJ136" i="1"/>
  <c r="DK135" i="1"/>
  <c r="DJ135" i="1"/>
  <c r="DK134" i="1"/>
  <c r="DJ134" i="1"/>
  <c r="DK133" i="1"/>
  <c r="DJ133" i="1"/>
  <c r="DK132" i="1"/>
  <c r="DJ132" i="1"/>
  <c r="DK131" i="1"/>
  <c r="DJ131" i="1"/>
  <c r="DK130" i="1"/>
  <c r="DJ130" i="1"/>
  <c r="DK129" i="1"/>
  <c r="DJ129" i="1"/>
  <c r="DK128" i="1"/>
  <c r="DJ128" i="1"/>
  <c r="DK127" i="1"/>
  <c r="DJ127" i="1"/>
  <c r="DK126" i="1"/>
  <c r="DJ126" i="1"/>
  <c r="DK125" i="1"/>
  <c r="DJ125" i="1"/>
  <c r="DK124" i="1"/>
  <c r="DJ124" i="1"/>
  <c r="DK123" i="1"/>
  <c r="DJ123" i="1"/>
  <c r="DK122" i="1"/>
  <c r="DJ122" i="1"/>
  <c r="DK121" i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9" i="1"/>
  <c r="DJ109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6" i="1"/>
  <c r="DJ96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3" i="1"/>
  <c r="DJ83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70" i="1"/>
  <c r="DJ70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7" i="1"/>
  <c r="DJ57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4" i="1"/>
  <c r="DJ44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1" i="1"/>
  <c r="DJ31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K18" i="1"/>
  <c r="DJ18" i="1"/>
  <c r="DK17" i="1"/>
  <c r="DJ17" i="1"/>
  <c r="DK16" i="1"/>
  <c r="DJ16" i="1"/>
  <c r="DK15" i="1"/>
  <c r="DJ15" i="1"/>
  <c r="DK14" i="1"/>
  <c r="DJ14" i="1"/>
  <c r="DK13" i="1"/>
  <c r="DJ13" i="1"/>
  <c r="DK12" i="1"/>
  <c r="DJ12" i="1"/>
  <c r="DD260" i="1"/>
  <c r="DC260" i="1"/>
  <c r="DD259" i="1"/>
  <c r="DC259" i="1"/>
  <c r="DD258" i="1"/>
  <c r="DC258" i="1"/>
  <c r="DD257" i="1"/>
  <c r="DC257" i="1"/>
  <c r="DD256" i="1"/>
  <c r="DC256" i="1"/>
  <c r="DD255" i="1"/>
  <c r="DC255" i="1"/>
  <c r="DD254" i="1"/>
  <c r="DC254" i="1"/>
  <c r="DD253" i="1"/>
  <c r="DC253" i="1"/>
  <c r="DD252" i="1"/>
  <c r="DC252" i="1"/>
  <c r="DD251" i="1"/>
  <c r="DC251" i="1"/>
  <c r="DD250" i="1"/>
  <c r="DC250" i="1"/>
  <c r="DD249" i="1"/>
  <c r="DC249" i="1"/>
  <c r="DD248" i="1"/>
  <c r="DC248" i="1"/>
  <c r="DD247" i="1"/>
  <c r="DC247" i="1"/>
  <c r="DD246" i="1"/>
  <c r="DC246" i="1"/>
  <c r="DD245" i="1"/>
  <c r="DC245" i="1"/>
  <c r="DD244" i="1"/>
  <c r="DC244" i="1"/>
  <c r="DD243" i="1"/>
  <c r="DC243" i="1"/>
  <c r="DD242" i="1"/>
  <c r="DC242" i="1"/>
  <c r="DD241" i="1"/>
  <c r="DC241" i="1"/>
  <c r="DD240" i="1"/>
  <c r="DC240" i="1"/>
  <c r="DD239" i="1"/>
  <c r="DC239" i="1"/>
  <c r="DD238" i="1"/>
  <c r="DC238" i="1"/>
  <c r="DD237" i="1"/>
  <c r="DC237" i="1"/>
  <c r="DD236" i="1"/>
  <c r="DC236" i="1"/>
  <c r="DD235" i="1"/>
  <c r="DC235" i="1"/>
  <c r="DD234" i="1"/>
  <c r="DC234" i="1"/>
  <c r="DD233" i="1"/>
  <c r="DC233" i="1"/>
  <c r="DD232" i="1"/>
  <c r="DC232" i="1"/>
  <c r="DD231" i="1"/>
  <c r="DC231" i="1"/>
  <c r="DD230" i="1"/>
  <c r="DC230" i="1"/>
  <c r="DD229" i="1"/>
  <c r="DC229" i="1"/>
  <c r="DD228" i="1"/>
  <c r="DC228" i="1"/>
  <c r="DD227" i="1"/>
  <c r="DC227" i="1"/>
  <c r="DD226" i="1"/>
  <c r="DC226" i="1"/>
  <c r="DD225" i="1"/>
  <c r="DC225" i="1"/>
  <c r="DD224" i="1"/>
  <c r="DC224" i="1"/>
  <c r="DD223" i="1"/>
  <c r="DC223" i="1"/>
  <c r="DD222" i="1"/>
  <c r="DC222" i="1"/>
  <c r="DD221" i="1"/>
  <c r="DC221" i="1"/>
  <c r="DD220" i="1"/>
  <c r="DC220" i="1"/>
  <c r="DD219" i="1"/>
  <c r="DC219" i="1"/>
  <c r="DD218" i="1"/>
  <c r="DC218" i="1"/>
  <c r="DD217" i="1"/>
  <c r="DC217" i="1"/>
  <c r="DD216" i="1"/>
  <c r="DC216" i="1"/>
  <c r="DD215" i="1"/>
  <c r="DC215" i="1"/>
  <c r="DD214" i="1"/>
  <c r="DC214" i="1"/>
  <c r="DD213" i="1"/>
  <c r="DC213" i="1"/>
  <c r="DD212" i="1"/>
  <c r="DC212" i="1"/>
  <c r="DD211" i="1"/>
  <c r="DC211" i="1"/>
  <c r="DD210" i="1"/>
  <c r="DC210" i="1"/>
  <c r="DD209" i="1"/>
  <c r="DC209" i="1"/>
  <c r="DD208" i="1"/>
  <c r="DC208" i="1"/>
  <c r="DD207" i="1"/>
  <c r="DC207" i="1"/>
  <c r="DD206" i="1"/>
  <c r="DC206" i="1"/>
  <c r="DD205" i="1"/>
  <c r="DC205" i="1"/>
  <c r="DD204" i="1"/>
  <c r="DC204" i="1"/>
  <c r="DD203" i="1"/>
  <c r="DC203" i="1"/>
  <c r="DD202" i="1"/>
  <c r="DC202" i="1"/>
  <c r="DD201" i="1"/>
  <c r="DC201" i="1"/>
  <c r="DD200" i="1"/>
  <c r="DC200" i="1"/>
  <c r="DD199" i="1"/>
  <c r="DC199" i="1"/>
  <c r="DD198" i="1"/>
  <c r="DC198" i="1"/>
  <c r="DD197" i="1"/>
  <c r="DC197" i="1"/>
  <c r="DD196" i="1"/>
  <c r="DC196" i="1"/>
  <c r="DD195" i="1"/>
  <c r="DC195" i="1"/>
  <c r="DD194" i="1"/>
  <c r="DC194" i="1"/>
  <c r="DD193" i="1"/>
  <c r="DC193" i="1"/>
  <c r="DD192" i="1"/>
  <c r="DC192" i="1"/>
  <c r="DD191" i="1"/>
  <c r="DC191" i="1"/>
  <c r="DD190" i="1"/>
  <c r="DC190" i="1"/>
  <c r="DD189" i="1"/>
  <c r="DC189" i="1"/>
  <c r="DD188" i="1"/>
  <c r="DC188" i="1"/>
  <c r="DD187" i="1"/>
  <c r="DC187" i="1"/>
  <c r="DD186" i="1"/>
  <c r="DC186" i="1"/>
  <c r="DD185" i="1"/>
  <c r="DC185" i="1"/>
  <c r="DD184" i="1"/>
  <c r="DC184" i="1"/>
  <c r="DD183" i="1"/>
  <c r="DC183" i="1"/>
  <c r="DD182" i="1"/>
  <c r="DC182" i="1"/>
  <c r="DD181" i="1"/>
  <c r="DC181" i="1"/>
  <c r="DD180" i="1"/>
  <c r="DC180" i="1"/>
  <c r="DD179" i="1"/>
  <c r="DC179" i="1"/>
  <c r="DD178" i="1"/>
  <c r="DC178" i="1"/>
  <c r="DD177" i="1"/>
  <c r="DC177" i="1"/>
  <c r="DD176" i="1"/>
  <c r="DC176" i="1"/>
  <c r="DD175" i="1"/>
  <c r="DC175" i="1"/>
  <c r="DD174" i="1"/>
  <c r="DC174" i="1"/>
  <c r="DD173" i="1"/>
  <c r="DC173" i="1"/>
  <c r="DD172" i="1"/>
  <c r="DC172" i="1"/>
  <c r="DD171" i="1"/>
  <c r="DC171" i="1"/>
  <c r="DD170" i="1"/>
  <c r="DC170" i="1"/>
  <c r="DD169" i="1"/>
  <c r="DC169" i="1"/>
  <c r="DD168" i="1"/>
  <c r="DC168" i="1"/>
  <c r="DD167" i="1"/>
  <c r="DC167" i="1"/>
  <c r="DD166" i="1"/>
  <c r="DC166" i="1"/>
  <c r="DD165" i="1"/>
  <c r="DC165" i="1"/>
  <c r="DD164" i="1"/>
  <c r="DC164" i="1"/>
  <c r="DD163" i="1"/>
  <c r="DC163" i="1"/>
  <c r="DD162" i="1"/>
  <c r="DC162" i="1"/>
  <c r="DD161" i="1"/>
  <c r="DC161" i="1"/>
  <c r="DD160" i="1"/>
  <c r="DC160" i="1"/>
  <c r="DD159" i="1"/>
  <c r="DC159" i="1"/>
  <c r="DD158" i="1"/>
  <c r="DC158" i="1"/>
  <c r="DD157" i="1"/>
  <c r="DC157" i="1"/>
  <c r="DD156" i="1"/>
  <c r="DC156" i="1"/>
  <c r="DD155" i="1"/>
  <c r="DC155" i="1"/>
  <c r="DD154" i="1"/>
  <c r="DC154" i="1"/>
  <c r="DD153" i="1"/>
  <c r="DC153" i="1"/>
  <c r="DD152" i="1"/>
  <c r="DC152" i="1"/>
  <c r="DD151" i="1"/>
  <c r="DC151" i="1"/>
  <c r="DD150" i="1"/>
  <c r="DC150" i="1"/>
  <c r="DD149" i="1"/>
  <c r="DC149" i="1"/>
  <c r="DD148" i="1"/>
  <c r="DC148" i="1"/>
  <c r="DD147" i="1"/>
  <c r="DC147" i="1"/>
  <c r="DD146" i="1"/>
  <c r="DC146" i="1"/>
  <c r="DD145" i="1"/>
  <c r="DC145" i="1"/>
  <c r="DD144" i="1"/>
  <c r="DC144" i="1"/>
  <c r="DD143" i="1"/>
  <c r="DC143" i="1"/>
  <c r="DD142" i="1"/>
  <c r="DC142" i="1"/>
  <c r="DD141" i="1"/>
  <c r="DC141" i="1"/>
  <c r="DD140" i="1"/>
  <c r="DC140" i="1"/>
  <c r="DD139" i="1"/>
  <c r="DC139" i="1"/>
  <c r="DD138" i="1"/>
  <c r="DC138" i="1"/>
  <c r="DD137" i="1"/>
  <c r="DC137" i="1"/>
  <c r="DD136" i="1"/>
  <c r="DC136" i="1"/>
  <c r="DD135" i="1"/>
  <c r="DC135" i="1"/>
  <c r="DD134" i="1"/>
  <c r="DC134" i="1"/>
  <c r="DD133" i="1"/>
  <c r="DC133" i="1"/>
  <c r="DD132" i="1"/>
  <c r="DC132" i="1"/>
  <c r="DD131" i="1"/>
  <c r="DC131" i="1"/>
  <c r="DD130" i="1"/>
  <c r="DC130" i="1"/>
  <c r="DD129" i="1"/>
  <c r="DC129" i="1"/>
  <c r="DD128" i="1"/>
  <c r="DC128" i="1"/>
  <c r="DD127" i="1"/>
  <c r="DC127" i="1"/>
  <c r="DD126" i="1"/>
  <c r="DC126" i="1"/>
  <c r="DD125" i="1"/>
  <c r="DC125" i="1"/>
  <c r="DD124" i="1"/>
  <c r="DC124" i="1"/>
  <c r="DD123" i="1"/>
  <c r="DC123" i="1"/>
  <c r="DD122" i="1"/>
  <c r="DC122" i="1"/>
  <c r="DD121" i="1"/>
  <c r="DC121" i="1"/>
  <c r="DD120" i="1"/>
  <c r="DC120" i="1"/>
  <c r="DD119" i="1"/>
  <c r="DC119" i="1"/>
  <c r="DD118" i="1"/>
  <c r="DC118" i="1"/>
  <c r="DD117" i="1"/>
  <c r="DC117" i="1"/>
  <c r="DD116" i="1"/>
  <c r="DC116" i="1"/>
  <c r="DD115" i="1"/>
  <c r="DC115" i="1"/>
  <c r="DD114" i="1"/>
  <c r="DC114" i="1"/>
  <c r="DD113" i="1"/>
  <c r="DC113" i="1"/>
  <c r="DD112" i="1"/>
  <c r="DC112" i="1"/>
  <c r="DD111" i="1"/>
  <c r="DC111" i="1"/>
  <c r="DD110" i="1"/>
  <c r="DC110" i="1"/>
  <c r="DD109" i="1"/>
  <c r="DC109" i="1"/>
  <c r="DD108" i="1"/>
  <c r="DC108" i="1"/>
  <c r="DD107" i="1"/>
  <c r="DC107" i="1"/>
  <c r="DD106" i="1"/>
  <c r="DC106" i="1"/>
  <c r="DD105" i="1"/>
  <c r="DC105" i="1"/>
  <c r="DD104" i="1"/>
  <c r="DC104" i="1"/>
  <c r="DD103" i="1"/>
  <c r="DC103" i="1"/>
  <c r="DD102" i="1"/>
  <c r="DC102" i="1"/>
  <c r="DD101" i="1"/>
  <c r="DC101" i="1"/>
  <c r="DD100" i="1"/>
  <c r="DC100" i="1"/>
  <c r="DD99" i="1"/>
  <c r="DC99" i="1"/>
  <c r="DD98" i="1"/>
  <c r="DC98" i="1"/>
  <c r="DD97" i="1"/>
  <c r="DC97" i="1"/>
  <c r="DD96" i="1"/>
  <c r="DC96" i="1"/>
  <c r="DD95" i="1"/>
  <c r="DC95" i="1"/>
  <c r="DD94" i="1"/>
  <c r="DC94" i="1"/>
  <c r="DD93" i="1"/>
  <c r="DC93" i="1"/>
  <c r="DD92" i="1"/>
  <c r="DC92" i="1"/>
  <c r="DD91" i="1"/>
  <c r="DC91" i="1"/>
  <c r="DD90" i="1"/>
  <c r="DC90" i="1"/>
  <c r="DD89" i="1"/>
  <c r="DC89" i="1"/>
  <c r="DD88" i="1"/>
  <c r="DC88" i="1"/>
  <c r="DD87" i="1"/>
  <c r="DC87" i="1"/>
  <c r="DD86" i="1"/>
  <c r="DC86" i="1"/>
  <c r="DD85" i="1"/>
  <c r="DC85" i="1"/>
  <c r="DD84" i="1"/>
  <c r="DC84" i="1"/>
  <c r="DD83" i="1"/>
  <c r="DC83" i="1"/>
  <c r="DD82" i="1"/>
  <c r="DC82" i="1"/>
  <c r="DD81" i="1"/>
  <c r="DC81" i="1"/>
  <c r="DD80" i="1"/>
  <c r="DC80" i="1"/>
  <c r="DD79" i="1"/>
  <c r="DC79" i="1"/>
  <c r="DD78" i="1"/>
  <c r="DC78" i="1"/>
  <c r="DD77" i="1"/>
  <c r="DC77" i="1"/>
  <c r="DD76" i="1"/>
  <c r="DC76" i="1"/>
  <c r="DD75" i="1"/>
  <c r="DC75" i="1"/>
  <c r="DD74" i="1"/>
  <c r="DC74" i="1"/>
  <c r="DD73" i="1"/>
  <c r="DC73" i="1"/>
  <c r="DD72" i="1"/>
  <c r="DC72" i="1"/>
  <c r="DD71" i="1"/>
  <c r="DC71" i="1"/>
  <c r="DD70" i="1"/>
  <c r="DC70" i="1"/>
  <c r="DD69" i="1"/>
  <c r="DC69" i="1"/>
  <c r="DD68" i="1"/>
  <c r="DC68" i="1"/>
  <c r="DD67" i="1"/>
  <c r="DC67" i="1"/>
  <c r="DD66" i="1"/>
  <c r="DC66" i="1"/>
  <c r="DD65" i="1"/>
  <c r="DC65" i="1"/>
  <c r="DD64" i="1"/>
  <c r="DC64" i="1"/>
  <c r="DD63" i="1"/>
  <c r="DC63" i="1"/>
  <c r="DD62" i="1"/>
  <c r="DC62" i="1"/>
  <c r="DD61" i="1"/>
  <c r="DC61" i="1"/>
  <c r="DD60" i="1"/>
  <c r="DC60" i="1"/>
  <c r="DD59" i="1"/>
  <c r="DC59" i="1"/>
  <c r="DD58" i="1"/>
  <c r="DC58" i="1"/>
  <c r="DD57" i="1"/>
  <c r="DC57" i="1"/>
  <c r="DD56" i="1"/>
  <c r="DC56" i="1"/>
  <c r="DD55" i="1"/>
  <c r="DC55" i="1"/>
  <c r="DD54" i="1"/>
  <c r="DC54" i="1"/>
  <c r="DD53" i="1"/>
  <c r="DC53" i="1"/>
  <c r="DD52" i="1"/>
  <c r="DC52" i="1"/>
  <c r="DD51" i="1"/>
  <c r="DC51" i="1"/>
  <c r="DD50" i="1"/>
  <c r="DC50" i="1"/>
  <c r="DD49" i="1"/>
  <c r="DC49" i="1"/>
  <c r="DD48" i="1"/>
  <c r="DC48" i="1"/>
  <c r="DD47" i="1"/>
  <c r="DC47" i="1"/>
  <c r="DD46" i="1"/>
  <c r="DC46" i="1"/>
  <c r="DD45" i="1"/>
  <c r="DC45" i="1"/>
  <c r="DD44" i="1"/>
  <c r="DC44" i="1"/>
  <c r="DD43" i="1"/>
  <c r="DC43" i="1"/>
  <c r="DD42" i="1"/>
  <c r="DC42" i="1"/>
  <c r="DD41" i="1"/>
  <c r="DC41" i="1"/>
  <c r="DD40" i="1"/>
  <c r="DC40" i="1"/>
  <c r="DD39" i="1"/>
  <c r="DC39" i="1"/>
  <c r="DD38" i="1"/>
  <c r="DC38" i="1"/>
  <c r="DD37" i="1"/>
  <c r="DC37" i="1"/>
  <c r="DD36" i="1"/>
  <c r="DC36" i="1"/>
  <c r="DD35" i="1"/>
  <c r="DC35" i="1"/>
  <c r="DD34" i="1"/>
  <c r="DC34" i="1"/>
  <c r="DD33" i="1"/>
  <c r="DC33" i="1"/>
  <c r="DD32" i="1"/>
  <c r="DC32" i="1"/>
  <c r="DD31" i="1"/>
  <c r="DC31" i="1"/>
  <c r="DD30" i="1"/>
  <c r="DC30" i="1"/>
  <c r="DD29" i="1"/>
  <c r="DC29" i="1"/>
  <c r="DD28" i="1"/>
  <c r="DC28" i="1"/>
  <c r="DD27" i="1"/>
  <c r="DC27" i="1"/>
  <c r="DD26" i="1"/>
  <c r="DC26" i="1"/>
  <c r="DD25" i="1"/>
  <c r="DC25" i="1"/>
  <c r="DD24" i="1"/>
  <c r="DC24" i="1"/>
  <c r="DD23" i="1"/>
  <c r="DC23" i="1"/>
  <c r="DD22" i="1"/>
  <c r="DC22" i="1"/>
  <c r="DD21" i="1"/>
  <c r="DC21" i="1"/>
  <c r="DD20" i="1"/>
  <c r="DC20" i="1"/>
  <c r="DD19" i="1"/>
  <c r="DC19" i="1"/>
  <c r="DD18" i="1"/>
  <c r="DC18" i="1"/>
  <c r="DD17" i="1"/>
  <c r="DC17" i="1"/>
  <c r="DD16" i="1"/>
  <c r="DC16" i="1"/>
  <c r="DD15" i="1"/>
  <c r="DC15" i="1"/>
  <c r="DD14" i="1"/>
  <c r="DC14" i="1"/>
  <c r="DD13" i="1"/>
  <c r="DC13" i="1"/>
  <c r="DD12" i="1"/>
  <c r="DC12" i="1"/>
  <c r="CW260" i="1"/>
  <c r="CV260" i="1"/>
  <c r="CW259" i="1"/>
  <c r="CV259" i="1"/>
  <c r="CW258" i="1"/>
  <c r="CV258" i="1"/>
  <c r="CW257" i="1"/>
  <c r="CV257" i="1"/>
  <c r="CW256" i="1"/>
  <c r="CV256" i="1"/>
  <c r="CW255" i="1"/>
  <c r="CV255" i="1"/>
  <c r="CW254" i="1"/>
  <c r="CV254" i="1"/>
  <c r="CW253" i="1"/>
  <c r="CV253" i="1"/>
  <c r="CW252" i="1"/>
  <c r="CV252" i="1"/>
  <c r="CW251" i="1"/>
  <c r="CV251" i="1"/>
  <c r="CW250" i="1"/>
  <c r="CV250" i="1"/>
  <c r="CW249" i="1"/>
  <c r="CV249" i="1"/>
  <c r="CW248" i="1"/>
  <c r="CV248" i="1"/>
  <c r="CW247" i="1"/>
  <c r="CV247" i="1"/>
  <c r="CW246" i="1"/>
  <c r="CV246" i="1"/>
  <c r="CW245" i="1"/>
  <c r="CV245" i="1"/>
  <c r="CW244" i="1"/>
  <c r="CV244" i="1"/>
  <c r="CW243" i="1"/>
  <c r="CV243" i="1"/>
  <c r="CW242" i="1"/>
  <c r="CV242" i="1"/>
  <c r="CW241" i="1"/>
  <c r="CV241" i="1"/>
  <c r="CW240" i="1"/>
  <c r="CV240" i="1"/>
  <c r="CW239" i="1"/>
  <c r="CV239" i="1"/>
  <c r="CW238" i="1"/>
  <c r="CV238" i="1"/>
  <c r="CW237" i="1"/>
  <c r="CV237" i="1"/>
  <c r="CW236" i="1"/>
  <c r="CV236" i="1"/>
  <c r="CW235" i="1"/>
  <c r="CV235" i="1"/>
  <c r="CW234" i="1"/>
  <c r="CV234" i="1"/>
  <c r="CW233" i="1"/>
  <c r="CV233" i="1"/>
  <c r="CW232" i="1"/>
  <c r="CV232" i="1"/>
  <c r="CW231" i="1"/>
  <c r="CV231" i="1"/>
  <c r="CW230" i="1"/>
  <c r="CV230" i="1"/>
  <c r="CW229" i="1"/>
  <c r="CV229" i="1"/>
  <c r="CW228" i="1"/>
  <c r="CV228" i="1"/>
  <c r="CW227" i="1"/>
  <c r="CV227" i="1"/>
  <c r="CW226" i="1"/>
  <c r="CV226" i="1"/>
  <c r="CW225" i="1"/>
  <c r="CV225" i="1"/>
  <c r="CW224" i="1"/>
  <c r="CV224" i="1"/>
  <c r="CW223" i="1"/>
  <c r="CV223" i="1"/>
  <c r="CW222" i="1"/>
  <c r="CV222" i="1"/>
  <c r="CW221" i="1"/>
  <c r="CV221" i="1"/>
  <c r="CW220" i="1"/>
  <c r="CV220" i="1"/>
  <c r="CW219" i="1"/>
  <c r="CV219" i="1"/>
  <c r="CW218" i="1"/>
  <c r="CV218" i="1"/>
  <c r="CW217" i="1"/>
  <c r="CV217" i="1"/>
  <c r="CW216" i="1"/>
  <c r="CV216" i="1"/>
  <c r="CW215" i="1"/>
  <c r="CV215" i="1"/>
  <c r="CW214" i="1"/>
  <c r="CV214" i="1"/>
  <c r="CW213" i="1"/>
  <c r="CV213" i="1"/>
  <c r="CW212" i="1"/>
  <c r="CV212" i="1"/>
  <c r="CW211" i="1"/>
  <c r="CV211" i="1"/>
  <c r="CW210" i="1"/>
  <c r="CV210" i="1"/>
  <c r="CW209" i="1"/>
  <c r="CV209" i="1"/>
  <c r="CW208" i="1"/>
  <c r="CV208" i="1"/>
  <c r="CW207" i="1"/>
  <c r="CV207" i="1"/>
  <c r="CW206" i="1"/>
  <c r="CV206" i="1"/>
  <c r="CW205" i="1"/>
  <c r="CV205" i="1"/>
  <c r="CW204" i="1"/>
  <c r="CV204" i="1"/>
  <c r="CW203" i="1"/>
  <c r="CV203" i="1"/>
  <c r="CW202" i="1"/>
  <c r="CV202" i="1"/>
  <c r="CW201" i="1"/>
  <c r="CV201" i="1"/>
  <c r="CW200" i="1"/>
  <c r="CV200" i="1"/>
  <c r="CW199" i="1"/>
  <c r="CV199" i="1"/>
  <c r="CW198" i="1"/>
  <c r="CV198" i="1"/>
  <c r="CW197" i="1"/>
  <c r="CV197" i="1"/>
  <c r="CW196" i="1"/>
  <c r="CV196" i="1"/>
  <c r="CW195" i="1"/>
  <c r="CV195" i="1"/>
  <c r="CW194" i="1"/>
  <c r="CV194" i="1"/>
  <c r="CW193" i="1"/>
  <c r="CV193" i="1"/>
  <c r="CW192" i="1"/>
  <c r="CV192" i="1"/>
  <c r="CW191" i="1"/>
  <c r="CV191" i="1"/>
  <c r="CW190" i="1"/>
  <c r="CV190" i="1"/>
  <c r="CW189" i="1"/>
  <c r="CV189" i="1"/>
  <c r="CW188" i="1"/>
  <c r="CV188" i="1"/>
  <c r="CW187" i="1"/>
  <c r="CV187" i="1"/>
  <c r="CW186" i="1"/>
  <c r="CV186" i="1"/>
  <c r="CW185" i="1"/>
  <c r="CV185" i="1"/>
  <c r="CW184" i="1"/>
  <c r="CV184" i="1"/>
  <c r="CW183" i="1"/>
  <c r="CV183" i="1"/>
  <c r="CW182" i="1"/>
  <c r="CV182" i="1"/>
  <c r="CW181" i="1"/>
  <c r="CV181" i="1"/>
  <c r="CW180" i="1"/>
  <c r="CV180" i="1"/>
  <c r="CW179" i="1"/>
  <c r="CV179" i="1"/>
  <c r="CW178" i="1"/>
  <c r="CV178" i="1"/>
  <c r="CW177" i="1"/>
  <c r="CV177" i="1"/>
  <c r="CW176" i="1"/>
  <c r="CV176" i="1"/>
  <c r="CW175" i="1"/>
  <c r="CV175" i="1"/>
  <c r="CW174" i="1"/>
  <c r="CV174" i="1"/>
  <c r="CW173" i="1"/>
  <c r="CV173" i="1"/>
  <c r="CW172" i="1"/>
  <c r="CV172" i="1"/>
  <c r="CW171" i="1"/>
  <c r="CV171" i="1"/>
  <c r="CW170" i="1"/>
  <c r="CV170" i="1"/>
  <c r="CW169" i="1"/>
  <c r="CV169" i="1"/>
  <c r="CW168" i="1"/>
  <c r="CV168" i="1"/>
  <c r="CW167" i="1"/>
  <c r="CV167" i="1"/>
  <c r="CW166" i="1"/>
  <c r="CV166" i="1"/>
  <c r="CW165" i="1"/>
  <c r="CV165" i="1"/>
  <c r="CW164" i="1"/>
  <c r="CV164" i="1"/>
  <c r="CW163" i="1"/>
  <c r="CV163" i="1"/>
  <c r="CW162" i="1"/>
  <c r="CV162" i="1"/>
  <c r="CW161" i="1"/>
  <c r="CV161" i="1"/>
  <c r="CW160" i="1"/>
  <c r="CV160" i="1"/>
  <c r="CW159" i="1"/>
  <c r="CV159" i="1"/>
  <c r="CW158" i="1"/>
  <c r="CV158" i="1"/>
  <c r="CW157" i="1"/>
  <c r="CV157" i="1"/>
  <c r="CW156" i="1"/>
  <c r="CV156" i="1"/>
  <c r="CW155" i="1"/>
  <c r="CV155" i="1"/>
  <c r="CW154" i="1"/>
  <c r="CV154" i="1"/>
  <c r="CW153" i="1"/>
  <c r="CV153" i="1"/>
  <c r="CW152" i="1"/>
  <c r="CV152" i="1"/>
  <c r="CW151" i="1"/>
  <c r="CV151" i="1"/>
  <c r="CW150" i="1"/>
  <c r="CV150" i="1"/>
  <c r="CW149" i="1"/>
  <c r="CV149" i="1"/>
  <c r="CW148" i="1"/>
  <c r="CV148" i="1"/>
  <c r="CW147" i="1"/>
  <c r="CV147" i="1"/>
  <c r="CW146" i="1"/>
  <c r="CV146" i="1"/>
  <c r="CW145" i="1"/>
  <c r="CV145" i="1"/>
  <c r="CW144" i="1"/>
  <c r="CV144" i="1"/>
  <c r="CW143" i="1"/>
  <c r="CV143" i="1"/>
  <c r="CW142" i="1"/>
  <c r="CV142" i="1"/>
  <c r="CW141" i="1"/>
  <c r="CV141" i="1"/>
  <c r="CW140" i="1"/>
  <c r="CV140" i="1"/>
  <c r="CW139" i="1"/>
  <c r="CV139" i="1"/>
  <c r="CW138" i="1"/>
  <c r="CV138" i="1"/>
  <c r="CW137" i="1"/>
  <c r="CV137" i="1"/>
  <c r="CW136" i="1"/>
  <c r="CV136" i="1"/>
  <c r="CW135" i="1"/>
  <c r="CV135" i="1"/>
  <c r="CW134" i="1"/>
  <c r="CV134" i="1"/>
  <c r="CW133" i="1"/>
  <c r="CV133" i="1"/>
  <c r="CW132" i="1"/>
  <c r="CV132" i="1"/>
  <c r="CW131" i="1"/>
  <c r="CV131" i="1"/>
  <c r="CW130" i="1"/>
  <c r="CV130" i="1"/>
  <c r="CW129" i="1"/>
  <c r="CV129" i="1"/>
  <c r="CW128" i="1"/>
  <c r="CV128" i="1"/>
  <c r="CW127" i="1"/>
  <c r="CV127" i="1"/>
  <c r="CW126" i="1"/>
  <c r="CV126" i="1"/>
  <c r="CW125" i="1"/>
  <c r="CV125" i="1"/>
  <c r="CW124" i="1"/>
  <c r="CV124" i="1"/>
  <c r="CW123" i="1"/>
  <c r="CV123" i="1"/>
  <c r="CW122" i="1"/>
  <c r="CV122" i="1"/>
  <c r="CW121" i="1"/>
  <c r="CV121" i="1"/>
  <c r="CW120" i="1"/>
  <c r="CV120" i="1"/>
  <c r="CW119" i="1"/>
  <c r="CV119" i="1"/>
  <c r="CW118" i="1"/>
  <c r="CV118" i="1"/>
  <c r="CW117" i="1"/>
  <c r="CV117" i="1"/>
  <c r="CW116" i="1"/>
  <c r="CV116" i="1"/>
  <c r="CW115" i="1"/>
  <c r="CV115" i="1"/>
  <c r="CW114" i="1"/>
  <c r="CV114" i="1"/>
  <c r="CW113" i="1"/>
  <c r="CV113" i="1"/>
  <c r="CW112" i="1"/>
  <c r="CV112" i="1"/>
  <c r="CW111" i="1"/>
  <c r="CV111" i="1"/>
  <c r="CW110" i="1"/>
  <c r="CV110" i="1"/>
  <c r="CW109" i="1"/>
  <c r="CV109" i="1"/>
  <c r="CW108" i="1"/>
  <c r="CV108" i="1"/>
  <c r="CW107" i="1"/>
  <c r="CV107" i="1"/>
  <c r="CW106" i="1"/>
  <c r="CV106" i="1"/>
  <c r="CW105" i="1"/>
  <c r="CV105" i="1"/>
  <c r="CW104" i="1"/>
  <c r="CV104" i="1"/>
  <c r="CW103" i="1"/>
  <c r="CV103" i="1"/>
  <c r="CW102" i="1"/>
  <c r="CV102" i="1"/>
  <c r="CW101" i="1"/>
  <c r="CV101" i="1"/>
  <c r="CW100" i="1"/>
  <c r="CV100" i="1"/>
  <c r="CW99" i="1"/>
  <c r="CV99" i="1"/>
  <c r="CW98" i="1"/>
  <c r="CV98" i="1"/>
  <c r="CW97" i="1"/>
  <c r="CV97" i="1"/>
  <c r="CW96" i="1"/>
  <c r="CV96" i="1"/>
  <c r="CW95" i="1"/>
  <c r="CV95" i="1"/>
  <c r="CW94" i="1"/>
  <c r="CV94" i="1"/>
  <c r="CW93" i="1"/>
  <c r="CV93" i="1"/>
  <c r="CW92" i="1"/>
  <c r="CV92" i="1"/>
  <c r="CW91" i="1"/>
  <c r="CV91" i="1"/>
  <c r="CW90" i="1"/>
  <c r="CV90" i="1"/>
  <c r="CW89" i="1"/>
  <c r="CV89" i="1"/>
  <c r="CW88" i="1"/>
  <c r="CV88" i="1"/>
  <c r="CW87" i="1"/>
  <c r="CV87" i="1"/>
  <c r="CW86" i="1"/>
  <c r="CV86" i="1"/>
  <c r="CW85" i="1"/>
  <c r="CV85" i="1"/>
  <c r="CW84" i="1"/>
  <c r="CV84" i="1"/>
  <c r="CW83" i="1"/>
  <c r="CV83" i="1"/>
  <c r="CW82" i="1"/>
  <c r="CV82" i="1"/>
  <c r="CW81" i="1"/>
  <c r="CV81" i="1"/>
  <c r="CW80" i="1"/>
  <c r="CV80" i="1"/>
  <c r="CW79" i="1"/>
  <c r="CV79" i="1"/>
  <c r="CW78" i="1"/>
  <c r="CV78" i="1"/>
  <c r="CW77" i="1"/>
  <c r="CV77" i="1"/>
  <c r="CW76" i="1"/>
  <c r="CV76" i="1"/>
  <c r="CW75" i="1"/>
  <c r="CV75" i="1"/>
  <c r="CW74" i="1"/>
  <c r="CV74" i="1"/>
  <c r="CW73" i="1"/>
  <c r="CV73" i="1"/>
  <c r="CW72" i="1"/>
  <c r="CV72" i="1"/>
  <c r="CW71" i="1"/>
  <c r="CV71" i="1"/>
  <c r="CW70" i="1"/>
  <c r="CV70" i="1"/>
  <c r="CW69" i="1"/>
  <c r="CV69" i="1"/>
  <c r="CW68" i="1"/>
  <c r="CV68" i="1"/>
  <c r="CW67" i="1"/>
  <c r="CV67" i="1"/>
  <c r="CW66" i="1"/>
  <c r="CV66" i="1"/>
  <c r="CW65" i="1"/>
  <c r="CV65" i="1"/>
  <c r="CW64" i="1"/>
  <c r="CV64" i="1"/>
  <c r="CW63" i="1"/>
  <c r="CV63" i="1"/>
  <c r="CW62" i="1"/>
  <c r="CV62" i="1"/>
  <c r="CW61" i="1"/>
  <c r="CV61" i="1"/>
  <c r="CW60" i="1"/>
  <c r="CV60" i="1"/>
  <c r="CW59" i="1"/>
  <c r="CV59" i="1"/>
  <c r="CW58" i="1"/>
  <c r="CV58" i="1"/>
  <c r="CW57" i="1"/>
  <c r="CV57" i="1"/>
  <c r="CW56" i="1"/>
  <c r="CV56" i="1"/>
  <c r="CW55" i="1"/>
  <c r="CV55" i="1"/>
  <c r="CW54" i="1"/>
  <c r="CV54" i="1"/>
  <c r="CW53" i="1"/>
  <c r="CV53" i="1"/>
  <c r="CW52" i="1"/>
  <c r="CV52" i="1"/>
  <c r="CW51" i="1"/>
  <c r="CV51" i="1"/>
  <c r="CW50" i="1"/>
  <c r="CV50" i="1"/>
  <c r="CW49" i="1"/>
  <c r="CV49" i="1"/>
  <c r="CW48" i="1"/>
  <c r="CV48" i="1"/>
  <c r="CW47" i="1"/>
  <c r="CV47" i="1"/>
  <c r="CW46" i="1"/>
  <c r="CV46" i="1"/>
  <c r="CW45" i="1"/>
  <c r="CV45" i="1"/>
  <c r="CW44" i="1"/>
  <c r="CV44" i="1"/>
  <c r="CW43" i="1"/>
  <c r="CV43" i="1"/>
  <c r="CW42" i="1"/>
  <c r="CV42" i="1"/>
  <c r="CW41" i="1"/>
  <c r="CV41" i="1"/>
  <c r="CW40" i="1"/>
  <c r="CV40" i="1"/>
  <c r="CW39" i="1"/>
  <c r="CV39" i="1"/>
  <c r="CW38" i="1"/>
  <c r="CV38" i="1"/>
  <c r="CW37" i="1"/>
  <c r="CV37" i="1"/>
  <c r="CW36" i="1"/>
  <c r="CV36" i="1"/>
  <c r="CW35" i="1"/>
  <c r="CV35" i="1"/>
  <c r="CW34" i="1"/>
  <c r="CV34" i="1"/>
  <c r="CW33" i="1"/>
  <c r="CV33" i="1"/>
  <c r="CW32" i="1"/>
  <c r="CV32" i="1"/>
  <c r="CW31" i="1"/>
  <c r="CV31" i="1"/>
  <c r="CW30" i="1"/>
  <c r="CV30" i="1"/>
  <c r="CW29" i="1"/>
  <c r="CV29" i="1"/>
  <c r="CW28" i="1"/>
  <c r="CV28" i="1"/>
  <c r="CW27" i="1"/>
  <c r="CV27" i="1"/>
  <c r="CW26" i="1"/>
  <c r="CV26" i="1"/>
  <c r="CW25" i="1"/>
  <c r="CV25" i="1"/>
  <c r="CW24" i="1"/>
  <c r="CV24" i="1"/>
  <c r="CW23" i="1"/>
  <c r="CV23" i="1"/>
  <c r="CW22" i="1"/>
  <c r="CV22" i="1"/>
  <c r="CW21" i="1"/>
  <c r="CV21" i="1"/>
  <c r="CW20" i="1"/>
  <c r="CV20" i="1"/>
  <c r="CW19" i="1"/>
  <c r="CV19" i="1"/>
  <c r="CW18" i="1"/>
  <c r="CV18" i="1"/>
  <c r="CW17" i="1"/>
  <c r="CV17" i="1"/>
  <c r="CW16" i="1"/>
  <c r="CV16" i="1"/>
  <c r="CW15" i="1"/>
  <c r="CV15" i="1"/>
  <c r="CW14" i="1"/>
  <c r="CV14" i="1"/>
  <c r="CW13" i="1"/>
  <c r="CV13" i="1"/>
  <c r="CW12" i="1"/>
  <c r="CV12" i="1"/>
  <c r="CP260" i="1"/>
  <c r="CO260" i="1"/>
  <c r="CP259" i="1"/>
  <c r="CO259" i="1"/>
  <c r="CP258" i="1"/>
  <c r="CO258" i="1"/>
  <c r="CP257" i="1"/>
  <c r="CO257" i="1"/>
  <c r="CP256" i="1"/>
  <c r="CO256" i="1"/>
  <c r="CP255" i="1"/>
  <c r="CO255" i="1"/>
  <c r="CP254" i="1"/>
  <c r="CO254" i="1"/>
  <c r="CP253" i="1"/>
  <c r="CO253" i="1"/>
  <c r="CP252" i="1"/>
  <c r="CO252" i="1"/>
  <c r="CP251" i="1"/>
  <c r="CO251" i="1"/>
  <c r="CP250" i="1"/>
  <c r="CO250" i="1"/>
  <c r="CP249" i="1"/>
  <c r="CO249" i="1"/>
  <c r="CP248" i="1"/>
  <c r="CO248" i="1"/>
  <c r="CP247" i="1"/>
  <c r="CO247" i="1"/>
  <c r="CP246" i="1"/>
  <c r="CO246" i="1"/>
  <c r="CP245" i="1"/>
  <c r="CO245" i="1"/>
  <c r="CP244" i="1"/>
  <c r="CO244" i="1"/>
  <c r="CP243" i="1"/>
  <c r="CO243" i="1"/>
  <c r="CP242" i="1"/>
  <c r="CO242" i="1"/>
  <c r="CP241" i="1"/>
  <c r="CO241" i="1"/>
  <c r="CP240" i="1"/>
  <c r="CO240" i="1"/>
  <c r="CP239" i="1"/>
  <c r="CO239" i="1"/>
  <c r="CP238" i="1"/>
  <c r="CO238" i="1"/>
  <c r="CP237" i="1"/>
  <c r="CO237" i="1"/>
  <c r="CP236" i="1"/>
  <c r="CO236" i="1"/>
  <c r="CP235" i="1"/>
  <c r="CO235" i="1"/>
  <c r="CP234" i="1"/>
  <c r="CO234" i="1"/>
  <c r="CP233" i="1"/>
  <c r="CO233" i="1"/>
  <c r="CP232" i="1"/>
  <c r="CO232" i="1"/>
  <c r="CP231" i="1"/>
  <c r="CO231" i="1"/>
  <c r="CP230" i="1"/>
  <c r="CO230" i="1"/>
  <c r="CP229" i="1"/>
  <c r="CO229" i="1"/>
  <c r="CP228" i="1"/>
  <c r="CO228" i="1"/>
  <c r="CP227" i="1"/>
  <c r="CO227" i="1"/>
  <c r="CP226" i="1"/>
  <c r="CO226" i="1"/>
  <c r="CP225" i="1"/>
  <c r="CO225" i="1"/>
  <c r="CP224" i="1"/>
  <c r="CO224" i="1"/>
  <c r="CP223" i="1"/>
  <c r="CO223" i="1"/>
  <c r="CP222" i="1"/>
  <c r="CO222" i="1"/>
  <c r="CP221" i="1"/>
  <c r="CO221" i="1"/>
  <c r="CP220" i="1"/>
  <c r="CO220" i="1"/>
  <c r="CP219" i="1"/>
  <c r="CO219" i="1"/>
  <c r="CP218" i="1"/>
  <c r="CO218" i="1"/>
  <c r="CP217" i="1"/>
  <c r="CO217" i="1"/>
  <c r="CP216" i="1"/>
  <c r="CO216" i="1"/>
  <c r="CP215" i="1"/>
  <c r="CO215" i="1"/>
  <c r="CP214" i="1"/>
  <c r="CO214" i="1"/>
  <c r="CP213" i="1"/>
  <c r="CO213" i="1"/>
  <c r="CP212" i="1"/>
  <c r="CO212" i="1"/>
  <c r="CP211" i="1"/>
  <c r="CO211" i="1"/>
  <c r="CP210" i="1"/>
  <c r="CO210" i="1"/>
  <c r="CP209" i="1"/>
  <c r="CO209" i="1"/>
  <c r="CP208" i="1"/>
  <c r="CO208" i="1"/>
  <c r="CP207" i="1"/>
  <c r="CO207" i="1"/>
  <c r="CP206" i="1"/>
  <c r="CO206" i="1"/>
  <c r="CP205" i="1"/>
  <c r="CO205" i="1"/>
  <c r="CP204" i="1"/>
  <c r="CO204" i="1"/>
  <c r="CP203" i="1"/>
  <c r="CO203" i="1"/>
  <c r="CP202" i="1"/>
  <c r="CO202" i="1"/>
  <c r="CP201" i="1"/>
  <c r="CO201" i="1"/>
  <c r="CP200" i="1"/>
  <c r="CO200" i="1"/>
  <c r="CP199" i="1"/>
  <c r="CO199" i="1"/>
  <c r="CP198" i="1"/>
  <c r="CO198" i="1"/>
  <c r="CP197" i="1"/>
  <c r="CO197" i="1"/>
  <c r="CP196" i="1"/>
  <c r="CO196" i="1"/>
  <c r="CP195" i="1"/>
  <c r="CO195" i="1"/>
  <c r="CP194" i="1"/>
  <c r="CO194" i="1"/>
  <c r="CP193" i="1"/>
  <c r="CO193" i="1"/>
  <c r="CP192" i="1"/>
  <c r="CO192" i="1"/>
  <c r="CP191" i="1"/>
  <c r="CO191" i="1"/>
  <c r="CP190" i="1"/>
  <c r="CO190" i="1"/>
  <c r="CP189" i="1"/>
  <c r="CO189" i="1"/>
  <c r="CP188" i="1"/>
  <c r="CO188" i="1"/>
  <c r="CP187" i="1"/>
  <c r="CO187" i="1"/>
  <c r="CP186" i="1"/>
  <c r="CO186" i="1"/>
  <c r="CP185" i="1"/>
  <c r="CO185" i="1"/>
  <c r="CP184" i="1"/>
  <c r="CO184" i="1"/>
  <c r="CP183" i="1"/>
  <c r="CO183" i="1"/>
  <c r="CP182" i="1"/>
  <c r="CO182" i="1"/>
  <c r="CP181" i="1"/>
  <c r="CO181" i="1"/>
  <c r="CP180" i="1"/>
  <c r="CO180" i="1"/>
  <c r="CP179" i="1"/>
  <c r="CO179" i="1"/>
  <c r="CP178" i="1"/>
  <c r="CO178" i="1"/>
  <c r="CP177" i="1"/>
  <c r="CO177" i="1"/>
  <c r="CP176" i="1"/>
  <c r="CO176" i="1"/>
  <c r="CP175" i="1"/>
  <c r="CO175" i="1"/>
  <c r="CP174" i="1"/>
  <c r="CO174" i="1"/>
  <c r="CP173" i="1"/>
  <c r="CO173" i="1"/>
  <c r="CP172" i="1"/>
  <c r="CO172" i="1"/>
  <c r="CP171" i="1"/>
  <c r="CO171" i="1"/>
  <c r="CP170" i="1"/>
  <c r="CO170" i="1"/>
  <c r="CP169" i="1"/>
  <c r="CO169" i="1"/>
  <c r="CP168" i="1"/>
  <c r="CO168" i="1"/>
  <c r="CP167" i="1"/>
  <c r="CO167" i="1"/>
  <c r="CP166" i="1"/>
  <c r="CO166" i="1"/>
  <c r="CP165" i="1"/>
  <c r="CO165" i="1"/>
  <c r="CP164" i="1"/>
  <c r="CO164" i="1"/>
  <c r="CP163" i="1"/>
  <c r="CO163" i="1"/>
  <c r="CP162" i="1"/>
  <c r="CO162" i="1"/>
  <c r="CP161" i="1"/>
  <c r="CO161" i="1"/>
  <c r="CP160" i="1"/>
  <c r="CO160" i="1"/>
  <c r="CP159" i="1"/>
  <c r="CO159" i="1"/>
  <c r="CP158" i="1"/>
  <c r="CO158" i="1"/>
  <c r="CP157" i="1"/>
  <c r="CO157" i="1"/>
  <c r="CP156" i="1"/>
  <c r="CO156" i="1"/>
  <c r="CP155" i="1"/>
  <c r="CO155" i="1"/>
  <c r="CP154" i="1"/>
  <c r="CO154" i="1"/>
  <c r="CP153" i="1"/>
  <c r="CO153" i="1"/>
  <c r="CP152" i="1"/>
  <c r="CO152" i="1"/>
  <c r="CP151" i="1"/>
  <c r="CO151" i="1"/>
  <c r="CP150" i="1"/>
  <c r="CO150" i="1"/>
  <c r="CP149" i="1"/>
  <c r="CO149" i="1"/>
  <c r="CP148" i="1"/>
  <c r="CO148" i="1"/>
  <c r="CP147" i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7" i="1"/>
  <c r="CO137" i="1"/>
  <c r="CP136" i="1"/>
  <c r="CO136" i="1"/>
  <c r="CP135" i="1"/>
  <c r="CO135" i="1"/>
  <c r="CP134" i="1"/>
  <c r="CO134" i="1"/>
  <c r="CP133" i="1"/>
  <c r="CO133" i="1"/>
  <c r="CP132" i="1"/>
  <c r="CO132" i="1"/>
  <c r="CP131" i="1"/>
  <c r="CO131" i="1"/>
  <c r="CP130" i="1"/>
  <c r="CO130" i="1"/>
  <c r="CP129" i="1"/>
  <c r="CO129" i="1"/>
  <c r="CP128" i="1"/>
  <c r="CO128" i="1"/>
  <c r="CP127" i="1"/>
  <c r="CO127" i="1"/>
  <c r="CP126" i="1"/>
  <c r="CO126" i="1"/>
  <c r="CP125" i="1"/>
  <c r="CO125" i="1"/>
  <c r="CP124" i="1"/>
  <c r="CO124" i="1"/>
  <c r="CP123" i="1"/>
  <c r="CO123" i="1"/>
  <c r="CP122" i="1"/>
  <c r="CO122" i="1"/>
  <c r="CP121" i="1"/>
  <c r="CO121" i="1"/>
  <c r="CP120" i="1"/>
  <c r="CO120" i="1"/>
  <c r="CP119" i="1"/>
  <c r="CO119" i="1"/>
  <c r="CP118" i="1"/>
  <c r="CO118" i="1"/>
  <c r="CP117" i="1"/>
  <c r="CO117" i="1"/>
  <c r="CP116" i="1"/>
  <c r="CO116" i="1"/>
  <c r="CP115" i="1"/>
  <c r="CO115" i="1"/>
  <c r="CP114" i="1"/>
  <c r="CO114" i="1"/>
  <c r="CP113" i="1"/>
  <c r="CO113" i="1"/>
  <c r="CP112" i="1"/>
  <c r="CO112" i="1"/>
  <c r="CP111" i="1"/>
  <c r="CO111" i="1"/>
  <c r="CP110" i="1"/>
  <c r="CO110" i="1"/>
  <c r="CP109" i="1"/>
  <c r="CO109" i="1"/>
  <c r="CP108" i="1"/>
  <c r="CO108" i="1"/>
  <c r="CP107" i="1"/>
  <c r="CO107" i="1"/>
  <c r="CP106" i="1"/>
  <c r="CO106" i="1"/>
  <c r="CP105" i="1"/>
  <c r="CO105" i="1"/>
  <c r="CP104" i="1"/>
  <c r="CO104" i="1"/>
  <c r="CP103" i="1"/>
  <c r="CO103" i="1"/>
  <c r="CP102" i="1"/>
  <c r="CO102" i="1"/>
  <c r="CP101" i="1"/>
  <c r="CO101" i="1"/>
  <c r="CP100" i="1"/>
  <c r="CO100" i="1"/>
  <c r="CP99" i="1"/>
  <c r="CO99" i="1"/>
  <c r="CP98" i="1"/>
  <c r="CO98" i="1"/>
  <c r="CP97" i="1"/>
  <c r="CO97" i="1"/>
  <c r="CP96" i="1"/>
  <c r="CO96" i="1"/>
  <c r="CP95" i="1"/>
  <c r="CO95" i="1"/>
  <c r="CP94" i="1"/>
  <c r="CO94" i="1"/>
  <c r="CP93" i="1"/>
  <c r="CO93" i="1"/>
  <c r="CP92" i="1"/>
  <c r="CO92" i="1"/>
  <c r="CP91" i="1"/>
  <c r="CO91" i="1"/>
  <c r="CP90" i="1"/>
  <c r="CO90" i="1"/>
  <c r="CP89" i="1"/>
  <c r="CO89" i="1"/>
  <c r="CP88" i="1"/>
  <c r="CO88" i="1"/>
  <c r="CP87" i="1"/>
  <c r="CO87" i="1"/>
  <c r="CP86" i="1"/>
  <c r="CO86" i="1"/>
  <c r="CP85" i="1"/>
  <c r="CO85" i="1"/>
  <c r="CP84" i="1"/>
  <c r="CO84" i="1"/>
  <c r="CP83" i="1"/>
  <c r="CO83" i="1"/>
  <c r="CP82" i="1"/>
  <c r="CO82" i="1"/>
  <c r="CP81" i="1"/>
  <c r="CO81" i="1"/>
  <c r="CP80" i="1"/>
  <c r="CO80" i="1"/>
  <c r="CP79" i="1"/>
  <c r="CO79" i="1"/>
  <c r="CP78" i="1"/>
  <c r="CO78" i="1"/>
  <c r="CP77" i="1"/>
  <c r="CO77" i="1"/>
  <c r="CP76" i="1"/>
  <c r="CO76" i="1"/>
  <c r="CP75" i="1"/>
  <c r="CO75" i="1"/>
  <c r="CP74" i="1"/>
  <c r="CO74" i="1"/>
  <c r="CP73" i="1"/>
  <c r="CO73" i="1"/>
  <c r="CP72" i="1"/>
  <c r="CO72" i="1"/>
  <c r="CP71" i="1"/>
  <c r="CO71" i="1"/>
  <c r="CP70" i="1"/>
  <c r="CO70" i="1"/>
  <c r="CP69" i="1"/>
  <c r="CO69" i="1"/>
  <c r="CP68" i="1"/>
  <c r="CO68" i="1"/>
  <c r="CP67" i="1"/>
  <c r="CO67" i="1"/>
  <c r="CP66" i="1"/>
  <c r="CO66" i="1"/>
  <c r="CP65" i="1"/>
  <c r="CO65" i="1"/>
  <c r="CP64" i="1"/>
  <c r="CO64" i="1"/>
  <c r="CP63" i="1"/>
  <c r="CO63" i="1"/>
  <c r="CP62" i="1"/>
  <c r="CO62" i="1"/>
  <c r="CP61" i="1"/>
  <c r="CO61" i="1"/>
  <c r="CP60" i="1"/>
  <c r="CO60" i="1"/>
  <c r="CP59" i="1"/>
  <c r="CO59" i="1"/>
  <c r="CP58" i="1"/>
  <c r="CO58" i="1"/>
  <c r="CP57" i="1"/>
  <c r="CO57" i="1"/>
  <c r="CP56" i="1"/>
  <c r="CO56" i="1"/>
  <c r="CP55" i="1"/>
  <c r="CO55" i="1"/>
  <c r="CP54" i="1"/>
  <c r="CO54" i="1"/>
  <c r="CP53" i="1"/>
  <c r="CO53" i="1"/>
  <c r="CP52" i="1"/>
  <c r="CO52" i="1"/>
  <c r="CP51" i="1"/>
  <c r="CO51" i="1"/>
  <c r="CP50" i="1"/>
  <c r="CO50" i="1"/>
  <c r="CP49" i="1"/>
  <c r="CO49" i="1"/>
  <c r="CP48" i="1"/>
  <c r="CO48" i="1"/>
  <c r="CP47" i="1"/>
  <c r="CO47" i="1"/>
  <c r="CP46" i="1"/>
  <c r="CO46" i="1"/>
  <c r="CP45" i="1"/>
  <c r="CO45" i="1"/>
  <c r="CP44" i="1"/>
  <c r="CO44" i="1"/>
  <c r="CP43" i="1"/>
  <c r="CO43" i="1"/>
  <c r="CP42" i="1"/>
  <c r="CO42" i="1"/>
  <c r="CP41" i="1"/>
  <c r="CO41" i="1"/>
  <c r="CP40" i="1"/>
  <c r="CO40" i="1"/>
  <c r="CP39" i="1"/>
  <c r="CO39" i="1"/>
  <c r="CP38" i="1"/>
  <c r="CO38" i="1"/>
  <c r="CP37" i="1"/>
  <c r="CO37" i="1"/>
  <c r="CP36" i="1"/>
  <c r="CO36" i="1"/>
  <c r="CP35" i="1"/>
  <c r="CO35" i="1"/>
  <c r="CP34" i="1"/>
  <c r="CO34" i="1"/>
  <c r="CP33" i="1"/>
  <c r="CO33" i="1"/>
  <c r="CP32" i="1"/>
  <c r="CO32" i="1"/>
  <c r="CP31" i="1"/>
  <c r="CO31" i="1"/>
  <c r="CP30" i="1"/>
  <c r="CO30" i="1"/>
  <c r="CP29" i="1"/>
  <c r="CO29" i="1"/>
  <c r="CP28" i="1"/>
  <c r="CO28" i="1"/>
  <c r="CP27" i="1"/>
  <c r="CO27" i="1"/>
  <c r="CP26" i="1"/>
  <c r="CO26" i="1"/>
  <c r="CP25" i="1"/>
  <c r="CO25" i="1"/>
  <c r="CP24" i="1"/>
  <c r="CO24" i="1"/>
  <c r="CP23" i="1"/>
  <c r="CO23" i="1"/>
  <c r="CP22" i="1"/>
  <c r="CO22" i="1"/>
  <c r="CP21" i="1"/>
  <c r="CO21" i="1"/>
  <c r="CP20" i="1"/>
  <c r="CO20" i="1"/>
  <c r="CP19" i="1"/>
  <c r="CO19" i="1"/>
  <c r="CP18" i="1"/>
  <c r="CO18" i="1"/>
  <c r="CP17" i="1"/>
  <c r="CO17" i="1"/>
  <c r="CP16" i="1"/>
  <c r="CO16" i="1"/>
  <c r="CP15" i="1"/>
  <c r="CO15" i="1"/>
  <c r="CP14" i="1"/>
  <c r="CO14" i="1"/>
  <c r="CP13" i="1"/>
  <c r="CO13" i="1"/>
  <c r="CP12" i="1"/>
  <c r="CO12" i="1"/>
  <c r="CI260" i="1"/>
  <c r="CH260" i="1"/>
  <c r="CI259" i="1"/>
  <c r="CH259" i="1"/>
  <c r="CI258" i="1"/>
  <c r="CH258" i="1"/>
  <c r="CI257" i="1"/>
  <c r="CH257" i="1"/>
  <c r="CI256" i="1"/>
  <c r="CH256" i="1"/>
  <c r="CI255" i="1"/>
  <c r="CH255" i="1"/>
  <c r="CI254" i="1"/>
  <c r="CH254" i="1"/>
  <c r="CI253" i="1"/>
  <c r="CH253" i="1"/>
  <c r="CI252" i="1"/>
  <c r="CH252" i="1"/>
  <c r="CI251" i="1"/>
  <c r="CH251" i="1"/>
  <c r="CI250" i="1"/>
  <c r="CH250" i="1"/>
  <c r="CI249" i="1"/>
  <c r="CH249" i="1"/>
  <c r="CI248" i="1"/>
  <c r="CH248" i="1"/>
  <c r="CI247" i="1"/>
  <c r="CH247" i="1"/>
  <c r="CI246" i="1"/>
  <c r="CH246" i="1"/>
  <c r="CI245" i="1"/>
  <c r="CH245" i="1"/>
  <c r="CI244" i="1"/>
  <c r="CH244" i="1"/>
  <c r="CI243" i="1"/>
  <c r="CH243" i="1"/>
  <c r="CI242" i="1"/>
  <c r="CH242" i="1"/>
  <c r="CI241" i="1"/>
  <c r="CH241" i="1"/>
  <c r="CI240" i="1"/>
  <c r="CH240" i="1"/>
  <c r="CI239" i="1"/>
  <c r="CH239" i="1"/>
  <c r="CI238" i="1"/>
  <c r="CH238" i="1"/>
  <c r="CI237" i="1"/>
  <c r="CH237" i="1"/>
  <c r="CI236" i="1"/>
  <c r="CH236" i="1"/>
  <c r="CI235" i="1"/>
  <c r="CH235" i="1"/>
  <c r="CI234" i="1"/>
  <c r="CH234" i="1"/>
  <c r="CI233" i="1"/>
  <c r="CH233" i="1"/>
  <c r="CI232" i="1"/>
  <c r="CH232" i="1"/>
  <c r="CI231" i="1"/>
  <c r="CH231" i="1"/>
  <c r="CI230" i="1"/>
  <c r="CH230" i="1"/>
  <c r="CI229" i="1"/>
  <c r="CH229" i="1"/>
  <c r="CI228" i="1"/>
  <c r="CH228" i="1"/>
  <c r="CI227" i="1"/>
  <c r="CH227" i="1"/>
  <c r="CI226" i="1"/>
  <c r="CH226" i="1"/>
  <c r="CI225" i="1"/>
  <c r="CH225" i="1"/>
  <c r="CI224" i="1"/>
  <c r="CH224" i="1"/>
  <c r="CI223" i="1"/>
  <c r="CH223" i="1"/>
  <c r="CI222" i="1"/>
  <c r="CH222" i="1"/>
  <c r="CI221" i="1"/>
  <c r="CH221" i="1"/>
  <c r="CI220" i="1"/>
  <c r="CH220" i="1"/>
  <c r="CI219" i="1"/>
  <c r="CH219" i="1"/>
  <c r="CI218" i="1"/>
  <c r="CH218" i="1"/>
  <c r="CI217" i="1"/>
  <c r="CH217" i="1"/>
  <c r="CI216" i="1"/>
  <c r="CH216" i="1"/>
  <c r="CI215" i="1"/>
  <c r="CH215" i="1"/>
  <c r="CI214" i="1"/>
  <c r="CH214" i="1"/>
  <c r="CI213" i="1"/>
  <c r="CH213" i="1"/>
  <c r="CI212" i="1"/>
  <c r="CH212" i="1"/>
  <c r="CI211" i="1"/>
  <c r="CH211" i="1"/>
  <c r="CI210" i="1"/>
  <c r="CH210" i="1"/>
  <c r="CI209" i="1"/>
  <c r="CH209" i="1"/>
  <c r="CI208" i="1"/>
  <c r="CH208" i="1"/>
  <c r="CI207" i="1"/>
  <c r="CH207" i="1"/>
  <c r="CI206" i="1"/>
  <c r="CH206" i="1"/>
  <c r="CI205" i="1"/>
  <c r="CH205" i="1"/>
  <c r="CI204" i="1"/>
  <c r="CH204" i="1"/>
  <c r="CI203" i="1"/>
  <c r="CH203" i="1"/>
  <c r="CI202" i="1"/>
  <c r="CH202" i="1"/>
  <c r="CI201" i="1"/>
  <c r="CH201" i="1"/>
  <c r="CI200" i="1"/>
  <c r="CH200" i="1"/>
  <c r="CI199" i="1"/>
  <c r="CH199" i="1"/>
  <c r="CI198" i="1"/>
  <c r="CH198" i="1"/>
  <c r="CI197" i="1"/>
  <c r="CH197" i="1"/>
  <c r="CI196" i="1"/>
  <c r="CH196" i="1"/>
  <c r="CI195" i="1"/>
  <c r="CH195" i="1"/>
  <c r="CI194" i="1"/>
  <c r="CH194" i="1"/>
  <c r="CI193" i="1"/>
  <c r="CH193" i="1"/>
  <c r="CI192" i="1"/>
  <c r="CH192" i="1"/>
  <c r="CI191" i="1"/>
  <c r="CH191" i="1"/>
  <c r="CI190" i="1"/>
  <c r="CH190" i="1"/>
  <c r="CI189" i="1"/>
  <c r="CH189" i="1"/>
  <c r="CI188" i="1"/>
  <c r="CH188" i="1"/>
  <c r="CI187" i="1"/>
  <c r="CH187" i="1"/>
  <c r="CI186" i="1"/>
  <c r="CH186" i="1"/>
  <c r="CI185" i="1"/>
  <c r="CH185" i="1"/>
  <c r="CI184" i="1"/>
  <c r="CH184" i="1"/>
  <c r="CI183" i="1"/>
  <c r="CH183" i="1"/>
  <c r="CI182" i="1"/>
  <c r="CH182" i="1"/>
  <c r="CI181" i="1"/>
  <c r="CH181" i="1"/>
  <c r="CI180" i="1"/>
  <c r="CH180" i="1"/>
  <c r="CI179" i="1"/>
  <c r="CH179" i="1"/>
  <c r="CI178" i="1"/>
  <c r="CH178" i="1"/>
  <c r="CI177" i="1"/>
  <c r="CH177" i="1"/>
  <c r="CI176" i="1"/>
  <c r="CH176" i="1"/>
  <c r="CI175" i="1"/>
  <c r="CH175" i="1"/>
  <c r="CI174" i="1"/>
  <c r="CH174" i="1"/>
  <c r="CI173" i="1"/>
  <c r="CH173" i="1"/>
  <c r="CI172" i="1"/>
  <c r="CH172" i="1"/>
  <c r="CI171" i="1"/>
  <c r="CH171" i="1"/>
  <c r="CI170" i="1"/>
  <c r="CH170" i="1"/>
  <c r="CI169" i="1"/>
  <c r="CH169" i="1"/>
  <c r="CI168" i="1"/>
  <c r="CH168" i="1"/>
  <c r="CI167" i="1"/>
  <c r="CH167" i="1"/>
  <c r="CI166" i="1"/>
  <c r="CH166" i="1"/>
  <c r="CI165" i="1"/>
  <c r="CH165" i="1"/>
  <c r="CI164" i="1"/>
  <c r="CH164" i="1"/>
  <c r="CI163" i="1"/>
  <c r="CH163" i="1"/>
  <c r="CI162" i="1"/>
  <c r="CH162" i="1"/>
  <c r="CI161" i="1"/>
  <c r="CH161" i="1"/>
  <c r="CI160" i="1"/>
  <c r="CH160" i="1"/>
  <c r="CI159" i="1"/>
  <c r="CH159" i="1"/>
  <c r="CI158" i="1"/>
  <c r="CH158" i="1"/>
  <c r="CI157" i="1"/>
  <c r="CH157" i="1"/>
  <c r="CI156" i="1"/>
  <c r="CH156" i="1"/>
  <c r="CI155" i="1"/>
  <c r="CH155" i="1"/>
  <c r="CI154" i="1"/>
  <c r="CH154" i="1"/>
  <c r="CI153" i="1"/>
  <c r="CH153" i="1"/>
  <c r="CI152" i="1"/>
  <c r="CH152" i="1"/>
  <c r="CI151" i="1"/>
  <c r="CH151" i="1"/>
  <c r="CI150" i="1"/>
  <c r="CH150" i="1"/>
  <c r="CI149" i="1"/>
  <c r="CH149" i="1"/>
  <c r="CI148" i="1"/>
  <c r="CH148" i="1"/>
  <c r="CI147" i="1"/>
  <c r="CH147" i="1"/>
  <c r="CI146" i="1"/>
  <c r="CH146" i="1"/>
  <c r="CI145" i="1"/>
  <c r="CH145" i="1"/>
  <c r="CI144" i="1"/>
  <c r="CH144" i="1"/>
  <c r="CI143" i="1"/>
  <c r="CH143" i="1"/>
  <c r="CI142" i="1"/>
  <c r="CH142" i="1"/>
  <c r="CI141" i="1"/>
  <c r="CH141" i="1"/>
  <c r="CI140" i="1"/>
  <c r="CH140" i="1"/>
  <c r="CI139" i="1"/>
  <c r="CH139" i="1"/>
  <c r="CI138" i="1"/>
  <c r="CH138" i="1"/>
  <c r="CI137" i="1"/>
  <c r="CH137" i="1"/>
  <c r="CI136" i="1"/>
  <c r="CH136" i="1"/>
  <c r="CI135" i="1"/>
  <c r="CH135" i="1"/>
  <c r="CI134" i="1"/>
  <c r="CH134" i="1"/>
  <c r="CI133" i="1"/>
  <c r="CH133" i="1"/>
  <c r="CI132" i="1"/>
  <c r="CH132" i="1"/>
  <c r="CI131" i="1"/>
  <c r="CH131" i="1"/>
  <c r="CI130" i="1"/>
  <c r="CH130" i="1"/>
  <c r="CI129" i="1"/>
  <c r="CH129" i="1"/>
  <c r="CI128" i="1"/>
  <c r="CH128" i="1"/>
  <c r="CI127" i="1"/>
  <c r="CH127" i="1"/>
  <c r="CI126" i="1"/>
  <c r="CH126" i="1"/>
  <c r="CI125" i="1"/>
  <c r="CH125" i="1"/>
  <c r="CI124" i="1"/>
  <c r="CH124" i="1"/>
  <c r="CI123" i="1"/>
  <c r="CH123" i="1"/>
  <c r="CI122" i="1"/>
  <c r="CH122" i="1"/>
  <c r="CI121" i="1"/>
  <c r="CH121" i="1"/>
  <c r="CI120" i="1"/>
  <c r="CH120" i="1"/>
  <c r="CI119" i="1"/>
  <c r="CH119" i="1"/>
  <c r="CI118" i="1"/>
  <c r="CH118" i="1"/>
  <c r="CI117" i="1"/>
  <c r="CH117" i="1"/>
  <c r="CI116" i="1"/>
  <c r="CH116" i="1"/>
  <c r="CI115" i="1"/>
  <c r="CH115" i="1"/>
  <c r="CI114" i="1"/>
  <c r="CH114" i="1"/>
  <c r="CI113" i="1"/>
  <c r="CH113" i="1"/>
  <c r="CI112" i="1"/>
  <c r="CH112" i="1"/>
  <c r="CI111" i="1"/>
  <c r="CH111" i="1"/>
  <c r="CI110" i="1"/>
  <c r="CH110" i="1"/>
  <c r="CI109" i="1"/>
  <c r="CH109" i="1"/>
  <c r="CI108" i="1"/>
  <c r="CH108" i="1"/>
  <c r="CI107" i="1"/>
  <c r="CH107" i="1"/>
  <c r="CI106" i="1"/>
  <c r="CH106" i="1"/>
  <c r="CI105" i="1"/>
  <c r="CH105" i="1"/>
  <c r="CI104" i="1"/>
  <c r="CH104" i="1"/>
  <c r="CI103" i="1"/>
  <c r="CH103" i="1"/>
  <c r="CI102" i="1"/>
  <c r="CH102" i="1"/>
  <c r="CI101" i="1"/>
  <c r="CH101" i="1"/>
  <c r="CI100" i="1"/>
  <c r="CH100" i="1"/>
  <c r="CI99" i="1"/>
  <c r="CH99" i="1"/>
  <c r="CI98" i="1"/>
  <c r="CH98" i="1"/>
  <c r="CI97" i="1"/>
  <c r="CH97" i="1"/>
  <c r="CI96" i="1"/>
  <c r="CH96" i="1"/>
  <c r="CI95" i="1"/>
  <c r="CH95" i="1"/>
  <c r="CI94" i="1"/>
  <c r="CH94" i="1"/>
  <c r="CI93" i="1"/>
  <c r="CH93" i="1"/>
  <c r="CI92" i="1"/>
  <c r="CH92" i="1"/>
  <c r="CI91" i="1"/>
  <c r="CH91" i="1"/>
  <c r="CI90" i="1"/>
  <c r="CH90" i="1"/>
  <c r="CI89" i="1"/>
  <c r="CH89" i="1"/>
  <c r="CI88" i="1"/>
  <c r="CH88" i="1"/>
  <c r="CI87" i="1"/>
  <c r="CH87" i="1"/>
  <c r="CI86" i="1"/>
  <c r="CH86" i="1"/>
  <c r="CI85" i="1"/>
  <c r="CH85" i="1"/>
  <c r="CI84" i="1"/>
  <c r="CH84" i="1"/>
  <c r="CI83" i="1"/>
  <c r="CH83" i="1"/>
  <c r="CI82" i="1"/>
  <c r="CH82" i="1"/>
  <c r="CI81" i="1"/>
  <c r="CH81" i="1"/>
  <c r="CI80" i="1"/>
  <c r="CH80" i="1"/>
  <c r="CI79" i="1"/>
  <c r="CH79" i="1"/>
  <c r="CI78" i="1"/>
  <c r="CH78" i="1"/>
  <c r="CI77" i="1"/>
  <c r="CH77" i="1"/>
  <c r="CI76" i="1"/>
  <c r="CH76" i="1"/>
  <c r="CI75" i="1"/>
  <c r="CH75" i="1"/>
  <c r="CI74" i="1"/>
  <c r="CH74" i="1"/>
  <c r="CI73" i="1"/>
  <c r="CH73" i="1"/>
  <c r="CI72" i="1"/>
  <c r="CH72" i="1"/>
  <c r="CI71" i="1"/>
  <c r="CH71" i="1"/>
  <c r="CI70" i="1"/>
  <c r="CH70" i="1"/>
  <c r="CI69" i="1"/>
  <c r="CH69" i="1"/>
  <c r="CI68" i="1"/>
  <c r="CH68" i="1"/>
  <c r="CI67" i="1"/>
  <c r="CH67" i="1"/>
  <c r="CI66" i="1"/>
  <c r="CH66" i="1"/>
  <c r="CI65" i="1"/>
  <c r="CH65" i="1"/>
  <c r="CI64" i="1"/>
  <c r="CH64" i="1"/>
  <c r="CI63" i="1"/>
  <c r="CH63" i="1"/>
  <c r="CI62" i="1"/>
  <c r="CH62" i="1"/>
  <c r="CI61" i="1"/>
  <c r="CH61" i="1"/>
  <c r="CI60" i="1"/>
  <c r="CH60" i="1"/>
  <c r="CI59" i="1"/>
  <c r="CH59" i="1"/>
  <c r="CI58" i="1"/>
  <c r="CH58" i="1"/>
  <c r="CI57" i="1"/>
  <c r="CH57" i="1"/>
  <c r="CI56" i="1"/>
  <c r="CH56" i="1"/>
  <c r="CI55" i="1"/>
  <c r="CH55" i="1"/>
  <c r="CI54" i="1"/>
  <c r="CH54" i="1"/>
  <c r="CI53" i="1"/>
  <c r="CH53" i="1"/>
  <c r="CI52" i="1"/>
  <c r="CH52" i="1"/>
  <c r="CI51" i="1"/>
  <c r="CH51" i="1"/>
  <c r="CI50" i="1"/>
  <c r="CH50" i="1"/>
  <c r="CI49" i="1"/>
  <c r="CH49" i="1"/>
  <c r="CI48" i="1"/>
  <c r="CH48" i="1"/>
  <c r="CI47" i="1"/>
  <c r="CH47" i="1"/>
  <c r="CI46" i="1"/>
  <c r="CH46" i="1"/>
  <c r="CI45" i="1"/>
  <c r="CH45" i="1"/>
  <c r="CI44" i="1"/>
  <c r="CH44" i="1"/>
  <c r="CI43" i="1"/>
  <c r="CH43" i="1"/>
  <c r="CI42" i="1"/>
  <c r="CH42" i="1"/>
  <c r="CI41" i="1"/>
  <c r="CH41" i="1"/>
  <c r="CI40" i="1"/>
  <c r="CH40" i="1"/>
  <c r="CI39" i="1"/>
  <c r="CH39" i="1"/>
  <c r="CI38" i="1"/>
  <c r="CH38" i="1"/>
  <c r="CI37" i="1"/>
  <c r="CH37" i="1"/>
  <c r="CI36" i="1"/>
  <c r="CH36" i="1"/>
  <c r="CI35" i="1"/>
  <c r="CH35" i="1"/>
  <c r="CI34" i="1"/>
  <c r="CH34" i="1"/>
  <c r="CI33" i="1"/>
  <c r="CH33" i="1"/>
  <c r="CI32" i="1"/>
  <c r="CH32" i="1"/>
  <c r="CI31" i="1"/>
  <c r="CH31" i="1"/>
  <c r="CI30" i="1"/>
  <c r="CH30" i="1"/>
  <c r="CI29" i="1"/>
  <c r="CH29" i="1"/>
  <c r="CI28" i="1"/>
  <c r="CH28" i="1"/>
  <c r="CI27" i="1"/>
  <c r="CH27" i="1"/>
  <c r="CI26" i="1"/>
  <c r="CH26" i="1"/>
  <c r="CI25" i="1"/>
  <c r="CH25" i="1"/>
  <c r="CI24" i="1"/>
  <c r="CH24" i="1"/>
  <c r="CI23" i="1"/>
  <c r="CH23" i="1"/>
  <c r="CI22" i="1"/>
  <c r="CH22" i="1"/>
  <c r="CI21" i="1"/>
  <c r="CH21" i="1"/>
  <c r="CI20" i="1"/>
  <c r="CH20" i="1"/>
  <c r="CI19" i="1"/>
  <c r="CH19" i="1"/>
  <c r="CI18" i="1"/>
  <c r="CH18" i="1"/>
  <c r="CI17" i="1"/>
  <c r="CH17" i="1"/>
  <c r="CI16" i="1"/>
  <c r="CH16" i="1"/>
  <c r="CI15" i="1"/>
  <c r="CH15" i="1"/>
  <c r="CI14" i="1"/>
  <c r="CH14" i="1"/>
  <c r="CI13" i="1"/>
  <c r="CH13" i="1"/>
  <c r="CI12" i="1"/>
  <c r="CH12" i="1"/>
  <c r="CB260" i="1"/>
  <c r="CA260" i="1"/>
  <c r="CB259" i="1"/>
  <c r="CA259" i="1"/>
  <c r="CB258" i="1"/>
  <c r="CA258" i="1"/>
  <c r="CB257" i="1"/>
  <c r="CA257" i="1"/>
  <c r="CB256" i="1"/>
  <c r="CA256" i="1"/>
  <c r="CB255" i="1"/>
  <c r="CA255" i="1"/>
  <c r="CB254" i="1"/>
  <c r="CA254" i="1"/>
  <c r="CB253" i="1"/>
  <c r="CA253" i="1"/>
  <c r="CB252" i="1"/>
  <c r="CA252" i="1"/>
  <c r="CB251" i="1"/>
  <c r="CA251" i="1"/>
  <c r="CB250" i="1"/>
  <c r="CA250" i="1"/>
  <c r="CB249" i="1"/>
  <c r="CA249" i="1"/>
  <c r="CB248" i="1"/>
  <c r="CA248" i="1"/>
  <c r="CB247" i="1"/>
  <c r="CA247" i="1"/>
  <c r="CB246" i="1"/>
  <c r="CA246" i="1"/>
  <c r="CB245" i="1"/>
  <c r="CA245" i="1"/>
  <c r="CB244" i="1"/>
  <c r="CA244" i="1"/>
  <c r="CB243" i="1"/>
  <c r="CA243" i="1"/>
  <c r="CB242" i="1"/>
  <c r="CA242" i="1"/>
  <c r="CB241" i="1"/>
  <c r="CA241" i="1"/>
  <c r="CB240" i="1"/>
  <c r="CA240" i="1"/>
  <c r="CB239" i="1"/>
  <c r="CA239" i="1"/>
  <c r="CB238" i="1"/>
  <c r="CA238" i="1"/>
  <c r="CB237" i="1"/>
  <c r="CA237" i="1"/>
  <c r="CB236" i="1"/>
  <c r="CA236" i="1"/>
  <c r="CB235" i="1"/>
  <c r="CA235" i="1"/>
  <c r="CB234" i="1"/>
  <c r="CA234" i="1"/>
  <c r="CB233" i="1"/>
  <c r="CA233" i="1"/>
  <c r="CB232" i="1"/>
  <c r="CA232" i="1"/>
  <c r="CB231" i="1"/>
  <c r="CA231" i="1"/>
  <c r="CB230" i="1"/>
  <c r="CA230" i="1"/>
  <c r="CB229" i="1"/>
  <c r="CA229" i="1"/>
  <c r="CB228" i="1"/>
  <c r="CA228" i="1"/>
  <c r="CB227" i="1"/>
  <c r="CA227" i="1"/>
  <c r="CB226" i="1"/>
  <c r="CA226" i="1"/>
  <c r="CB225" i="1"/>
  <c r="CA225" i="1"/>
  <c r="CB224" i="1"/>
  <c r="CA224" i="1"/>
  <c r="CB223" i="1"/>
  <c r="CA223" i="1"/>
  <c r="CB222" i="1"/>
  <c r="CA222" i="1"/>
  <c r="CB221" i="1"/>
  <c r="CA221" i="1"/>
  <c r="CB220" i="1"/>
  <c r="CA220" i="1"/>
  <c r="CB219" i="1"/>
  <c r="CA219" i="1"/>
  <c r="CB218" i="1"/>
  <c r="CA218" i="1"/>
  <c r="CB217" i="1"/>
  <c r="CA217" i="1"/>
  <c r="CB216" i="1"/>
  <c r="CA216" i="1"/>
  <c r="CB215" i="1"/>
  <c r="CA215" i="1"/>
  <c r="CB214" i="1"/>
  <c r="CA214" i="1"/>
  <c r="CB213" i="1"/>
  <c r="CA213" i="1"/>
  <c r="CB212" i="1"/>
  <c r="CA212" i="1"/>
  <c r="CB211" i="1"/>
  <c r="CA211" i="1"/>
  <c r="CB210" i="1"/>
  <c r="CA210" i="1"/>
  <c r="CB209" i="1"/>
  <c r="CA209" i="1"/>
  <c r="CB208" i="1"/>
  <c r="CA208" i="1"/>
  <c r="CB207" i="1"/>
  <c r="CA207" i="1"/>
  <c r="CB206" i="1"/>
  <c r="CA206" i="1"/>
  <c r="CB205" i="1"/>
  <c r="CA205" i="1"/>
  <c r="CB204" i="1"/>
  <c r="CA204" i="1"/>
  <c r="CB203" i="1"/>
  <c r="CA203" i="1"/>
  <c r="CB202" i="1"/>
  <c r="CA202" i="1"/>
  <c r="CB201" i="1"/>
  <c r="CA201" i="1"/>
  <c r="CB200" i="1"/>
  <c r="CA200" i="1"/>
  <c r="CB199" i="1"/>
  <c r="CA199" i="1"/>
  <c r="CB198" i="1"/>
  <c r="CA198" i="1"/>
  <c r="CB197" i="1"/>
  <c r="CA197" i="1"/>
  <c r="CB196" i="1"/>
  <c r="CA196" i="1"/>
  <c r="CB195" i="1"/>
  <c r="CA195" i="1"/>
  <c r="CB194" i="1"/>
  <c r="CA194" i="1"/>
  <c r="CB193" i="1"/>
  <c r="CA193" i="1"/>
  <c r="CB192" i="1"/>
  <c r="CA192" i="1"/>
  <c r="CB191" i="1"/>
  <c r="CA191" i="1"/>
  <c r="CB190" i="1"/>
  <c r="CA190" i="1"/>
  <c r="CB189" i="1"/>
  <c r="CA189" i="1"/>
  <c r="CB188" i="1"/>
  <c r="CA188" i="1"/>
  <c r="CB187" i="1"/>
  <c r="CA187" i="1"/>
  <c r="CB186" i="1"/>
  <c r="CA186" i="1"/>
  <c r="CB185" i="1"/>
  <c r="CA185" i="1"/>
  <c r="CB184" i="1"/>
  <c r="CA184" i="1"/>
  <c r="CB183" i="1"/>
  <c r="CA183" i="1"/>
  <c r="CB182" i="1"/>
  <c r="CA182" i="1"/>
  <c r="CB181" i="1"/>
  <c r="CA181" i="1"/>
  <c r="CB180" i="1"/>
  <c r="CA180" i="1"/>
  <c r="CB179" i="1"/>
  <c r="CA179" i="1"/>
  <c r="CB178" i="1"/>
  <c r="CA178" i="1"/>
  <c r="CB177" i="1"/>
  <c r="CA177" i="1"/>
  <c r="CB176" i="1"/>
  <c r="CA176" i="1"/>
  <c r="CB175" i="1"/>
  <c r="CA175" i="1"/>
  <c r="CB174" i="1"/>
  <c r="CA174" i="1"/>
  <c r="CB173" i="1"/>
  <c r="CA173" i="1"/>
  <c r="CB172" i="1"/>
  <c r="CA172" i="1"/>
  <c r="CB171" i="1"/>
  <c r="CA171" i="1"/>
  <c r="CB170" i="1"/>
  <c r="CA170" i="1"/>
  <c r="CB169" i="1"/>
  <c r="CA169" i="1"/>
  <c r="CB168" i="1"/>
  <c r="CA168" i="1"/>
  <c r="CB167" i="1"/>
  <c r="CA167" i="1"/>
  <c r="CB166" i="1"/>
  <c r="CA166" i="1"/>
  <c r="CB165" i="1"/>
  <c r="CA165" i="1"/>
  <c r="CB164" i="1"/>
  <c r="CA164" i="1"/>
  <c r="CB163" i="1"/>
  <c r="CA163" i="1"/>
  <c r="CB162" i="1"/>
  <c r="CA162" i="1"/>
  <c r="CB161" i="1"/>
  <c r="CA161" i="1"/>
  <c r="CB160" i="1"/>
  <c r="CA160" i="1"/>
  <c r="CB159" i="1"/>
  <c r="CA159" i="1"/>
  <c r="CB158" i="1"/>
  <c r="CA158" i="1"/>
  <c r="CB157" i="1"/>
  <c r="CA157" i="1"/>
  <c r="CB156" i="1"/>
  <c r="CA156" i="1"/>
  <c r="CB155" i="1"/>
  <c r="CA155" i="1"/>
  <c r="CB154" i="1"/>
  <c r="CA154" i="1"/>
  <c r="CB153" i="1"/>
  <c r="CA153" i="1"/>
  <c r="CB152" i="1"/>
  <c r="CA152" i="1"/>
  <c r="CB151" i="1"/>
  <c r="CA151" i="1"/>
  <c r="CB150" i="1"/>
  <c r="CA150" i="1"/>
  <c r="CB149" i="1"/>
  <c r="CA149" i="1"/>
  <c r="CB148" i="1"/>
  <c r="CA148" i="1"/>
  <c r="CB147" i="1"/>
  <c r="CA147" i="1"/>
  <c r="CB146" i="1"/>
  <c r="CA146" i="1"/>
  <c r="CB145" i="1"/>
  <c r="CA145" i="1"/>
  <c r="CB144" i="1"/>
  <c r="CA144" i="1"/>
  <c r="CB143" i="1"/>
  <c r="CA143" i="1"/>
  <c r="CB142" i="1"/>
  <c r="CA142" i="1"/>
  <c r="CB141" i="1"/>
  <c r="CA141" i="1"/>
  <c r="CB140" i="1"/>
  <c r="CA140" i="1"/>
  <c r="CB139" i="1"/>
  <c r="CA139" i="1"/>
  <c r="CB138" i="1"/>
  <c r="CA138" i="1"/>
  <c r="CB137" i="1"/>
  <c r="CA137" i="1"/>
  <c r="CB136" i="1"/>
  <c r="CA136" i="1"/>
  <c r="CB135" i="1"/>
  <c r="CA135" i="1"/>
  <c r="CB134" i="1"/>
  <c r="CA134" i="1"/>
  <c r="CB133" i="1"/>
  <c r="CA133" i="1"/>
  <c r="CB132" i="1"/>
  <c r="CA132" i="1"/>
  <c r="CB131" i="1"/>
  <c r="CA131" i="1"/>
  <c r="CB130" i="1"/>
  <c r="CA130" i="1"/>
  <c r="CB129" i="1"/>
  <c r="CA129" i="1"/>
  <c r="CB128" i="1"/>
  <c r="CA128" i="1"/>
  <c r="CB127" i="1"/>
  <c r="CA127" i="1"/>
  <c r="CB126" i="1"/>
  <c r="CA126" i="1"/>
  <c r="CB125" i="1"/>
  <c r="CA125" i="1"/>
  <c r="CB124" i="1"/>
  <c r="CA124" i="1"/>
  <c r="CB123" i="1"/>
  <c r="CA123" i="1"/>
  <c r="CB122" i="1"/>
  <c r="CA122" i="1"/>
  <c r="CB121" i="1"/>
  <c r="CA121" i="1"/>
  <c r="CB120" i="1"/>
  <c r="CA120" i="1"/>
  <c r="CB119" i="1"/>
  <c r="CA119" i="1"/>
  <c r="CB118" i="1"/>
  <c r="CA118" i="1"/>
  <c r="CB117" i="1"/>
  <c r="CA117" i="1"/>
  <c r="CB116" i="1"/>
  <c r="CA116" i="1"/>
  <c r="CB115" i="1"/>
  <c r="CA115" i="1"/>
  <c r="CB114" i="1"/>
  <c r="CA114" i="1"/>
  <c r="CB113" i="1"/>
  <c r="CA113" i="1"/>
  <c r="CB112" i="1"/>
  <c r="CA112" i="1"/>
  <c r="CB111" i="1"/>
  <c r="CA111" i="1"/>
  <c r="CB110" i="1"/>
  <c r="CA110" i="1"/>
  <c r="CB109" i="1"/>
  <c r="CA109" i="1"/>
  <c r="CB108" i="1"/>
  <c r="CA108" i="1"/>
  <c r="CB107" i="1"/>
  <c r="CA107" i="1"/>
  <c r="CB106" i="1"/>
  <c r="CA106" i="1"/>
  <c r="CB105" i="1"/>
  <c r="CA105" i="1"/>
  <c r="CB104" i="1"/>
  <c r="CA104" i="1"/>
  <c r="CB103" i="1"/>
  <c r="CA103" i="1"/>
  <c r="CB102" i="1"/>
  <c r="CA102" i="1"/>
  <c r="CB101" i="1"/>
  <c r="CA101" i="1"/>
  <c r="CB100" i="1"/>
  <c r="CA100" i="1"/>
  <c r="CB99" i="1"/>
  <c r="CA99" i="1"/>
  <c r="CB98" i="1"/>
  <c r="CA98" i="1"/>
  <c r="CB97" i="1"/>
  <c r="CA97" i="1"/>
  <c r="CB96" i="1"/>
  <c r="CA96" i="1"/>
  <c r="CB95" i="1"/>
  <c r="CA95" i="1"/>
  <c r="CB94" i="1"/>
  <c r="CA94" i="1"/>
  <c r="CB93" i="1"/>
  <c r="CA93" i="1"/>
  <c r="CB92" i="1"/>
  <c r="CA92" i="1"/>
  <c r="CB91" i="1"/>
  <c r="CA91" i="1"/>
  <c r="CB90" i="1"/>
  <c r="CA90" i="1"/>
  <c r="CB89" i="1"/>
  <c r="CA89" i="1"/>
  <c r="CB88" i="1"/>
  <c r="CA88" i="1"/>
  <c r="CB87" i="1"/>
  <c r="CA87" i="1"/>
  <c r="CB86" i="1"/>
  <c r="CA86" i="1"/>
  <c r="CB85" i="1"/>
  <c r="CA85" i="1"/>
  <c r="CB84" i="1"/>
  <c r="CA84" i="1"/>
  <c r="CB83" i="1"/>
  <c r="CA83" i="1"/>
  <c r="CB82" i="1"/>
  <c r="CA82" i="1"/>
  <c r="CB81" i="1"/>
  <c r="CA81" i="1"/>
  <c r="CB80" i="1"/>
  <c r="CA80" i="1"/>
  <c r="CB79" i="1"/>
  <c r="CA79" i="1"/>
  <c r="CB78" i="1"/>
  <c r="CA78" i="1"/>
  <c r="CB77" i="1"/>
  <c r="CA77" i="1"/>
  <c r="CB76" i="1"/>
  <c r="CA76" i="1"/>
  <c r="CB75" i="1"/>
  <c r="CA75" i="1"/>
  <c r="CB74" i="1"/>
  <c r="CA74" i="1"/>
  <c r="CB73" i="1"/>
  <c r="CA73" i="1"/>
  <c r="CB72" i="1"/>
  <c r="CA72" i="1"/>
  <c r="CB71" i="1"/>
  <c r="CA71" i="1"/>
  <c r="CB70" i="1"/>
  <c r="CA70" i="1"/>
  <c r="CB69" i="1"/>
  <c r="CA69" i="1"/>
  <c r="CB68" i="1"/>
  <c r="CA68" i="1"/>
  <c r="CB67" i="1"/>
  <c r="CA67" i="1"/>
  <c r="CB66" i="1"/>
  <c r="CA66" i="1"/>
  <c r="CB65" i="1"/>
  <c r="CA65" i="1"/>
  <c r="CB64" i="1"/>
  <c r="CA64" i="1"/>
  <c r="CB63" i="1"/>
  <c r="CA63" i="1"/>
  <c r="CB62" i="1"/>
  <c r="CA62" i="1"/>
  <c r="CB61" i="1"/>
  <c r="CA61" i="1"/>
  <c r="CB60" i="1"/>
  <c r="CA60" i="1"/>
  <c r="CB59" i="1"/>
  <c r="CA59" i="1"/>
  <c r="CB58" i="1"/>
  <c r="CA58" i="1"/>
  <c r="CB57" i="1"/>
  <c r="CA57" i="1"/>
  <c r="CB56" i="1"/>
  <c r="CA56" i="1"/>
  <c r="CB55" i="1"/>
  <c r="CA55" i="1"/>
  <c r="CB54" i="1"/>
  <c r="CA54" i="1"/>
  <c r="CB53" i="1"/>
  <c r="CA53" i="1"/>
  <c r="CB52" i="1"/>
  <c r="CA52" i="1"/>
  <c r="CB51" i="1"/>
  <c r="CA51" i="1"/>
  <c r="CB50" i="1"/>
  <c r="CA50" i="1"/>
  <c r="CB49" i="1"/>
  <c r="CA49" i="1"/>
  <c r="CB48" i="1"/>
  <c r="CA48" i="1"/>
  <c r="CB47" i="1"/>
  <c r="CA47" i="1"/>
  <c r="CB46" i="1"/>
  <c r="CA46" i="1"/>
  <c r="CB45" i="1"/>
  <c r="CA45" i="1"/>
  <c r="CB44" i="1"/>
  <c r="CA44" i="1"/>
  <c r="CB43" i="1"/>
  <c r="CA43" i="1"/>
  <c r="CB42" i="1"/>
  <c r="CA42" i="1"/>
  <c r="CB41" i="1"/>
  <c r="CA41" i="1"/>
  <c r="CB40" i="1"/>
  <c r="CA40" i="1"/>
  <c r="CB39" i="1"/>
  <c r="CA39" i="1"/>
  <c r="CB38" i="1"/>
  <c r="CA38" i="1"/>
  <c r="CB37" i="1"/>
  <c r="CA37" i="1"/>
  <c r="CB36" i="1"/>
  <c r="CA36" i="1"/>
  <c r="CB35" i="1"/>
  <c r="CA35" i="1"/>
  <c r="CB34" i="1"/>
  <c r="CA34" i="1"/>
  <c r="CB33" i="1"/>
  <c r="CA33" i="1"/>
  <c r="CB32" i="1"/>
  <c r="CA32" i="1"/>
  <c r="CB31" i="1"/>
  <c r="CA31" i="1"/>
  <c r="CB30" i="1"/>
  <c r="CA30" i="1"/>
  <c r="CB29" i="1"/>
  <c r="CA29" i="1"/>
  <c r="CB28" i="1"/>
  <c r="CA28" i="1"/>
  <c r="CB27" i="1"/>
  <c r="CA27" i="1"/>
  <c r="CB26" i="1"/>
  <c r="CA26" i="1"/>
  <c r="CB25" i="1"/>
  <c r="CA25" i="1"/>
  <c r="CB24" i="1"/>
  <c r="CA24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A16" i="1"/>
  <c r="CB15" i="1"/>
  <c r="CA15" i="1"/>
  <c r="CB14" i="1"/>
  <c r="CA14" i="1"/>
  <c r="CB13" i="1"/>
  <c r="CA13" i="1"/>
  <c r="CB12" i="1"/>
  <c r="CA12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U252" i="1"/>
  <c r="BT252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BU239" i="1"/>
  <c r="BT239" i="1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30" i="1"/>
  <c r="BT230" i="1"/>
  <c r="BU229" i="1"/>
  <c r="BT229" i="1"/>
  <c r="BU228" i="1"/>
  <c r="BT228" i="1"/>
  <c r="BU227" i="1"/>
  <c r="BT227" i="1"/>
  <c r="BU226" i="1"/>
  <c r="BT226" i="1"/>
  <c r="BU225" i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U213" i="1"/>
  <c r="BT213" i="1"/>
  <c r="BU212" i="1"/>
  <c r="BT212" i="1"/>
  <c r="BU211" i="1"/>
  <c r="BT211" i="1"/>
  <c r="BU210" i="1"/>
  <c r="BT210" i="1"/>
  <c r="BU209" i="1"/>
  <c r="BT209" i="1"/>
  <c r="BU208" i="1"/>
  <c r="BT208" i="1"/>
  <c r="BU207" i="1"/>
  <c r="BT207" i="1"/>
  <c r="BU206" i="1"/>
  <c r="BT206" i="1"/>
  <c r="BU205" i="1"/>
  <c r="BT205" i="1"/>
  <c r="BU204" i="1"/>
  <c r="BT204" i="1"/>
  <c r="BU203" i="1"/>
  <c r="BT203" i="1"/>
  <c r="BU202" i="1"/>
  <c r="BT202" i="1"/>
  <c r="BU201" i="1"/>
  <c r="BT201" i="1"/>
  <c r="BU200" i="1"/>
  <c r="BT200" i="1"/>
  <c r="BU199" i="1"/>
  <c r="BT199" i="1"/>
  <c r="BU198" i="1"/>
  <c r="BT198" i="1"/>
  <c r="BU197" i="1"/>
  <c r="BT197" i="1"/>
  <c r="BU196" i="1"/>
  <c r="BT196" i="1"/>
  <c r="BU195" i="1"/>
  <c r="BT195" i="1"/>
  <c r="BU194" i="1"/>
  <c r="BT194" i="1"/>
  <c r="BU193" i="1"/>
  <c r="BT193" i="1"/>
  <c r="BU192" i="1"/>
  <c r="BT192" i="1"/>
  <c r="BU191" i="1"/>
  <c r="BT191" i="1"/>
  <c r="BU190" i="1"/>
  <c r="BT190" i="1"/>
  <c r="BU189" i="1"/>
  <c r="BT189" i="1"/>
  <c r="BU188" i="1"/>
  <c r="BT188" i="1"/>
  <c r="BU187" i="1"/>
  <c r="BT187" i="1"/>
  <c r="BU186" i="1"/>
  <c r="BT186" i="1"/>
  <c r="BU185" i="1"/>
  <c r="BT185" i="1"/>
  <c r="BU184" i="1"/>
  <c r="BT184" i="1"/>
  <c r="BU183" i="1"/>
  <c r="BT183" i="1"/>
  <c r="BU182" i="1"/>
  <c r="BT182" i="1"/>
  <c r="BU181" i="1"/>
  <c r="BT181" i="1"/>
  <c r="BU180" i="1"/>
  <c r="BT180" i="1"/>
  <c r="BU179" i="1"/>
  <c r="BT179" i="1"/>
  <c r="BU178" i="1"/>
  <c r="BT178" i="1"/>
  <c r="BU177" i="1"/>
  <c r="BT177" i="1"/>
  <c r="BU176" i="1"/>
  <c r="BT176" i="1"/>
  <c r="BU175" i="1"/>
  <c r="BT175" i="1"/>
  <c r="BU174" i="1"/>
  <c r="BT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T167" i="1"/>
  <c r="BU166" i="1"/>
  <c r="BT166" i="1"/>
  <c r="BU165" i="1"/>
  <c r="BT165" i="1"/>
  <c r="BU164" i="1"/>
  <c r="BT164" i="1"/>
  <c r="BU163" i="1"/>
  <c r="BT163" i="1"/>
  <c r="BU162" i="1"/>
  <c r="BT162" i="1"/>
  <c r="BU161" i="1"/>
  <c r="BT161" i="1"/>
  <c r="BU160" i="1"/>
  <c r="BT160" i="1"/>
  <c r="BU159" i="1"/>
  <c r="BT159" i="1"/>
  <c r="BU158" i="1"/>
  <c r="BT158" i="1"/>
  <c r="BU157" i="1"/>
  <c r="BT157" i="1"/>
  <c r="BU156" i="1"/>
  <c r="BT156" i="1"/>
  <c r="BU155" i="1"/>
  <c r="BT155" i="1"/>
  <c r="BU154" i="1"/>
  <c r="BT154" i="1"/>
  <c r="BU153" i="1"/>
  <c r="BT153" i="1"/>
  <c r="BU152" i="1"/>
  <c r="BT152" i="1"/>
  <c r="BU151" i="1"/>
  <c r="BT151" i="1"/>
  <c r="BU150" i="1"/>
  <c r="BT150" i="1"/>
  <c r="BU149" i="1"/>
  <c r="BT149" i="1"/>
  <c r="BU148" i="1"/>
  <c r="BT148" i="1"/>
  <c r="BU147" i="1"/>
  <c r="BT147" i="1"/>
  <c r="BU146" i="1"/>
  <c r="BT146" i="1"/>
  <c r="BU145" i="1"/>
  <c r="BT145" i="1"/>
  <c r="BU144" i="1"/>
  <c r="BT144" i="1"/>
  <c r="BU143" i="1"/>
  <c r="BT143" i="1"/>
  <c r="BU142" i="1"/>
  <c r="BT142" i="1"/>
  <c r="BU141" i="1"/>
  <c r="BT141" i="1"/>
  <c r="BU140" i="1"/>
  <c r="BT140" i="1"/>
  <c r="BU139" i="1"/>
  <c r="BT139" i="1"/>
  <c r="BU138" i="1"/>
  <c r="BT138" i="1"/>
  <c r="BU137" i="1"/>
  <c r="BT137" i="1"/>
  <c r="BU136" i="1"/>
  <c r="BT136" i="1"/>
  <c r="BU135" i="1"/>
  <c r="BT135" i="1"/>
  <c r="BU134" i="1"/>
  <c r="BT134" i="1"/>
  <c r="BU133" i="1"/>
  <c r="BT133" i="1"/>
  <c r="BU132" i="1"/>
  <c r="BT132" i="1"/>
  <c r="BU131" i="1"/>
  <c r="BT131" i="1"/>
  <c r="BU130" i="1"/>
  <c r="BT130" i="1"/>
  <c r="BU129" i="1"/>
  <c r="BT129" i="1"/>
  <c r="BU128" i="1"/>
  <c r="BT128" i="1"/>
  <c r="BU127" i="1"/>
  <c r="BT127" i="1"/>
  <c r="BU126" i="1"/>
  <c r="BT126" i="1"/>
  <c r="BU125" i="1"/>
  <c r="BT125" i="1"/>
  <c r="BU124" i="1"/>
  <c r="BT124" i="1"/>
  <c r="BU123" i="1"/>
  <c r="BT123" i="1"/>
  <c r="BU122" i="1"/>
  <c r="BT122" i="1"/>
  <c r="BU121" i="1"/>
  <c r="BT121" i="1"/>
  <c r="BU120" i="1"/>
  <c r="BT120" i="1"/>
  <c r="BU119" i="1"/>
  <c r="BT119" i="1"/>
  <c r="BU118" i="1"/>
  <c r="BT118" i="1"/>
  <c r="BU117" i="1"/>
  <c r="BT117" i="1"/>
  <c r="BU116" i="1"/>
  <c r="BT116" i="1"/>
  <c r="BU115" i="1"/>
  <c r="BT115" i="1"/>
  <c r="BU114" i="1"/>
  <c r="BT114" i="1"/>
  <c r="BU113" i="1"/>
  <c r="BT113" i="1"/>
  <c r="BU112" i="1"/>
  <c r="BT112" i="1"/>
  <c r="BU111" i="1"/>
  <c r="BT111" i="1"/>
  <c r="BU110" i="1"/>
  <c r="BT110" i="1"/>
  <c r="BU109" i="1"/>
  <c r="BT109" i="1"/>
  <c r="BU108" i="1"/>
  <c r="BT108" i="1"/>
  <c r="BU107" i="1"/>
  <c r="BT107" i="1"/>
  <c r="BU106" i="1"/>
  <c r="BT106" i="1"/>
  <c r="BU105" i="1"/>
  <c r="BT105" i="1"/>
  <c r="BU104" i="1"/>
  <c r="BT104" i="1"/>
  <c r="BU103" i="1"/>
  <c r="BT103" i="1"/>
  <c r="BU102" i="1"/>
  <c r="BT102" i="1"/>
  <c r="BU101" i="1"/>
  <c r="BT101" i="1"/>
  <c r="BU100" i="1"/>
  <c r="BT100" i="1"/>
  <c r="BU99" i="1"/>
  <c r="BT99" i="1"/>
  <c r="BU98" i="1"/>
  <c r="BT98" i="1"/>
  <c r="BU97" i="1"/>
  <c r="BT97" i="1"/>
  <c r="BU96" i="1"/>
  <c r="BT96" i="1"/>
  <c r="BU95" i="1"/>
  <c r="BT95" i="1"/>
  <c r="BU94" i="1"/>
  <c r="BT94" i="1"/>
  <c r="BU93" i="1"/>
  <c r="BT93" i="1"/>
  <c r="BU92" i="1"/>
  <c r="BT92" i="1"/>
  <c r="BU91" i="1"/>
  <c r="BT91" i="1"/>
  <c r="BU90" i="1"/>
  <c r="BT90" i="1"/>
  <c r="BU89" i="1"/>
  <c r="BT89" i="1"/>
  <c r="BU88" i="1"/>
  <c r="BT88" i="1"/>
  <c r="BU87" i="1"/>
  <c r="BT87" i="1"/>
  <c r="BU86" i="1"/>
  <c r="BT86" i="1"/>
  <c r="BU85" i="1"/>
  <c r="BT85" i="1"/>
  <c r="BU84" i="1"/>
  <c r="BT84" i="1"/>
  <c r="BU83" i="1"/>
  <c r="BT83" i="1"/>
  <c r="BU82" i="1"/>
  <c r="BT82" i="1"/>
  <c r="BU81" i="1"/>
  <c r="BT81" i="1"/>
  <c r="BU80" i="1"/>
  <c r="BT80" i="1"/>
  <c r="BU79" i="1"/>
  <c r="BT79" i="1"/>
  <c r="BU78" i="1"/>
  <c r="BT78" i="1"/>
  <c r="BU77" i="1"/>
  <c r="BT77" i="1"/>
  <c r="BU76" i="1"/>
  <c r="BT76" i="1"/>
  <c r="BU75" i="1"/>
  <c r="BT75" i="1"/>
  <c r="BU74" i="1"/>
  <c r="BT74" i="1"/>
  <c r="BU73" i="1"/>
  <c r="BT73" i="1"/>
  <c r="BU72" i="1"/>
  <c r="BT72" i="1"/>
  <c r="BU71" i="1"/>
  <c r="BT71" i="1"/>
  <c r="BU70" i="1"/>
  <c r="BT70" i="1"/>
  <c r="BU69" i="1"/>
  <c r="BT69" i="1"/>
  <c r="BU68" i="1"/>
  <c r="BT68" i="1"/>
  <c r="BU67" i="1"/>
  <c r="BT67" i="1"/>
  <c r="BU66" i="1"/>
  <c r="BT66" i="1"/>
  <c r="BU65" i="1"/>
  <c r="BT65" i="1"/>
  <c r="BU64" i="1"/>
  <c r="BT64" i="1"/>
  <c r="BU63" i="1"/>
  <c r="BT63" i="1"/>
  <c r="BU62" i="1"/>
  <c r="BT62" i="1"/>
  <c r="BU61" i="1"/>
  <c r="BT61" i="1"/>
  <c r="BU60" i="1"/>
  <c r="BT60" i="1"/>
  <c r="BU59" i="1"/>
  <c r="BT59" i="1"/>
  <c r="BU58" i="1"/>
  <c r="BT58" i="1"/>
  <c r="BU57" i="1"/>
  <c r="BT57" i="1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U44" i="1"/>
  <c r="BT44" i="1"/>
  <c r="BU43" i="1"/>
  <c r="BT43" i="1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U31" i="1"/>
  <c r="BT31" i="1"/>
  <c r="BU30" i="1"/>
  <c r="BT30" i="1"/>
  <c r="BU29" i="1"/>
  <c r="BT29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U18" i="1"/>
  <c r="BT18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N260" i="1"/>
  <c r="BM260" i="1"/>
  <c r="BN259" i="1"/>
  <c r="BM259" i="1"/>
  <c r="BN258" i="1"/>
  <c r="BM258" i="1"/>
  <c r="BN257" i="1"/>
  <c r="BM257" i="1"/>
  <c r="BN256" i="1"/>
  <c r="BM256" i="1"/>
  <c r="BN255" i="1"/>
  <c r="BM255" i="1"/>
  <c r="BN254" i="1"/>
  <c r="BM254" i="1"/>
  <c r="BN253" i="1"/>
  <c r="BM253" i="1"/>
  <c r="BN252" i="1"/>
  <c r="BM252" i="1"/>
  <c r="BN251" i="1"/>
  <c r="BM251" i="1"/>
  <c r="BN250" i="1"/>
  <c r="BM250" i="1"/>
  <c r="BN249" i="1"/>
  <c r="BM249" i="1"/>
  <c r="BN248" i="1"/>
  <c r="BM248" i="1"/>
  <c r="BN247" i="1"/>
  <c r="BM247" i="1"/>
  <c r="BN246" i="1"/>
  <c r="BM246" i="1"/>
  <c r="BN245" i="1"/>
  <c r="BM245" i="1"/>
  <c r="BN244" i="1"/>
  <c r="BM244" i="1"/>
  <c r="BN243" i="1"/>
  <c r="BM243" i="1"/>
  <c r="BN242" i="1"/>
  <c r="BM242" i="1"/>
  <c r="BN241" i="1"/>
  <c r="BM241" i="1"/>
  <c r="BN240" i="1"/>
  <c r="BM240" i="1"/>
  <c r="BN239" i="1"/>
  <c r="BM239" i="1"/>
  <c r="BN238" i="1"/>
  <c r="BM238" i="1"/>
  <c r="BN237" i="1"/>
  <c r="BM237" i="1"/>
  <c r="BN236" i="1"/>
  <c r="BM236" i="1"/>
  <c r="BN235" i="1"/>
  <c r="BM235" i="1"/>
  <c r="BN234" i="1"/>
  <c r="BM234" i="1"/>
  <c r="BN233" i="1"/>
  <c r="BM233" i="1"/>
  <c r="BN232" i="1"/>
  <c r="BM232" i="1"/>
  <c r="BN231" i="1"/>
  <c r="BM231" i="1"/>
  <c r="BN230" i="1"/>
  <c r="BM230" i="1"/>
  <c r="BN229" i="1"/>
  <c r="BM229" i="1"/>
  <c r="BN228" i="1"/>
  <c r="BM228" i="1"/>
  <c r="BN227" i="1"/>
  <c r="BM227" i="1"/>
  <c r="BN226" i="1"/>
  <c r="BM226" i="1"/>
  <c r="BN225" i="1"/>
  <c r="BM225" i="1"/>
  <c r="BN224" i="1"/>
  <c r="BM224" i="1"/>
  <c r="BN223" i="1"/>
  <c r="BM223" i="1"/>
  <c r="BN222" i="1"/>
  <c r="BM222" i="1"/>
  <c r="BN221" i="1"/>
  <c r="BM221" i="1"/>
  <c r="BN220" i="1"/>
  <c r="BM220" i="1"/>
  <c r="BN219" i="1"/>
  <c r="BM219" i="1"/>
  <c r="BN218" i="1"/>
  <c r="BM218" i="1"/>
  <c r="BN217" i="1"/>
  <c r="BM217" i="1"/>
  <c r="BN216" i="1"/>
  <c r="BM216" i="1"/>
  <c r="BN215" i="1"/>
  <c r="BM215" i="1"/>
  <c r="BN214" i="1"/>
  <c r="BM214" i="1"/>
  <c r="BN213" i="1"/>
  <c r="BM213" i="1"/>
  <c r="BN212" i="1"/>
  <c r="BM212" i="1"/>
  <c r="BN211" i="1"/>
  <c r="BM211" i="1"/>
  <c r="BN210" i="1"/>
  <c r="BM210" i="1"/>
  <c r="BN209" i="1"/>
  <c r="BM209" i="1"/>
  <c r="BN208" i="1"/>
  <c r="BM208" i="1"/>
  <c r="BN207" i="1"/>
  <c r="BM207" i="1"/>
  <c r="BN206" i="1"/>
  <c r="BM206" i="1"/>
  <c r="BN205" i="1"/>
  <c r="BM205" i="1"/>
  <c r="BN204" i="1"/>
  <c r="BM204" i="1"/>
  <c r="BN203" i="1"/>
  <c r="BM203" i="1"/>
  <c r="BN202" i="1"/>
  <c r="BM202" i="1"/>
  <c r="BN201" i="1"/>
  <c r="BM201" i="1"/>
  <c r="BN200" i="1"/>
  <c r="BM200" i="1"/>
  <c r="BN199" i="1"/>
  <c r="BM199" i="1"/>
  <c r="BN198" i="1"/>
  <c r="BM198" i="1"/>
  <c r="BN197" i="1"/>
  <c r="BM197" i="1"/>
  <c r="BN196" i="1"/>
  <c r="BM196" i="1"/>
  <c r="BN195" i="1"/>
  <c r="BM195" i="1"/>
  <c r="BN194" i="1"/>
  <c r="BM194" i="1"/>
  <c r="BN193" i="1"/>
  <c r="BM193" i="1"/>
  <c r="BN192" i="1"/>
  <c r="BM192" i="1"/>
  <c r="BN191" i="1"/>
  <c r="BM191" i="1"/>
  <c r="BN190" i="1"/>
  <c r="BM190" i="1"/>
  <c r="BN189" i="1"/>
  <c r="BM189" i="1"/>
  <c r="BN188" i="1"/>
  <c r="BM188" i="1"/>
  <c r="BN187" i="1"/>
  <c r="BM187" i="1"/>
  <c r="BN186" i="1"/>
  <c r="BM186" i="1"/>
  <c r="BN185" i="1"/>
  <c r="BM185" i="1"/>
  <c r="BN184" i="1"/>
  <c r="BM184" i="1"/>
  <c r="BN183" i="1"/>
  <c r="BM183" i="1"/>
  <c r="BN182" i="1"/>
  <c r="BM182" i="1"/>
  <c r="BN181" i="1"/>
  <c r="BM181" i="1"/>
  <c r="BN180" i="1"/>
  <c r="BM180" i="1"/>
  <c r="BN179" i="1"/>
  <c r="BM179" i="1"/>
  <c r="BN178" i="1"/>
  <c r="BM178" i="1"/>
  <c r="BN177" i="1"/>
  <c r="BM177" i="1"/>
  <c r="BN176" i="1"/>
  <c r="BM176" i="1"/>
  <c r="BN175" i="1"/>
  <c r="BM175" i="1"/>
  <c r="BN174" i="1"/>
  <c r="BM174" i="1"/>
  <c r="BN173" i="1"/>
  <c r="BM173" i="1"/>
  <c r="BN172" i="1"/>
  <c r="BM172" i="1"/>
  <c r="BN171" i="1"/>
  <c r="BM171" i="1"/>
  <c r="BN170" i="1"/>
  <c r="BM170" i="1"/>
  <c r="BN169" i="1"/>
  <c r="BM169" i="1"/>
  <c r="BN168" i="1"/>
  <c r="BM168" i="1"/>
  <c r="BN167" i="1"/>
  <c r="BM167" i="1"/>
  <c r="BN166" i="1"/>
  <c r="BM166" i="1"/>
  <c r="BN165" i="1"/>
  <c r="BM165" i="1"/>
  <c r="BN164" i="1"/>
  <c r="BM164" i="1"/>
  <c r="BN163" i="1"/>
  <c r="BM163" i="1"/>
  <c r="BN162" i="1"/>
  <c r="BM162" i="1"/>
  <c r="BN161" i="1"/>
  <c r="BM161" i="1"/>
  <c r="BN160" i="1"/>
  <c r="BM160" i="1"/>
  <c r="BN159" i="1"/>
  <c r="BM159" i="1"/>
  <c r="BN158" i="1"/>
  <c r="BM158" i="1"/>
  <c r="BN157" i="1"/>
  <c r="BM157" i="1"/>
  <c r="BN156" i="1"/>
  <c r="BM156" i="1"/>
  <c r="BN155" i="1"/>
  <c r="BM155" i="1"/>
  <c r="BN154" i="1"/>
  <c r="BM154" i="1"/>
  <c r="BN153" i="1"/>
  <c r="BM153" i="1"/>
  <c r="BN152" i="1"/>
  <c r="BM152" i="1"/>
  <c r="BN151" i="1"/>
  <c r="BM151" i="1"/>
  <c r="BN150" i="1"/>
  <c r="BM150" i="1"/>
  <c r="BN149" i="1"/>
  <c r="BM149" i="1"/>
  <c r="BN148" i="1"/>
  <c r="BM148" i="1"/>
  <c r="BN147" i="1"/>
  <c r="BM147" i="1"/>
  <c r="BN146" i="1"/>
  <c r="BM146" i="1"/>
  <c r="BN145" i="1"/>
  <c r="BM145" i="1"/>
  <c r="BN144" i="1"/>
  <c r="BM144" i="1"/>
  <c r="BN143" i="1"/>
  <c r="BM143" i="1"/>
  <c r="BN142" i="1"/>
  <c r="BM142" i="1"/>
  <c r="BN141" i="1"/>
  <c r="BM141" i="1"/>
  <c r="BN140" i="1"/>
  <c r="BM140" i="1"/>
  <c r="BN139" i="1"/>
  <c r="BM139" i="1"/>
  <c r="BN138" i="1"/>
  <c r="BM138" i="1"/>
  <c r="BN137" i="1"/>
  <c r="BM137" i="1"/>
  <c r="BN136" i="1"/>
  <c r="BM136" i="1"/>
  <c r="BN135" i="1"/>
  <c r="BM135" i="1"/>
  <c r="BN134" i="1"/>
  <c r="BM134" i="1"/>
  <c r="BN133" i="1"/>
  <c r="BM133" i="1"/>
  <c r="BN132" i="1"/>
  <c r="BM132" i="1"/>
  <c r="BN131" i="1"/>
  <c r="BM131" i="1"/>
  <c r="BN130" i="1"/>
  <c r="BM130" i="1"/>
  <c r="BN129" i="1"/>
  <c r="BM129" i="1"/>
  <c r="BN128" i="1"/>
  <c r="BM128" i="1"/>
  <c r="BN127" i="1"/>
  <c r="BM127" i="1"/>
  <c r="BN126" i="1"/>
  <c r="BM126" i="1"/>
  <c r="BN125" i="1"/>
  <c r="BM125" i="1"/>
  <c r="BN124" i="1"/>
  <c r="BM124" i="1"/>
  <c r="BN123" i="1"/>
  <c r="BM123" i="1"/>
  <c r="BN122" i="1"/>
  <c r="BM122" i="1"/>
  <c r="BN121" i="1"/>
  <c r="BM121" i="1"/>
  <c r="BN120" i="1"/>
  <c r="BM120" i="1"/>
  <c r="BN119" i="1"/>
  <c r="BM119" i="1"/>
  <c r="BN118" i="1"/>
  <c r="BM118" i="1"/>
  <c r="BN117" i="1"/>
  <c r="BM117" i="1"/>
  <c r="BN116" i="1"/>
  <c r="BM116" i="1"/>
  <c r="BN115" i="1"/>
  <c r="BM115" i="1"/>
  <c r="BN114" i="1"/>
  <c r="BM114" i="1"/>
  <c r="BN113" i="1"/>
  <c r="BM113" i="1"/>
  <c r="BN112" i="1"/>
  <c r="BM112" i="1"/>
  <c r="BN111" i="1"/>
  <c r="BM111" i="1"/>
  <c r="BN110" i="1"/>
  <c r="BM110" i="1"/>
  <c r="BN109" i="1"/>
  <c r="BM109" i="1"/>
  <c r="BN108" i="1"/>
  <c r="BM108" i="1"/>
  <c r="BN107" i="1"/>
  <c r="BM107" i="1"/>
  <c r="BN106" i="1"/>
  <c r="BM106" i="1"/>
  <c r="BN105" i="1"/>
  <c r="BM105" i="1"/>
  <c r="BN104" i="1"/>
  <c r="BM104" i="1"/>
  <c r="BN103" i="1"/>
  <c r="BM103" i="1"/>
  <c r="BN102" i="1"/>
  <c r="BM102" i="1"/>
  <c r="BN101" i="1"/>
  <c r="BM101" i="1"/>
  <c r="BN100" i="1"/>
  <c r="BM100" i="1"/>
  <c r="BN99" i="1"/>
  <c r="BM99" i="1"/>
  <c r="BN98" i="1"/>
  <c r="BM98" i="1"/>
  <c r="BN97" i="1"/>
  <c r="BM97" i="1"/>
  <c r="BN96" i="1"/>
  <c r="BM96" i="1"/>
  <c r="BN95" i="1"/>
  <c r="BM95" i="1"/>
  <c r="BN94" i="1"/>
  <c r="BM94" i="1"/>
  <c r="BN93" i="1"/>
  <c r="BM93" i="1"/>
  <c r="BN92" i="1"/>
  <c r="BM92" i="1"/>
  <c r="BN91" i="1"/>
  <c r="BM91" i="1"/>
  <c r="BN90" i="1"/>
  <c r="BM90" i="1"/>
  <c r="BN89" i="1"/>
  <c r="BM89" i="1"/>
  <c r="BN88" i="1"/>
  <c r="BM88" i="1"/>
  <c r="BN87" i="1"/>
  <c r="BM87" i="1"/>
  <c r="BN86" i="1"/>
  <c r="BM86" i="1"/>
  <c r="BN85" i="1"/>
  <c r="BM85" i="1"/>
  <c r="BN84" i="1"/>
  <c r="BM84" i="1"/>
  <c r="BN83" i="1"/>
  <c r="BM83" i="1"/>
  <c r="BN82" i="1"/>
  <c r="BM82" i="1"/>
  <c r="BN81" i="1"/>
  <c r="BM81" i="1"/>
  <c r="BN80" i="1"/>
  <c r="BM80" i="1"/>
  <c r="BN79" i="1"/>
  <c r="BM79" i="1"/>
  <c r="BN78" i="1"/>
  <c r="BM78" i="1"/>
  <c r="BN77" i="1"/>
  <c r="BM77" i="1"/>
  <c r="BN76" i="1"/>
  <c r="BM76" i="1"/>
  <c r="BN75" i="1"/>
  <c r="BM75" i="1"/>
  <c r="BN74" i="1"/>
  <c r="BM74" i="1"/>
  <c r="BN73" i="1"/>
  <c r="BM73" i="1"/>
  <c r="BN72" i="1"/>
  <c r="BM72" i="1"/>
  <c r="BN71" i="1"/>
  <c r="BM71" i="1"/>
  <c r="BN70" i="1"/>
  <c r="BM70" i="1"/>
  <c r="BN69" i="1"/>
  <c r="BM69" i="1"/>
  <c r="BN68" i="1"/>
  <c r="BM68" i="1"/>
  <c r="BN67" i="1"/>
  <c r="BM67" i="1"/>
  <c r="BN66" i="1"/>
  <c r="BM66" i="1"/>
  <c r="BN65" i="1"/>
  <c r="BM65" i="1"/>
  <c r="BN64" i="1"/>
  <c r="BM64" i="1"/>
  <c r="BN63" i="1"/>
  <c r="BM63" i="1"/>
  <c r="BN62" i="1"/>
  <c r="BM62" i="1"/>
  <c r="BN61" i="1"/>
  <c r="BM61" i="1"/>
  <c r="BN60" i="1"/>
  <c r="BM60" i="1"/>
  <c r="BN59" i="1"/>
  <c r="BM59" i="1"/>
  <c r="BN58" i="1"/>
  <c r="BM58" i="1"/>
  <c r="BN57" i="1"/>
  <c r="BM57" i="1"/>
  <c r="BN56" i="1"/>
  <c r="BM56" i="1"/>
  <c r="BN55" i="1"/>
  <c r="BM55" i="1"/>
  <c r="BN54" i="1"/>
  <c r="BM54" i="1"/>
  <c r="BN53" i="1"/>
  <c r="BM53" i="1"/>
  <c r="BN52" i="1"/>
  <c r="BM52" i="1"/>
  <c r="BN51" i="1"/>
  <c r="BM51" i="1"/>
  <c r="BN50" i="1"/>
  <c r="BM50" i="1"/>
  <c r="BN49" i="1"/>
  <c r="BM49" i="1"/>
  <c r="BN48" i="1"/>
  <c r="BM48" i="1"/>
  <c r="BN47" i="1"/>
  <c r="BM47" i="1"/>
  <c r="BN46" i="1"/>
  <c r="BM46" i="1"/>
  <c r="BN45" i="1"/>
  <c r="BM45" i="1"/>
  <c r="BN44" i="1"/>
  <c r="BM44" i="1"/>
  <c r="BN43" i="1"/>
  <c r="BM43" i="1"/>
  <c r="BN42" i="1"/>
  <c r="BM42" i="1"/>
  <c r="BN41" i="1"/>
  <c r="BM41" i="1"/>
  <c r="BN40" i="1"/>
  <c r="BM40" i="1"/>
  <c r="BN39" i="1"/>
  <c r="BM39" i="1"/>
  <c r="BN38" i="1"/>
  <c r="BM38" i="1"/>
  <c r="BN37" i="1"/>
  <c r="BM37" i="1"/>
  <c r="BN36" i="1"/>
  <c r="BM36" i="1"/>
  <c r="BN35" i="1"/>
  <c r="BM35" i="1"/>
  <c r="BN34" i="1"/>
  <c r="BM34" i="1"/>
  <c r="BN33" i="1"/>
  <c r="BM33" i="1"/>
  <c r="BN32" i="1"/>
  <c r="BM32" i="1"/>
  <c r="BN31" i="1"/>
  <c r="BM31" i="1"/>
  <c r="BN30" i="1"/>
  <c r="BM30" i="1"/>
  <c r="BN29" i="1"/>
  <c r="BM29" i="1"/>
  <c r="BN28" i="1"/>
  <c r="BM28" i="1"/>
  <c r="BN27" i="1"/>
  <c r="BM27" i="1"/>
  <c r="BN26" i="1"/>
  <c r="BM26" i="1"/>
  <c r="BN25" i="1"/>
  <c r="BM25" i="1"/>
  <c r="BN24" i="1"/>
  <c r="BM24" i="1"/>
  <c r="BN23" i="1"/>
  <c r="BM23" i="1"/>
  <c r="BN22" i="1"/>
  <c r="BM22" i="1"/>
  <c r="BN21" i="1"/>
  <c r="BM21" i="1"/>
  <c r="BN20" i="1"/>
  <c r="BM20" i="1"/>
  <c r="BN19" i="1"/>
  <c r="BM19" i="1"/>
  <c r="BN18" i="1"/>
  <c r="BM18" i="1"/>
  <c r="BN17" i="1"/>
  <c r="BM17" i="1"/>
  <c r="BN16" i="1"/>
  <c r="BM16" i="1"/>
  <c r="BN15" i="1"/>
  <c r="BM15" i="1"/>
  <c r="BN14" i="1"/>
  <c r="BM14" i="1"/>
  <c r="BN13" i="1"/>
  <c r="BM13" i="1"/>
  <c r="BN12" i="1"/>
  <c r="BM12" i="1"/>
  <c r="BG260" i="1"/>
  <c r="BF260" i="1"/>
  <c r="BG259" i="1"/>
  <c r="BF259" i="1"/>
  <c r="BG258" i="1"/>
  <c r="BF258" i="1"/>
  <c r="BG257" i="1"/>
  <c r="BF257" i="1"/>
  <c r="BG256" i="1"/>
  <c r="BF256" i="1"/>
  <c r="BG255" i="1"/>
  <c r="BF255" i="1"/>
  <c r="BG254" i="1"/>
  <c r="BF254" i="1"/>
  <c r="BG253" i="1"/>
  <c r="BF253" i="1"/>
  <c r="BG252" i="1"/>
  <c r="BF252" i="1"/>
  <c r="BG251" i="1"/>
  <c r="BF251" i="1"/>
  <c r="BG250" i="1"/>
  <c r="BF250" i="1"/>
  <c r="BG249" i="1"/>
  <c r="BF249" i="1"/>
  <c r="BG248" i="1"/>
  <c r="BF248" i="1"/>
  <c r="BG247" i="1"/>
  <c r="BF247" i="1"/>
  <c r="BG246" i="1"/>
  <c r="BF246" i="1"/>
  <c r="BG245" i="1"/>
  <c r="BF245" i="1"/>
  <c r="BG244" i="1"/>
  <c r="BF244" i="1"/>
  <c r="BG243" i="1"/>
  <c r="BF243" i="1"/>
  <c r="BG242" i="1"/>
  <c r="BF242" i="1"/>
  <c r="BG241" i="1"/>
  <c r="BF241" i="1"/>
  <c r="BG240" i="1"/>
  <c r="BF240" i="1"/>
  <c r="BG239" i="1"/>
  <c r="BF239" i="1"/>
  <c r="BG238" i="1"/>
  <c r="BF238" i="1"/>
  <c r="BG237" i="1"/>
  <c r="BF237" i="1"/>
  <c r="BG236" i="1"/>
  <c r="BF236" i="1"/>
  <c r="BG235" i="1"/>
  <c r="BF235" i="1"/>
  <c r="BG234" i="1"/>
  <c r="BF234" i="1"/>
  <c r="BG233" i="1"/>
  <c r="BF233" i="1"/>
  <c r="BG232" i="1"/>
  <c r="BF232" i="1"/>
  <c r="BG231" i="1"/>
  <c r="BF231" i="1"/>
  <c r="BG230" i="1"/>
  <c r="BF230" i="1"/>
  <c r="BG229" i="1"/>
  <c r="BF229" i="1"/>
  <c r="BG228" i="1"/>
  <c r="BF228" i="1"/>
  <c r="BG227" i="1"/>
  <c r="BF227" i="1"/>
  <c r="BG226" i="1"/>
  <c r="BF226" i="1"/>
  <c r="BG225" i="1"/>
  <c r="BF225" i="1"/>
  <c r="BG224" i="1"/>
  <c r="BF224" i="1"/>
  <c r="BG223" i="1"/>
  <c r="BF223" i="1"/>
  <c r="BG222" i="1"/>
  <c r="BF222" i="1"/>
  <c r="BG221" i="1"/>
  <c r="BF221" i="1"/>
  <c r="BG220" i="1"/>
  <c r="BF220" i="1"/>
  <c r="BG219" i="1"/>
  <c r="BF219" i="1"/>
  <c r="BG218" i="1"/>
  <c r="BF218" i="1"/>
  <c r="BG217" i="1"/>
  <c r="BF217" i="1"/>
  <c r="BG216" i="1"/>
  <c r="BF216" i="1"/>
  <c r="BG215" i="1"/>
  <c r="BF215" i="1"/>
  <c r="BG214" i="1"/>
  <c r="BF214" i="1"/>
  <c r="BG213" i="1"/>
  <c r="BF213" i="1"/>
  <c r="BG212" i="1"/>
  <c r="BF212" i="1"/>
  <c r="BG211" i="1"/>
  <c r="BF211" i="1"/>
  <c r="BG210" i="1"/>
  <c r="BF210" i="1"/>
  <c r="BG209" i="1"/>
  <c r="BF209" i="1"/>
  <c r="BG208" i="1"/>
  <c r="BF208" i="1"/>
  <c r="BG207" i="1"/>
  <c r="BF207" i="1"/>
  <c r="BG206" i="1"/>
  <c r="BF206" i="1"/>
  <c r="BG205" i="1"/>
  <c r="BF205" i="1"/>
  <c r="BG204" i="1"/>
  <c r="BF204" i="1"/>
  <c r="BG203" i="1"/>
  <c r="BF203" i="1"/>
  <c r="BG202" i="1"/>
  <c r="BF202" i="1"/>
  <c r="BG201" i="1"/>
  <c r="BF201" i="1"/>
  <c r="BG200" i="1"/>
  <c r="BF200" i="1"/>
  <c r="BG199" i="1"/>
  <c r="BF199" i="1"/>
  <c r="BG198" i="1"/>
  <c r="BF198" i="1"/>
  <c r="BG197" i="1"/>
  <c r="BF197" i="1"/>
  <c r="BG196" i="1"/>
  <c r="BF196" i="1"/>
  <c r="BG195" i="1"/>
  <c r="BF195" i="1"/>
  <c r="BG194" i="1"/>
  <c r="BF194" i="1"/>
  <c r="BG193" i="1"/>
  <c r="BF193" i="1"/>
  <c r="BG192" i="1"/>
  <c r="BF192" i="1"/>
  <c r="BG191" i="1"/>
  <c r="BF191" i="1"/>
  <c r="BG190" i="1"/>
  <c r="BF190" i="1"/>
  <c r="BG189" i="1"/>
  <c r="BF189" i="1"/>
  <c r="BG188" i="1"/>
  <c r="BF188" i="1"/>
  <c r="BG187" i="1"/>
  <c r="BF187" i="1"/>
  <c r="BG186" i="1"/>
  <c r="BF186" i="1"/>
  <c r="BG185" i="1"/>
  <c r="BF185" i="1"/>
  <c r="BG184" i="1"/>
  <c r="BF184" i="1"/>
  <c r="BG183" i="1"/>
  <c r="BF183" i="1"/>
  <c r="BG182" i="1"/>
  <c r="BF182" i="1"/>
  <c r="BG181" i="1"/>
  <c r="BF181" i="1"/>
  <c r="BG180" i="1"/>
  <c r="BF180" i="1"/>
  <c r="BG179" i="1"/>
  <c r="BF179" i="1"/>
  <c r="BG178" i="1"/>
  <c r="BF178" i="1"/>
  <c r="BG177" i="1"/>
  <c r="BF177" i="1"/>
  <c r="BG176" i="1"/>
  <c r="BF176" i="1"/>
  <c r="BG175" i="1"/>
  <c r="BF175" i="1"/>
  <c r="BG174" i="1"/>
  <c r="BF174" i="1"/>
  <c r="BG173" i="1"/>
  <c r="BF173" i="1"/>
  <c r="BG172" i="1"/>
  <c r="BF172" i="1"/>
  <c r="BG171" i="1"/>
  <c r="BF171" i="1"/>
  <c r="BG170" i="1"/>
  <c r="BF170" i="1"/>
  <c r="BG169" i="1"/>
  <c r="BF169" i="1"/>
  <c r="BG168" i="1"/>
  <c r="BF168" i="1"/>
  <c r="BG167" i="1"/>
  <c r="BF167" i="1"/>
  <c r="BG166" i="1"/>
  <c r="BF166" i="1"/>
  <c r="BG165" i="1"/>
  <c r="BF165" i="1"/>
  <c r="BG164" i="1"/>
  <c r="BF164" i="1"/>
  <c r="BG163" i="1"/>
  <c r="BF163" i="1"/>
  <c r="BG162" i="1"/>
  <c r="BF162" i="1"/>
  <c r="BG161" i="1"/>
  <c r="BF161" i="1"/>
  <c r="BG160" i="1"/>
  <c r="BF160" i="1"/>
  <c r="BG159" i="1"/>
  <c r="BF159" i="1"/>
  <c r="BG158" i="1"/>
  <c r="BF158" i="1"/>
  <c r="BG157" i="1"/>
  <c r="BF157" i="1"/>
  <c r="BG156" i="1"/>
  <c r="BF156" i="1"/>
  <c r="BG155" i="1"/>
  <c r="BF155" i="1"/>
  <c r="BG154" i="1"/>
  <c r="BF154" i="1"/>
  <c r="BG153" i="1"/>
  <c r="BF153" i="1"/>
  <c r="BG152" i="1"/>
  <c r="BF152" i="1"/>
  <c r="BG151" i="1"/>
  <c r="BF151" i="1"/>
  <c r="BG150" i="1"/>
  <c r="BF150" i="1"/>
  <c r="BG149" i="1"/>
  <c r="BF149" i="1"/>
  <c r="BG148" i="1"/>
  <c r="BF148" i="1"/>
  <c r="BG147" i="1"/>
  <c r="BF147" i="1"/>
  <c r="BG146" i="1"/>
  <c r="BF146" i="1"/>
  <c r="BG145" i="1"/>
  <c r="BF145" i="1"/>
  <c r="BG144" i="1"/>
  <c r="BF144" i="1"/>
  <c r="BG143" i="1"/>
  <c r="BF143" i="1"/>
  <c r="BG142" i="1"/>
  <c r="BF142" i="1"/>
  <c r="BG141" i="1"/>
  <c r="BF141" i="1"/>
  <c r="BG140" i="1"/>
  <c r="BF140" i="1"/>
  <c r="BG139" i="1"/>
  <c r="BF139" i="1"/>
  <c r="BG138" i="1"/>
  <c r="BF138" i="1"/>
  <c r="BG137" i="1"/>
  <c r="BF137" i="1"/>
  <c r="BG136" i="1"/>
  <c r="BF136" i="1"/>
  <c r="BG135" i="1"/>
  <c r="BF135" i="1"/>
  <c r="BG134" i="1"/>
  <c r="BF134" i="1"/>
  <c r="BG133" i="1"/>
  <c r="BF133" i="1"/>
  <c r="BG132" i="1"/>
  <c r="BF132" i="1"/>
  <c r="BG131" i="1"/>
  <c r="BF131" i="1"/>
  <c r="BG130" i="1"/>
  <c r="BF130" i="1"/>
  <c r="BG129" i="1"/>
  <c r="BF129" i="1"/>
  <c r="BG128" i="1"/>
  <c r="BF128" i="1"/>
  <c r="BG127" i="1"/>
  <c r="BF127" i="1"/>
  <c r="BG126" i="1"/>
  <c r="BF126" i="1"/>
  <c r="BG125" i="1"/>
  <c r="BF125" i="1"/>
  <c r="BG124" i="1"/>
  <c r="BF124" i="1"/>
  <c r="BG123" i="1"/>
  <c r="BF123" i="1"/>
  <c r="BG122" i="1"/>
  <c r="BF122" i="1"/>
  <c r="BG121" i="1"/>
  <c r="BF121" i="1"/>
  <c r="BG120" i="1"/>
  <c r="BF120" i="1"/>
  <c r="BG119" i="1"/>
  <c r="BF119" i="1"/>
  <c r="BG118" i="1"/>
  <c r="BF118" i="1"/>
  <c r="BG117" i="1"/>
  <c r="BF117" i="1"/>
  <c r="BG116" i="1"/>
  <c r="BF116" i="1"/>
  <c r="BG115" i="1"/>
  <c r="BF115" i="1"/>
  <c r="BG114" i="1"/>
  <c r="BF114" i="1"/>
  <c r="BG113" i="1"/>
  <c r="BF113" i="1"/>
  <c r="BG112" i="1"/>
  <c r="BF112" i="1"/>
  <c r="BG111" i="1"/>
  <c r="BF111" i="1"/>
  <c r="BG110" i="1"/>
  <c r="BF110" i="1"/>
  <c r="BG109" i="1"/>
  <c r="BF109" i="1"/>
  <c r="BG108" i="1"/>
  <c r="BF108" i="1"/>
  <c r="BG107" i="1"/>
  <c r="BF107" i="1"/>
  <c r="BG106" i="1"/>
  <c r="BF106" i="1"/>
  <c r="BG105" i="1"/>
  <c r="BF105" i="1"/>
  <c r="BG104" i="1"/>
  <c r="BF104" i="1"/>
  <c r="BG103" i="1"/>
  <c r="BF103" i="1"/>
  <c r="BG102" i="1"/>
  <c r="BF102" i="1"/>
  <c r="BG101" i="1"/>
  <c r="BF101" i="1"/>
  <c r="BG100" i="1"/>
  <c r="BF100" i="1"/>
  <c r="BG99" i="1"/>
  <c r="BF99" i="1"/>
  <c r="BG98" i="1"/>
  <c r="BF98" i="1"/>
  <c r="BG97" i="1"/>
  <c r="BF97" i="1"/>
  <c r="BG96" i="1"/>
  <c r="BF96" i="1"/>
  <c r="BG95" i="1"/>
  <c r="BF95" i="1"/>
  <c r="BG94" i="1"/>
  <c r="BF94" i="1"/>
  <c r="BG93" i="1"/>
  <c r="BF93" i="1"/>
  <c r="BG92" i="1"/>
  <c r="BF92" i="1"/>
  <c r="BG91" i="1"/>
  <c r="BF91" i="1"/>
  <c r="BG90" i="1"/>
  <c r="BF90" i="1"/>
  <c r="BG89" i="1"/>
  <c r="BF89" i="1"/>
  <c r="BG88" i="1"/>
  <c r="BF88" i="1"/>
  <c r="BG87" i="1"/>
  <c r="BF87" i="1"/>
  <c r="BG86" i="1"/>
  <c r="BF86" i="1"/>
  <c r="BG85" i="1"/>
  <c r="BF85" i="1"/>
  <c r="BG84" i="1"/>
  <c r="BF84" i="1"/>
  <c r="BG83" i="1"/>
  <c r="BF83" i="1"/>
  <c r="BG82" i="1"/>
  <c r="BF82" i="1"/>
  <c r="BG81" i="1"/>
  <c r="BF81" i="1"/>
  <c r="BG80" i="1"/>
  <c r="BF80" i="1"/>
  <c r="BG79" i="1"/>
  <c r="BF79" i="1"/>
  <c r="BG78" i="1"/>
  <c r="BF78" i="1"/>
  <c r="BG77" i="1"/>
  <c r="BF77" i="1"/>
  <c r="BG76" i="1"/>
  <c r="BF76" i="1"/>
  <c r="BG75" i="1"/>
  <c r="BF75" i="1"/>
  <c r="BG74" i="1"/>
  <c r="BF74" i="1"/>
  <c r="BG73" i="1"/>
  <c r="BF73" i="1"/>
  <c r="BG72" i="1"/>
  <c r="BF72" i="1"/>
  <c r="BG71" i="1"/>
  <c r="BF71" i="1"/>
  <c r="BG70" i="1"/>
  <c r="BF70" i="1"/>
  <c r="BG69" i="1"/>
  <c r="BF69" i="1"/>
  <c r="BG68" i="1"/>
  <c r="BF68" i="1"/>
  <c r="BG67" i="1"/>
  <c r="BF67" i="1"/>
  <c r="BG66" i="1"/>
  <c r="BF66" i="1"/>
  <c r="BG65" i="1"/>
  <c r="BF65" i="1"/>
  <c r="BG64" i="1"/>
  <c r="BF64" i="1"/>
  <c r="BG63" i="1"/>
  <c r="BF63" i="1"/>
  <c r="BG62" i="1"/>
  <c r="BF62" i="1"/>
  <c r="BG61" i="1"/>
  <c r="BF61" i="1"/>
  <c r="BG60" i="1"/>
  <c r="BF60" i="1"/>
  <c r="BG59" i="1"/>
  <c r="BF59" i="1"/>
  <c r="BG58" i="1"/>
  <c r="BF58" i="1"/>
  <c r="BG57" i="1"/>
  <c r="BF57" i="1"/>
  <c r="BG56" i="1"/>
  <c r="BF56" i="1"/>
  <c r="BG55" i="1"/>
  <c r="BF55" i="1"/>
  <c r="BG54" i="1"/>
  <c r="BF54" i="1"/>
  <c r="BG53" i="1"/>
  <c r="BF53" i="1"/>
  <c r="BG52" i="1"/>
  <c r="BF52" i="1"/>
  <c r="BG51" i="1"/>
  <c r="BF51" i="1"/>
  <c r="BG50" i="1"/>
  <c r="BF50" i="1"/>
  <c r="BG49" i="1"/>
  <c r="BF49" i="1"/>
  <c r="BG48" i="1"/>
  <c r="BF48" i="1"/>
  <c r="BG47" i="1"/>
  <c r="BF47" i="1"/>
  <c r="BG46" i="1"/>
  <c r="BF46" i="1"/>
  <c r="BG45" i="1"/>
  <c r="BF45" i="1"/>
  <c r="BG44" i="1"/>
  <c r="BF44" i="1"/>
  <c r="BG43" i="1"/>
  <c r="BF43" i="1"/>
  <c r="BG42" i="1"/>
  <c r="BF42" i="1"/>
  <c r="BG41" i="1"/>
  <c r="BF41" i="1"/>
  <c r="BG40" i="1"/>
  <c r="BF40" i="1"/>
  <c r="BG39" i="1"/>
  <c r="BF39" i="1"/>
  <c r="BG38" i="1"/>
  <c r="BF38" i="1"/>
  <c r="BG37" i="1"/>
  <c r="BF37" i="1"/>
  <c r="BG36" i="1"/>
  <c r="BF36" i="1"/>
  <c r="BG35" i="1"/>
  <c r="BF35" i="1"/>
  <c r="BG34" i="1"/>
  <c r="BF34" i="1"/>
  <c r="BG33" i="1"/>
  <c r="BF33" i="1"/>
  <c r="BG32" i="1"/>
  <c r="BF32" i="1"/>
  <c r="BG31" i="1"/>
  <c r="BF31" i="1"/>
  <c r="BG30" i="1"/>
  <c r="BF30" i="1"/>
  <c r="BG29" i="1"/>
  <c r="BF29" i="1"/>
  <c r="BG28" i="1"/>
  <c r="BF28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G14" i="1"/>
  <c r="BF14" i="1"/>
  <c r="BG13" i="1"/>
  <c r="BF13" i="1"/>
  <c r="BG12" i="1"/>
  <c r="BF12" i="1"/>
  <c r="AZ260" i="1"/>
  <c r="AY260" i="1"/>
  <c r="AZ259" i="1"/>
  <c r="AY259" i="1"/>
  <c r="AZ258" i="1"/>
  <c r="AY258" i="1"/>
  <c r="AZ257" i="1"/>
  <c r="AY257" i="1"/>
  <c r="AZ256" i="1"/>
  <c r="AY256" i="1"/>
  <c r="AZ255" i="1"/>
  <c r="AY255" i="1"/>
  <c r="AZ254" i="1"/>
  <c r="AY254" i="1"/>
  <c r="AZ253" i="1"/>
  <c r="AY253" i="1"/>
  <c r="AZ252" i="1"/>
  <c r="AY252" i="1"/>
  <c r="AZ251" i="1"/>
  <c r="AY251" i="1"/>
  <c r="AZ250" i="1"/>
  <c r="AY250" i="1"/>
  <c r="AZ249" i="1"/>
  <c r="AY249" i="1"/>
  <c r="AZ248" i="1"/>
  <c r="AY248" i="1"/>
  <c r="AZ247" i="1"/>
  <c r="AY247" i="1"/>
  <c r="AZ246" i="1"/>
  <c r="AY246" i="1"/>
  <c r="AZ245" i="1"/>
  <c r="AY245" i="1"/>
  <c r="AZ244" i="1"/>
  <c r="AY244" i="1"/>
  <c r="AZ243" i="1"/>
  <c r="AY243" i="1"/>
  <c r="AZ242" i="1"/>
  <c r="AY242" i="1"/>
  <c r="AZ241" i="1"/>
  <c r="AY241" i="1"/>
  <c r="AZ240" i="1"/>
  <c r="AY240" i="1"/>
  <c r="AZ239" i="1"/>
  <c r="AY239" i="1"/>
  <c r="AZ238" i="1"/>
  <c r="AY238" i="1"/>
  <c r="AZ237" i="1"/>
  <c r="AY237" i="1"/>
  <c r="AZ236" i="1"/>
  <c r="AY236" i="1"/>
  <c r="AZ235" i="1"/>
  <c r="AY235" i="1"/>
  <c r="AZ234" i="1"/>
  <c r="AY234" i="1"/>
  <c r="AZ233" i="1"/>
  <c r="AY233" i="1"/>
  <c r="AZ232" i="1"/>
  <c r="AY232" i="1"/>
  <c r="AZ231" i="1"/>
  <c r="AY231" i="1"/>
  <c r="AZ230" i="1"/>
  <c r="AY230" i="1"/>
  <c r="AZ229" i="1"/>
  <c r="AY229" i="1"/>
  <c r="AZ228" i="1"/>
  <c r="AY228" i="1"/>
  <c r="AZ227" i="1"/>
  <c r="AY227" i="1"/>
  <c r="AZ226" i="1"/>
  <c r="AY226" i="1"/>
  <c r="AZ225" i="1"/>
  <c r="AY225" i="1"/>
  <c r="AZ224" i="1"/>
  <c r="AY224" i="1"/>
  <c r="AZ223" i="1"/>
  <c r="AY223" i="1"/>
  <c r="AZ222" i="1"/>
  <c r="AY222" i="1"/>
  <c r="AZ221" i="1"/>
  <c r="AY221" i="1"/>
  <c r="AZ220" i="1"/>
  <c r="AY220" i="1"/>
  <c r="AZ219" i="1"/>
  <c r="AY219" i="1"/>
  <c r="AZ218" i="1"/>
  <c r="AY218" i="1"/>
  <c r="AZ217" i="1"/>
  <c r="AY217" i="1"/>
  <c r="AZ216" i="1"/>
  <c r="AY216" i="1"/>
  <c r="AZ215" i="1"/>
  <c r="AY215" i="1"/>
  <c r="AZ214" i="1"/>
  <c r="AY214" i="1"/>
  <c r="AZ213" i="1"/>
  <c r="AY213" i="1"/>
  <c r="AZ212" i="1"/>
  <c r="AY212" i="1"/>
  <c r="AZ211" i="1"/>
  <c r="AY211" i="1"/>
  <c r="AZ210" i="1"/>
  <c r="AY210" i="1"/>
  <c r="AZ209" i="1"/>
  <c r="AY209" i="1"/>
  <c r="AZ208" i="1"/>
  <c r="AY208" i="1"/>
  <c r="AZ207" i="1"/>
  <c r="AY207" i="1"/>
  <c r="AZ206" i="1"/>
  <c r="AY206" i="1"/>
  <c r="AZ205" i="1"/>
  <c r="AY205" i="1"/>
  <c r="AZ204" i="1"/>
  <c r="AY204" i="1"/>
  <c r="AZ203" i="1"/>
  <c r="AY203" i="1"/>
  <c r="AZ202" i="1"/>
  <c r="AY202" i="1"/>
  <c r="AZ201" i="1"/>
  <c r="AY201" i="1"/>
  <c r="AZ200" i="1"/>
  <c r="AY200" i="1"/>
  <c r="AZ199" i="1"/>
  <c r="AY199" i="1"/>
  <c r="AZ198" i="1"/>
  <c r="AY198" i="1"/>
  <c r="AZ197" i="1"/>
  <c r="AY197" i="1"/>
  <c r="AZ196" i="1"/>
  <c r="AY196" i="1"/>
  <c r="AZ195" i="1"/>
  <c r="AY195" i="1"/>
  <c r="AZ194" i="1"/>
  <c r="AY194" i="1"/>
  <c r="AZ193" i="1"/>
  <c r="AY193" i="1"/>
  <c r="AZ192" i="1"/>
  <c r="AY192" i="1"/>
  <c r="AZ191" i="1"/>
  <c r="AY191" i="1"/>
  <c r="AZ190" i="1"/>
  <c r="AY190" i="1"/>
  <c r="AZ189" i="1"/>
  <c r="AY189" i="1"/>
  <c r="AZ188" i="1"/>
  <c r="AY188" i="1"/>
  <c r="AZ187" i="1"/>
  <c r="AY187" i="1"/>
  <c r="AZ186" i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Z174" i="1"/>
  <c r="AY174" i="1"/>
  <c r="AZ173" i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Z161" i="1"/>
  <c r="AY161" i="1"/>
  <c r="AZ160" i="1"/>
  <c r="AY160" i="1"/>
  <c r="AZ159" i="1"/>
  <c r="AY159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48" i="1"/>
  <c r="AY148" i="1"/>
  <c r="AZ147" i="1"/>
  <c r="AY147" i="1"/>
  <c r="AZ146" i="1"/>
  <c r="AY146" i="1"/>
  <c r="AZ145" i="1"/>
  <c r="AY145" i="1"/>
  <c r="AZ144" i="1"/>
  <c r="AY144" i="1"/>
  <c r="AZ143" i="1"/>
  <c r="AY143" i="1"/>
  <c r="AZ142" i="1"/>
  <c r="AY142" i="1"/>
  <c r="AZ141" i="1"/>
  <c r="AY141" i="1"/>
  <c r="AZ140" i="1"/>
  <c r="AY140" i="1"/>
  <c r="AZ139" i="1"/>
  <c r="AY139" i="1"/>
  <c r="AZ138" i="1"/>
  <c r="AY138" i="1"/>
  <c r="AZ137" i="1"/>
  <c r="AY137" i="1"/>
  <c r="AZ136" i="1"/>
  <c r="AY136" i="1"/>
  <c r="AZ135" i="1"/>
  <c r="AY135" i="1"/>
  <c r="AZ134" i="1"/>
  <c r="AY134" i="1"/>
  <c r="AZ133" i="1"/>
  <c r="AY133" i="1"/>
  <c r="AZ132" i="1"/>
  <c r="AY132" i="1"/>
  <c r="AZ131" i="1"/>
  <c r="AY131" i="1"/>
  <c r="AZ130" i="1"/>
  <c r="AY130" i="1"/>
  <c r="AZ129" i="1"/>
  <c r="AY129" i="1"/>
  <c r="AZ128" i="1"/>
  <c r="AY128" i="1"/>
  <c r="AZ127" i="1"/>
  <c r="AY127" i="1"/>
  <c r="AZ126" i="1"/>
  <c r="AY126" i="1"/>
  <c r="AZ125" i="1"/>
  <c r="AY125" i="1"/>
  <c r="AZ124" i="1"/>
  <c r="AY124" i="1"/>
  <c r="AZ123" i="1"/>
  <c r="AY123" i="1"/>
  <c r="AZ122" i="1"/>
  <c r="AY122" i="1"/>
  <c r="AZ121" i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9" i="1"/>
  <c r="AY109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6" i="1"/>
  <c r="AY96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3" i="1"/>
  <c r="AY83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70" i="1"/>
  <c r="AY70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7" i="1"/>
  <c r="AY57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4" i="1"/>
  <c r="AY44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8" i="1"/>
  <c r="AY18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S260" i="1"/>
  <c r="AR260" i="1"/>
  <c r="AS259" i="1"/>
  <c r="AR259" i="1"/>
  <c r="AS258" i="1"/>
  <c r="AR258" i="1"/>
  <c r="AS257" i="1"/>
  <c r="AR257" i="1"/>
  <c r="AS256" i="1"/>
  <c r="AR256" i="1"/>
  <c r="AS255" i="1"/>
  <c r="AR255" i="1"/>
  <c r="AS254" i="1"/>
  <c r="AR254" i="1"/>
  <c r="AS253" i="1"/>
  <c r="AR253" i="1"/>
  <c r="AS252" i="1"/>
  <c r="AR252" i="1"/>
  <c r="AS251" i="1"/>
  <c r="AR251" i="1"/>
  <c r="AS250" i="1"/>
  <c r="AR250" i="1"/>
  <c r="AS249" i="1"/>
  <c r="AR249" i="1"/>
  <c r="AS248" i="1"/>
  <c r="AR248" i="1"/>
  <c r="AS247" i="1"/>
  <c r="AR247" i="1"/>
  <c r="AS246" i="1"/>
  <c r="AR246" i="1"/>
  <c r="AS245" i="1"/>
  <c r="AR245" i="1"/>
  <c r="AS244" i="1"/>
  <c r="AR244" i="1"/>
  <c r="AS243" i="1"/>
  <c r="AR243" i="1"/>
  <c r="AS242" i="1"/>
  <c r="AR242" i="1"/>
  <c r="AS241" i="1"/>
  <c r="AR241" i="1"/>
  <c r="AS240" i="1"/>
  <c r="AR240" i="1"/>
  <c r="AS239" i="1"/>
  <c r="AR239" i="1"/>
  <c r="AS238" i="1"/>
  <c r="AR238" i="1"/>
  <c r="AS237" i="1"/>
  <c r="AR237" i="1"/>
  <c r="AS236" i="1"/>
  <c r="AR236" i="1"/>
  <c r="AS235" i="1"/>
  <c r="AR235" i="1"/>
  <c r="AS234" i="1"/>
  <c r="AR234" i="1"/>
  <c r="AS233" i="1"/>
  <c r="AR233" i="1"/>
  <c r="AS232" i="1"/>
  <c r="AR232" i="1"/>
  <c r="AS231" i="1"/>
  <c r="AR231" i="1"/>
  <c r="AS230" i="1"/>
  <c r="AR230" i="1"/>
  <c r="AS229" i="1"/>
  <c r="AR229" i="1"/>
  <c r="AS228" i="1"/>
  <c r="AR228" i="1"/>
  <c r="AS227" i="1"/>
  <c r="AR227" i="1"/>
  <c r="AS226" i="1"/>
  <c r="AR226" i="1"/>
  <c r="AS225" i="1"/>
  <c r="AR225" i="1"/>
  <c r="AS224" i="1"/>
  <c r="AR224" i="1"/>
  <c r="AS223" i="1"/>
  <c r="AR223" i="1"/>
  <c r="AS222" i="1"/>
  <c r="AR222" i="1"/>
  <c r="AS221" i="1"/>
  <c r="AR221" i="1"/>
  <c r="AS220" i="1"/>
  <c r="AR220" i="1"/>
  <c r="AS219" i="1"/>
  <c r="AR219" i="1"/>
  <c r="AS218" i="1"/>
  <c r="AR218" i="1"/>
  <c r="AS217" i="1"/>
  <c r="AR217" i="1"/>
  <c r="AS216" i="1"/>
  <c r="AR216" i="1"/>
  <c r="AS215" i="1"/>
  <c r="AR215" i="1"/>
  <c r="AS214" i="1"/>
  <c r="AR214" i="1"/>
  <c r="AS213" i="1"/>
  <c r="AR213" i="1"/>
  <c r="AS212" i="1"/>
  <c r="AR212" i="1"/>
  <c r="AS211" i="1"/>
  <c r="AR211" i="1"/>
  <c r="AS210" i="1"/>
  <c r="AR210" i="1"/>
  <c r="AS209" i="1"/>
  <c r="AR209" i="1"/>
  <c r="AS208" i="1"/>
  <c r="AR208" i="1"/>
  <c r="AS207" i="1"/>
  <c r="AR207" i="1"/>
  <c r="AS206" i="1"/>
  <c r="AR206" i="1"/>
  <c r="AS205" i="1"/>
  <c r="AR205" i="1"/>
  <c r="AS204" i="1"/>
  <c r="AR204" i="1"/>
  <c r="AS203" i="1"/>
  <c r="AR203" i="1"/>
  <c r="AS202" i="1"/>
  <c r="AR202" i="1"/>
  <c r="AS201" i="1"/>
  <c r="AR201" i="1"/>
  <c r="AS200" i="1"/>
  <c r="AR200" i="1"/>
  <c r="AS199" i="1"/>
  <c r="AR199" i="1"/>
  <c r="AS198" i="1"/>
  <c r="AR198" i="1"/>
  <c r="AS197" i="1"/>
  <c r="AR197" i="1"/>
  <c r="AS196" i="1"/>
  <c r="AR196" i="1"/>
  <c r="AS195" i="1"/>
  <c r="AR195" i="1"/>
  <c r="AS194" i="1"/>
  <c r="AR194" i="1"/>
  <c r="AS193" i="1"/>
  <c r="AR193" i="1"/>
  <c r="AS192" i="1"/>
  <c r="AR192" i="1"/>
  <c r="AS191" i="1"/>
  <c r="AR191" i="1"/>
  <c r="AS190" i="1"/>
  <c r="AR190" i="1"/>
  <c r="AS189" i="1"/>
  <c r="AR189" i="1"/>
  <c r="AS188" i="1"/>
  <c r="AR188" i="1"/>
  <c r="AS187" i="1"/>
  <c r="AR187" i="1"/>
  <c r="AS186" i="1"/>
  <c r="AR186" i="1"/>
  <c r="AS185" i="1"/>
  <c r="AR185" i="1"/>
  <c r="AS184" i="1"/>
  <c r="AR184" i="1"/>
  <c r="AS183" i="1"/>
  <c r="AR183" i="1"/>
  <c r="AS182" i="1"/>
  <c r="AR182" i="1"/>
  <c r="AS181" i="1"/>
  <c r="AR181" i="1"/>
  <c r="AS180" i="1"/>
  <c r="AR180" i="1"/>
  <c r="AS179" i="1"/>
  <c r="AR179" i="1"/>
  <c r="AS178" i="1"/>
  <c r="AR178" i="1"/>
  <c r="AS177" i="1"/>
  <c r="AR177" i="1"/>
  <c r="AS176" i="1"/>
  <c r="AR176" i="1"/>
  <c r="AS175" i="1"/>
  <c r="AR175" i="1"/>
  <c r="AS174" i="1"/>
  <c r="AR174" i="1"/>
  <c r="AS173" i="1"/>
  <c r="AR173" i="1"/>
  <c r="AS172" i="1"/>
  <c r="AR172" i="1"/>
  <c r="AS171" i="1"/>
  <c r="AR171" i="1"/>
  <c r="AS170" i="1"/>
  <c r="AR170" i="1"/>
  <c r="AS169" i="1"/>
  <c r="AR169" i="1"/>
  <c r="AS168" i="1"/>
  <c r="AR168" i="1"/>
  <c r="AS167" i="1"/>
  <c r="AR167" i="1"/>
  <c r="AS166" i="1"/>
  <c r="AR166" i="1"/>
  <c r="AS165" i="1"/>
  <c r="AR165" i="1"/>
  <c r="AS164" i="1"/>
  <c r="AR164" i="1"/>
  <c r="AS163" i="1"/>
  <c r="AR163" i="1"/>
  <c r="AS162" i="1"/>
  <c r="AR162" i="1"/>
  <c r="AS161" i="1"/>
  <c r="AR161" i="1"/>
  <c r="AS160" i="1"/>
  <c r="AR160" i="1"/>
  <c r="AS159" i="1"/>
  <c r="AR159" i="1"/>
  <c r="AS158" i="1"/>
  <c r="AR158" i="1"/>
  <c r="AS157" i="1"/>
  <c r="AR157" i="1"/>
  <c r="AS156" i="1"/>
  <c r="AR156" i="1"/>
  <c r="AS155" i="1"/>
  <c r="AR155" i="1"/>
  <c r="AS154" i="1"/>
  <c r="AR154" i="1"/>
  <c r="AS153" i="1"/>
  <c r="AR153" i="1"/>
  <c r="AS152" i="1"/>
  <c r="AR152" i="1"/>
  <c r="AS151" i="1"/>
  <c r="AR151" i="1"/>
  <c r="AS150" i="1"/>
  <c r="AR150" i="1"/>
  <c r="AS149" i="1"/>
  <c r="AR149" i="1"/>
  <c r="AS148" i="1"/>
  <c r="AR148" i="1"/>
  <c r="AS147" i="1"/>
  <c r="AR147" i="1"/>
  <c r="AS146" i="1"/>
  <c r="AR146" i="1"/>
  <c r="AS145" i="1"/>
  <c r="AR145" i="1"/>
  <c r="AS144" i="1"/>
  <c r="AR144" i="1"/>
  <c r="AS143" i="1"/>
  <c r="AR143" i="1"/>
  <c r="AS142" i="1"/>
  <c r="AR142" i="1"/>
  <c r="AS141" i="1"/>
  <c r="AR141" i="1"/>
  <c r="AS140" i="1"/>
  <c r="AR140" i="1"/>
  <c r="AS139" i="1"/>
  <c r="AR139" i="1"/>
  <c r="AS138" i="1"/>
  <c r="AR138" i="1"/>
  <c r="AS137" i="1"/>
  <c r="AR137" i="1"/>
  <c r="AS136" i="1"/>
  <c r="AR136" i="1"/>
  <c r="AS135" i="1"/>
  <c r="AR135" i="1"/>
  <c r="AS134" i="1"/>
  <c r="AR134" i="1"/>
  <c r="AS133" i="1"/>
  <c r="AR133" i="1"/>
  <c r="AS132" i="1"/>
  <c r="AR132" i="1"/>
  <c r="AS131" i="1"/>
  <c r="AR131" i="1"/>
  <c r="AS130" i="1"/>
  <c r="AR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3" i="1"/>
  <c r="AR123" i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R116" i="1"/>
  <c r="AS115" i="1"/>
  <c r="AR115" i="1"/>
  <c r="AS114" i="1"/>
  <c r="AR114" i="1"/>
  <c r="AS113" i="1"/>
  <c r="AR113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6" i="1"/>
  <c r="AR106" i="1"/>
  <c r="AS105" i="1"/>
  <c r="AR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5" i="1"/>
  <c r="AR95" i="1"/>
  <c r="AS94" i="1"/>
  <c r="AR94" i="1"/>
  <c r="AS93" i="1"/>
  <c r="AR93" i="1"/>
  <c r="AS92" i="1"/>
  <c r="AR92" i="1"/>
  <c r="AS91" i="1"/>
  <c r="AR91" i="1"/>
  <c r="AS90" i="1"/>
  <c r="AR90" i="1"/>
  <c r="AS89" i="1"/>
  <c r="AR89" i="1"/>
  <c r="AS88" i="1"/>
  <c r="AR88" i="1"/>
  <c r="AS87" i="1"/>
  <c r="AR87" i="1"/>
  <c r="AS86" i="1"/>
  <c r="AR86" i="1"/>
  <c r="AS85" i="1"/>
  <c r="AR85" i="1"/>
  <c r="AS84" i="1"/>
  <c r="AR84" i="1"/>
  <c r="AS83" i="1"/>
  <c r="AR83" i="1"/>
  <c r="AS82" i="1"/>
  <c r="AR82" i="1"/>
  <c r="AS81" i="1"/>
  <c r="AR81" i="1"/>
  <c r="AS80" i="1"/>
  <c r="AR80" i="1"/>
  <c r="AS79" i="1"/>
  <c r="AR79" i="1"/>
  <c r="AS78" i="1"/>
  <c r="AR78" i="1"/>
  <c r="AS77" i="1"/>
  <c r="AR77" i="1"/>
  <c r="AS76" i="1"/>
  <c r="AR76" i="1"/>
  <c r="AS75" i="1"/>
  <c r="AR75" i="1"/>
  <c r="AS74" i="1"/>
  <c r="AR74" i="1"/>
  <c r="AS73" i="1"/>
  <c r="AR73" i="1"/>
  <c r="AS72" i="1"/>
  <c r="AR72" i="1"/>
  <c r="AS71" i="1"/>
  <c r="AR71" i="1"/>
  <c r="AS70" i="1"/>
  <c r="AR70" i="1"/>
  <c r="AS69" i="1"/>
  <c r="AR69" i="1"/>
  <c r="AS68" i="1"/>
  <c r="AR68" i="1"/>
  <c r="AS67" i="1"/>
  <c r="AR67" i="1"/>
  <c r="AS66" i="1"/>
  <c r="AR66" i="1"/>
  <c r="AS65" i="1"/>
  <c r="AR65" i="1"/>
  <c r="AS64" i="1"/>
  <c r="AR64" i="1"/>
  <c r="AS63" i="1"/>
  <c r="AR63" i="1"/>
  <c r="AS62" i="1"/>
  <c r="AR62" i="1"/>
  <c r="AS61" i="1"/>
  <c r="AR61" i="1"/>
  <c r="AS60" i="1"/>
  <c r="AR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1" i="1"/>
  <c r="AR51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2" i="1"/>
  <c r="AR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4" i="1"/>
  <c r="AR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2" i="1"/>
  <c r="AR12" i="1"/>
  <c r="AL260" i="1"/>
  <c r="AK260" i="1"/>
  <c r="AL259" i="1"/>
  <c r="AK259" i="1"/>
  <c r="AL258" i="1"/>
  <c r="AK258" i="1"/>
  <c r="AL257" i="1"/>
  <c r="AK257" i="1"/>
  <c r="AL256" i="1"/>
  <c r="AK256" i="1"/>
  <c r="AL255" i="1"/>
  <c r="AK255" i="1"/>
  <c r="AL254" i="1"/>
  <c r="AK254" i="1"/>
  <c r="AL253" i="1"/>
  <c r="AK253" i="1"/>
  <c r="AL252" i="1"/>
  <c r="AK252" i="1"/>
  <c r="AL251" i="1"/>
  <c r="AK251" i="1"/>
  <c r="AL250" i="1"/>
  <c r="AK250" i="1"/>
  <c r="AL249" i="1"/>
  <c r="AK249" i="1"/>
  <c r="AL248" i="1"/>
  <c r="AK248" i="1"/>
  <c r="AL247" i="1"/>
  <c r="AK247" i="1"/>
  <c r="AL246" i="1"/>
  <c r="AK246" i="1"/>
  <c r="AL245" i="1"/>
  <c r="AK245" i="1"/>
  <c r="AL244" i="1"/>
  <c r="AK244" i="1"/>
  <c r="AL243" i="1"/>
  <c r="AK243" i="1"/>
  <c r="AL242" i="1"/>
  <c r="AK242" i="1"/>
  <c r="AL241" i="1"/>
  <c r="AK241" i="1"/>
  <c r="AL240" i="1"/>
  <c r="AK240" i="1"/>
  <c r="AL239" i="1"/>
  <c r="AK239" i="1"/>
  <c r="AL238" i="1"/>
  <c r="AK238" i="1"/>
  <c r="AL237" i="1"/>
  <c r="AK237" i="1"/>
  <c r="AL236" i="1"/>
  <c r="AK236" i="1"/>
  <c r="AL235" i="1"/>
  <c r="AK235" i="1"/>
  <c r="AL234" i="1"/>
  <c r="AK234" i="1"/>
  <c r="AL233" i="1"/>
  <c r="AK233" i="1"/>
  <c r="AL232" i="1"/>
  <c r="AK232" i="1"/>
  <c r="AL231" i="1"/>
  <c r="AK231" i="1"/>
  <c r="AL230" i="1"/>
  <c r="AK230" i="1"/>
  <c r="AL229" i="1"/>
  <c r="AK229" i="1"/>
  <c r="AL228" i="1"/>
  <c r="AK228" i="1"/>
  <c r="AL227" i="1"/>
  <c r="AK227" i="1"/>
  <c r="AL226" i="1"/>
  <c r="AK226" i="1"/>
  <c r="AL225" i="1"/>
  <c r="AK225" i="1"/>
  <c r="AL224" i="1"/>
  <c r="AK224" i="1"/>
  <c r="AL223" i="1"/>
  <c r="AK223" i="1"/>
  <c r="AL222" i="1"/>
  <c r="AK222" i="1"/>
  <c r="AL221" i="1"/>
  <c r="AK221" i="1"/>
  <c r="AL220" i="1"/>
  <c r="AK220" i="1"/>
  <c r="AL219" i="1"/>
  <c r="AK219" i="1"/>
  <c r="AL218" i="1"/>
  <c r="AK218" i="1"/>
  <c r="AL217" i="1"/>
  <c r="AK217" i="1"/>
  <c r="AL216" i="1"/>
  <c r="AK216" i="1"/>
  <c r="AL215" i="1"/>
  <c r="AK215" i="1"/>
  <c r="AL214" i="1"/>
  <c r="AK214" i="1"/>
  <c r="AL213" i="1"/>
  <c r="AK213" i="1"/>
  <c r="AL212" i="1"/>
  <c r="AK212" i="1"/>
  <c r="AL211" i="1"/>
  <c r="AK211" i="1"/>
  <c r="AL210" i="1"/>
  <c r="AK210" i="1"/>
  <c r="AL209" i="1"/>
  <c r="AK209" i="1"/>
  <c r="AL208" i="1"/>
  <c r="AK208" i="1"/>
  <c r="AL207" i="1"/>
  <c r="AK207" i="1"/>
  <c r="AL206" i="1"/>
  <c r="AK206" i="1"/>
  <c r="AL205" i="1"/>
  <c r="AK205" i="1"/>
  <c r="AL204" i="1"/>
  <c r="AK204" i="1"/>
  <c r="AL203" i="1"/>
  <c r="AK203" i="1"/>
  <c r="AL202" i="1"/>
  <c r="AK202" i="1"/>
  <c r="AL201" i="1"/>
  <c r="AK201" i="1"/>
  <c r="AL200" i="1"/>
  <c r="AK200" i="1"/>
  <c r="AL199" i="1"/>
  <c r="AK199" i="1"/>
  <c r="AL198" i="1"/>
  <c r="AK198" i="1"/>
  <c r="AL197" i="1"/>
  <c r="AK197" i="1"/>
  <c r="AL196" i="1"/>
  <c r="AK196" i="1"/>
  <c r="AL195" i="1"/>
  <c r="AK195" i="1"/>
  <c r="AL194" i="1"/>
  <c r="AK194" i="1"/>
  <c r="AL193" i="1"/>
  <c r="AK193" i="1"/>
  <c r="AL192" i="1"/>
  <c r="AK192" i="1"/>
  <c r="AL191" i="1"/>
  <c r="AK191" i="1"/>
  <c r="AL190" i="1"/>
  <c r="AK190" i="1"/>
  <c r="AL189" i="1"/>
  <c r="AK189" i="1"/>
  <c r="AL188" i="1"/>
  <c r="AK188" i="1"/>
  <c r="AL187" i="1"/>
  <c r="AK187" i="1"/>
  <c r="AL186" i="1"/>
  <c r="AK186" i="1"/>
  <c r="AL185" i="1"/>
  <c r="AK185" i="1"/>
  <c r="AL184" i="1"/>
  <c r="AK184" i="1"/>
  <c r="AL183" i="1"/>
  <c r="AK183" i="1"/>
  <c r="AL182" i="1"/>
  <c r="AK182" i="1"/>
  <c r="AL181" i="1"/>
  <c r="AK181" i="1"/>
  <c r="AL180" i="1"/>
  <c r="AK180" i="1"/>
  <c r="AL179" i="1"/>
  <c r="AK179" i="1"/>
  <c r="AL178" i="1"/>
  <c r="AK178" i="1"/>
  <c r="AL177" i="1"/>
  <c r="AK177" i="1"/>
  <c r="AL176" i="1"/>
  <c r="AK176" i="1"/>
  <c r="AL175" i="1"/>
  <c r="AK175" i="1"/>
  <c r="AL174" i="1"/>
  <c r="AK174" i="1"/>
  <c r="AL173" i="1"/>
  <c r="AK173" i="1"/>
  <c r="AL172" i="1"/>
  <c r="AK172" i="1"/>
  <c r="AL171" i="1"/>
  <c r="AK171" i="1"/>
  <c r="AL170" i="1"/>
  <c r="AK170" i="1"/>
  <c r="AL169" i="1"/>
  <c r="AK169" i="1"/>
  <c r="AL168" i="1"/>
  <c r="AK168" i="1"/>
  <c r="AL167" i="1"/>
  <c r="AK167" i="1"/>
  <c r="AL166" i="1"/>
  <c r="AK166" i="1"/>
  <c r="AL165" i="1"/>
  <c r="AK165" i="1"/>
  <c r="AL164" i="1"/>
  <c r="AK164" i="1"/>
  <c r="AL163" i="1"/>
  <c r="AK163" i="1"/>
  <c r="AL162" i="1"/>
  <c r="AK162" i="1"/>
  <c r="AL161" i="1"/>
  <c r="AK161" i="1"/>
  <c r="AL160" i="1"/>
  <c r="AK160" i="1"/>
  <c r="AL159" i="1"/>
  <c r="AK159" i="1"/>
  <c r="AL158" i="1"/>
  <c r="AK158" i="1"/>
  <c r="AL157" i="1"/>
  <c r="AK157" i="1"/>
  <c r="AL156" i="1"/>
  <c r="AK156" i="1"/>
  <c r="AL155" i="1"/>
  <c r="AK155" i="1"/>
  <c r="AL154" i="1"/>
  <c r="AK154" i="1"/>
  <c r="AL153" i="1"/>
  <c r="AK153" i="1"/>
  <c r="AL152" i="1"/>
  <c r="AK152" i="1"/>
  <c r="AL151" i="1"/>
  <c r="AK151" i="1"/>
  <c r="AL150" i="1"/>
  <c r="AK150" i="1"/>
  <c r="AL149" i="1"/>
  <c r="AK149" i="1"/>
  <c r="AL148" i="1"/>
  <c r="AK148" i="1"/>
  <c r="AL147" i="1"/>
  <c r="AK147" i="1"/>
  <c r="AL146" i="1"/>
  <c r="AK146" i="1"/>
  <c r="AL145" i="1"/>
  <c r="AK145" i="1"/>
  <c r="AL144" i="1"/>
  <c r="AK144" i="1"/>
  <c r="AL143" i="1"/>
  <c r="AK143" i="1"/>
  <c r="AL142" i="1"/>
  <c r="AK142" i="1"/>
  <c r="AL141" i="1"/>
  <c r="AK141" i="1"/>
  <c r="AL140" i="1"/>
  <c r="AK140" i="1"/>
  <c r="AL139" i="1"/>
  <c r="AK139" i="1"/>
  <c r="AL138" i="1"/>
  <c r="AK138" i="1"/>
  <c r="AL137" i="1"/>
  <c r="AK137" i="1"/>
  <c r="AL136" i="1"/>
  <c r="AK136" i="1"/>
  <c r="AL135" i="1"/>
  <c r="AK135" i="1"/>
  <c r="AL134" i="1"/>
  <c r="AK134" i="1"/>
  <c r="AL133" i="1"/>
  <c r="AK133" i="1"/>
  <c r="AL132" i="1"/>
  <c r="AK132" i="1"/>
  <c r="AL131" i="1"/>
  <c r="AK131" i="1"/>
  <c r="AL130" i="1"/>
  <c r="AK130" i="1"/>
  <c r="AL129" i="1"/>
  <c r="AK129" i="1"/>
  <c r="AL128" i="1"/>
  <c r="AK128" i="1"/>
  <c r="AL127" i="1"/>
  <c r="AK127" i="1"/>
  <c r="AL126" i="1"/>
  <c r="AK126" i="1"/>
  <c r="AL125" i="1"/>
  <c r="AK125" i="1"/>
  <c r="AL124" i="1"/>
  <c r="AK124" i="1"/>
  <c r="AL123" i="1"/>
  <c r="AK123" i="1"/>
  <c r="AL122" i="1"/>
  <c r="AK122" i="1"/>
  <c r="AL121" i="1"/>
  <c r="AK121" i="1"/>
  <c r="AL120" i="1"/>
  <c r="AK120" i="1"/>
  <c r="AL119" i="1"/>
  <c r="AK119" i="1"/>
  <c r="AL118" i="1"/>
  <c r="AK118" i="1"/>
  <c r="AL117" i="1"/>
  <c r="AK117" i="1"/>
  <c r="AL116" i="1"/>
  <c r="AK116" i="1"/>
  <c r="AL115" i="1"/>
  <c r="AK115" i="1"/>
  <c r="AL114" i="1"/>
  <c r="AK114" i="1"/>
  <c r="AL113" i="1"/>
  <c r="AK113" i="1"/>
  <c r="AL112" i="1"/>
  <c r="AK112" i="1"/>
  <c r="AL111" i="1"/>
  <c r="AK111" i="1"/>
  <c r="AL110" i="1"/>
  <c r="AK110" i="1"/>
  <c r="AL109" i="1"/>
  <c r="AK109" i="1"/>
  <c r="AL108" i="1"/>
  <c r="AK108" i="1"/>
  <c r="AL107" i="1"/>
  <c r="AK107" i="1"/>
  <c r="AL106" i="1"/>
  <c r="AK106" i="1"/>
  <c r="AL105" i="1"/>
  <c r="AK105" i="1"/>
  <c r="AL104" i="1"/>
  <c r="AK104" i="1"/>
  <c r="AL103" i="1"/>
  <c r="AK103" i="1"/>
  <c r="AL102" i="1"/>
  <c r="AK102" i="1"/>
  <c r="AL101" i="1"/>
  <c r="AK101" i="1"/>
  <c r="AL100" i="1"/>
  <c r="AK100" i="1"/>
  <c r="AL99" i="1"/>
  <c r="AK99" i="1"/>
  <c r="AL98" i="1"/>
  <c r="AK98" i="1"/>
  <c r="AL97" i="1"/>
  <c r="AK97" i="1"/>
  <c r="AL96" i="1"/>
  <c r="AK96" i="1"/>
  <c r="AL95" i="1"/>
  <c r="AK95" i="1"/>
  <c r="AL94" i="1"/>
  <c r="AK94" i="1"/>
  <c r="AL93" i="1"/>
  <c r="AK93" i="1"/>
  <c r="AL92" i="1"/>
  <c r="AK92" i="1"/>
  <c r="AL91" i="1"/>
  <c r="AK91" i="1"/>
  <c r="AL90" i="1"/>
  <c r="AK90" i="1"/>
  <c r="AL89" i="1"/>
  <c r="AK89" i="1"/>
  <c r="AL88" i="1"/>
  <c r="AK88" i="1"/>
  <c r="AL87" i="1"/>
  <c r="AK87" i="1"/>
  <c r="AL86" i="1"/>
  <c r="AK86" i="1"/>
  <c r="AL85" i="1"/>
  <c r="AK85" i="1"/>
  <c r="AL84" i="1"/>
  <c r="AK84" i="1"/>
  <c r="AL83" i="1"/>
  <c r="AK83" i="1"/>
  <c r="AL82" i="1"/>
  <c r="AK82" i="1"/>
  <c r="AL81" i="1"/>
  <c r="AK81" i="1"/>
  <c r="AL80" i="1"/>
  <c r="AK80" i="1"/>
  <c r="AL79" i="1"/>
  <c r="AK79" i="1"/>
  <c r="AL78" i="1"/>
  <c r="AK78" i="1"/>
  <c r="AL77" i="1"/>
  <c r="AK77" i="1"/>
  <c r="AL76" i="1"/>
  <c r="AK76" i="1"/>
  <c r="AL75" i="1"/>
  <c r="AK75" i="1"/>
  <c r="AL74" i="1"/>
  <c r="AK74" i="1"/>
  <c r="AL73" i="1"/>
  <c r="AK73" i="1"/>
  <c r="AL72" i="1"/>
  <c r="AK72" i="1"/>
  <c r="AL71" i="1"/>
  <c r="AK71" i="1"/>
  <c r="AL70" i="1"/>
  <c r="AK70" i="1"/>
  <c r="AL69" i="1"/>
  <c r="AK69" i="1"/>
  <c r="AL68" i="1"/>
  <c r="AK68" i="1"/>
  <c r="AL67" i="1"/>
  <c r="AK67" i="1"/>
  <c r="AL66" i="1"/>
  <c r="AK66" i="1"/>
  <c r="AL65" i="1"/>
  <c r="AK65" i="1"/>
  <c r="AL64" i="1"/>
  <c r="AK64" i="1"/>
  <c r="AL63" i="1"/>
  <c r="AK63" i="1"/>
  <c r="AL62" i="1"/>
  <c r="AK62" i="1"/>
  <c r="AL61" i="1"/>
  <c r="AK61" i="1"/>
  <c r="AL60" i="1"/>
  <c r="AK60" i="1"/>
  <c r="AL59" i="1"/>
  <c r="AK59" i="1"/>
  <c r="AL58" i="1"/>
  <c r="AK58" i="1"/>
  <c r="AL57" i="1"/>
  <c r="AK57" i="1"/>
  <c r="AL56" i="1"/>
  <c r="AK56" i="1"/>
  <c r="AL55" i="1"/>
  <c r="AK55" i="1"/>
  <c r="AL54" i="1"/>
  <c r="AK54" i="1"/>
  <c r="AL53" i="1"/>
  <c r="AK53" i="1"/>
  <c r="AL52" i="1"/>
  <c r="AK52" i="1"/>
  <c r="AL51" i="1"/>
  <c r="AK51" i="1"/>
  <c r="AL50" i="1"/>
  <c r="AK50" i="1"/>
  <c r="AL49" i="1"/>
  <c r="AK49" i="1"/>
  <c r="AL48" i="1"/>
  <c r="AK48" i="1"/>
  <c r="AL47" i="1"/>
  <c r="AK47" i="1"/>
  <c r="AL46" i="1"/>
  <c r="AK46" i="1"/>
  <c r="AL45" i="1"/>
  <c r="AK45" i="1"/>
  <c r="AL44" i="1"/>
  <c r="AK44" i="1"/>
  <c r="AL43" i="1"/>
  <c r="AK43" i="1"/>
  <c r="AL42" i="1"/>
  <c r="AK42" i="1"/>
  <c r="AL41" i="1"/>
  <c r="AK41" i="1"/>
  <c r="AL40" i="1"/>
  <c r="AK40" i="1"/>
  <c r="AL39" i="1"/>
  <c r="AK39" i="1"/>
  <c r="AL38" i="1"/>
  <c r="AK38" i="1"/>
  <c r="AL37" i="1"/>
  <c r="AK37" i="1"/>
  <c r="AL36" i="1"/>
  <c r="AK36" i="1"/>
  <c r="AL35" i="1"/>
  <c r="AK35" i="1"/>
  <c r="AL34" i="1"/>
  <c r="AK34" i="1"/>
  <c r="AL33" i="1"/>
  <c r="AK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E260" i="1"/>
  <c r="AD260" i="1"/>
  <c r="AE259" i="1"/>
  <c r="AD259" i="1"/>
  <c r="AE258" i="1"/>
  <c r="AD258" i="1"/>
  <c r="AE257" i="1"/>
  <c r="AD257" i="1"/>
  <c r="AE256" i="1"/>
  <c r="AD256" i="1"/>
  <c r="AE255" i="1"/>
  <c r="AD255" i="1"/>
  <c r="AE254" i="1"/>
  <c r="AD254" i="1"/>
  <c r="AE253" i="1"/>
  <c r="AD253" i="1"/>
  <c r="AE252" i="1"/>
  <c r="AD252" i="1"/>
  <c r="AE251" i="1"/>
  <c r="AD251" i="1"/>
  <c r="AE250" i="1"/>
  <c r="AD250" i="1"/>
  <c r="AE249" i="1"/>
  <c r="AD249" i="1"/>
  <c r="AE248" i="1"/>
  <c r="AD248" i="1"/>
  <c r="AE247" i="1"/>
  <c r="AD247" i="1"/>
  <c r="AE246" i="1"/>
  <c r="AD246" i="1"/>
  <c r="AE245" i="1"/>
  <c r="AD245" i="1"/>
  <c r="AE244" i="1"/>
  <c r="AD244" i="1"/>
  <c r="AE243" i="1"/>
  <c r="AD243" i="1"/>
  <c r="AE242" i="1"/>
  <c r="AD242" i="1"/>
  <c r="AE241" i="1"/>
  <c r="AD241" i="1"/>
  <c r="AE240" i="1"/>
  <c r="AD240" i="1"/>
  <c r="AE239" i="1"/>
  <c r="AD239" i="1"/>
  <c r="AE238" i="1"/>
  <c r="AD238" i="1"/>
  <c r="AE237" i="1"/>
  <c r="AD237" i="1"/>
  <c r="AE236" i="1"/>
  <c r="AD236" i="1"/>
  <c r="AE235" i="1"/>
  <c r="AD235" i="1"/>
  <c r="AE234" i="1"/>
  <c r="AD234" i="1"/>
  <c r="AE233" i="1"/>
  <c r="AD233" i="1"/>
  <c r="AE232" i="1"/>
  <c r="AD232" i="1"/>
  <c r="AE231" i="1"/>
  <c r="AD231" i="1"/>
  <c r="AE230" i="1"/>
  <c r="AD230" i="1"/>
  <c r="AE229" i="1"/>
  <c r="AD229" i="1"/>
  <c r="AE228" i="1"/>
  <c r="AD228" i="1"/>
  <c r="AE227" i="1"/>
  <c r="AD227" i="1"/>
  <c r="AE226" i="1"/>
  <c r="AD226" i="1"/>
  <c r="AE225" i="1"/>
  <c r="AD225" i="1"/>
  <c r="AE224" i="1"/>
  <c r="AD224" i="1"/>
  <c r="AE223" i="1"/>
  <c r="AD223" i="1"/>
  <c r="AE222" i="1"/>
  <c r="AD222" i="1"/>
  <c r="AE221" i="1"/>
  <c r="AD221" i="1"/>
  <c r="AE220" i="1"/>
  <c r="AD220" i="1"/>
  <c r="AE219" i="1"/>
  <c r="AD219" i="1"/>
  <c r="AE218" i="1"/>
  <c r="AD218" i="1"/>
  <c r="AE217" i="1"/>
  <c r="AD217" i="1"/>
  <c r="AE216" i="1"/>
  <c r="AD216" i="1"/>
  <c r="AE215" i="1"/>
  <c r="AD215" i="1"/>
  <c r="AE214" i="1"/>
  <c r="AD214" i="1"/>
  <c r="AE213" i="1"/>
  <c r="AD213" i="1"/>
  <c r="AE212" i="1"/>
  <c r="AD212" i="1"/>
  <c r="AE211" i="1"/>
  <c r="AD211" i="1"/>
  <c r="AE210" i="1"/>
  <c r="AD210" i="1"/>
  <c r="AE209" i="1"/>
  <c r="AD209" i="1"/>
  <c r="AE208" i="1"/>
  <c r="AD208" i="1"/>
  <c r="AE207" i="1"/>
  <c r="AD207" i="1"/>
  <c r="AE206" i="1"/>
  <c r="AD206" i="1"/>
  <c r="AE205" i="1"/>
  <c r="AD205" i="1"/>
  <c r="AE204" i="1"/>
  <c r="AD204" i="1"/>
  <c r="AE203" i="1"/>
  <c r="AD203" i="1"/>
  <c r="AE202" i="1"/>
  <c r="AD202" i="1"/>
  <c r="AE201" i="1"/>
  <c r="AD201" i="1"/>
  <c r="AE200" i="1"/>
  <c r="AD200" i="1"/>
  <c r="AE199" i="1"/>
  <c r="AD199" i="1"/>
  <c r="AE198" i="1"/>
  <c r="AD198" i="1"/>
  <c r="AE197" i="1"/>
  <c r="AD197" i="1"/>
  <c r="AE196" i="1"/>
  <c r="AD196" i="1"/>
  <c r="AE195" i="1"/>
  <c r="AD195" i="1"/>
  <c r="AE194" i="1"/>
  <c r="AD194" i="1"/>
  <c r="AE193" i="1"/>
  <c r="AD193" i="1"/>
  <c r="AE192" i="1"/>
  <c r="AD192" i="1"/>
  <c r="AE191" i="1"/>
  <c r="AD191" i="1"/>
  <c r="AE190" i="1"/>
  <c r="AD190" i="1"/>
  <c r="AE189" i="1"/>
  <c r="AD189" i="1"/>
  <c r="AE188" i="1"/>
  <c r="AD188" i="1"/>
  <c r="AE187" i="1"/>
  <c r="AD187" i="1"/>
  <c r="AE186" i="1"/>
  <c r="AD186" i="1"/>
  <c r="AE185" i="1"/>
  <c r="AD185" i="1"/>
  <c r="AE184" i="1"/>
  <c r="AD184" i="1"/>
  <c r="AE183" i="1"/>
  <c r="AD183" i="1"/>
  <c r="AE182" i="1"/>
  <c r="AD182" i="1"/>
  <c r="AE181" i="1"/>
  <c r="AD181" i="1"/>
  <c r="AE180" i="1"/>
  <c r="AD180" i="1"/>
  <c r="AE179" i="1"/>
  <c r="AD179" i="1"/>
  <c r="AE178" i="1"/>
  <c r="AD178" i="1"/>
  <c r="AE177" i="1"/>
  <c r="AD177" i="1"/>
  <c r="AE176" i="1"/>
  <c r="AD176" i="1"/>
  <c r="AE175" i="1"/>
  <c r="AD175" i="1"/>
  <c r="AE174" i="1"/>
  <c r="AD174" i="1"/>
  <c r="AE173" i="1"/>
  <c r="AD173" i="1"/>
  <c r="AE172" i="1"/>
  <c r="AD172" i="1"/>
  <c r="AE171" i="1"/>
  <c r="AD171" i="1"/>
  <c r="AE170" i="1"/>
  <c r="AD170" i="1"/>
  <c r="AE169" i="1"/>
  <c r="AD169" i="1"/>
  <c r="AE168" i="1"/>
  <c r="AD168" i="1"/>
  <c r="AE167" i="1"/>
  <c r="AD167" i="1"/>
  <c r="AE166" i="1"/>
  <c r="AD166" i="1"/>
  <c r="AE165" i="1"/>
  <c r="AD165" i="1"/>
  <c r="AE164" i="1"/>
  <c r="AD164" i="1"/>
  <c r="AE163" i="1"/>
  <c r="AD163" i="1"/>
  <c r="AE162" i="1"/>
  <c r="AD162" i="1"/>
  <c r="AE161" i="1"/>
  <c r="AD161" i="1"/>
  <c r="AE160" i="1"/>
  <c r="AD160" i="1"/>
  <c r="AE159" i="1"/>
  <c r="AD159" i="1"/>
  <c r="AE158" i="1"/>
  <c r="AD158" i="1"/>
  <c r="AE157" i="1"/>
  <c r="AD157" i="1"/>
  <c r="AE156" i="1"/>
  <c r="AD156" i="1"/>
  <c r="AE155" i="1"/>
  <c r="AD155" i="1"/>
  <c r="AE154" i="1"/>
  <c r="AD154" i="1"/>
  <c r="AE153" i="1"/>
  <c r="AD153" i="1"/>
  <c r="AE152" i="1"/>
  <c r="AD152" i="1"/>
  <c r="AE151" i="1"/>
  <c r="AD151" i="1"/>
  <c r="AE150" i="1"/>
  <c r="AD150" i="1"/>
  <c r="AE149" i="1"/>
  <c r="AD149" i="1"/>
  <c r="AE148" i="1"/>
  <c r="AD148" i="1"/>
  <c r="AE147" i="1"/>
  <c r="AD147" i="1"/>
  <c r="AE146" i="1"/>
  <c r="AD146" i="1"/>
  <c r="AE145" i="1"/>
  <c r="AD145" i="1"/>
  <c r="AE144" i="1"/>
  <c r="AD144" i="1"/>
  <c r="AE143" i="1"/>
  <c r="AD143" i="1"/>
  <c r="AE142" i="1"/>
  <c r="AD142" i="1"/>
  <c r="AE141" i="1"/>
  <c r="AD141" i="1"/>
  <c r="AE140" i="1"/>
  <c r="AD140" i="1"/>
  <c r="AE139" i="1"/>
  <c r="AD139" i="1"/>
  <c r="AE138" i="1"/>
  <c r="AD138" i="1"/>
  <c r="AE137" i="1"/>
  <c r="AD137" i="1"/>
  <c r="AE136" i="1"/>
  <c r="AD136" i="1"/>
  <c r="AE135" i="1"/>
  <c r="AD135" i="1"/>
  <c r="AE134" i="1"/>
  <c r="AD134" i="1"/>
  <c r="AE133" i="1"/>
  <c r="AD133" i="1"/>
  <c r="AE132" i="1"/>
  <c r="AD132" i="1"/>
  <c r="AE131" i="1"/>
  <c r="AD131" i="1"/>
  <c r="AE130" i="1"/>
  <c r="AD130" i="1"/>
  <c r="AE129" i="1"/>
  <c r="AD129" i="1"/>
  <c r="AE128" i="1"/>
  <c r="AD128" i="1"/>
  <c r="AE127" i="1"/>
  <c r="AD127" i="1"/>
  <c r="AE126" i="1"/>
  <c r="AD126" i="1"/>
  <c r="AE125" i="1"/>
  <c r="AD125" i="1"/>
  <c r="AE124" i="1"/>
  <c r="AD124" i="1"/>
  <c r="AE123" i="1"/>
  <c r="AD123" i="1"/>
  <c r="AE122" i="1"/>
  <c r="AD122" i="1"/>
  <c r="AE121" i="1"/>
  <c r="AD121" i="1"/>
  <c r="AE120" i="1"/>
  <c r="AD120" i="1"/>
  <c r="AE119" i="1"/>
  <c r="AD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E109" i="1"/>
  <c r="AD109" i="1"/>
  <c r="AE108" i="1"/>
  <c r="AD108" i="1"/>
  <c r="AE107" i="1"/>
  <c r="AD107" i="1"/>
  <c r="AE106" i="1"/>
  <c r="AD106" i="1"/>
  <c r="AE105" i="1"/>
  <c r="AD105" i="1"/>
  <c r="AE104" i="1"/>
  <c r="AD104" i="1"/>
  <c r="AE103" i="1"/>
  <c r="AD103" i="1"/>
  <c r="AE102" i="1"/>
  <c r="AD102" i="1"/>
  <c r="AE101" i="1"/>
  <c r="AD101" i="1"/>
  <c r="AE100" i="1"/>
  <c r="AD100" i="1"/>
  <c r="AE99" i="1"/>
  <c r="AD99" i="1"/>
  <c r="AE98" i="1"/>
  <c r="AD98" i="1"/>
  <c r="AE97" i="1"/>
  <c r="AD97" i="1"/>
  <c r="AE96" i="1"/>
  <c r="AD96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85" i="1"/>
  <c r="AD85" i="1"/>
  <c r="AE84" i="1"/>
  <c r="AD84" i="1"/>
  <c r="AE83" i="1"/>
  <c r="AD83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57" i="1"/>
  <c r="AD57" i="1"/>
  <c r="AE56" i="1"/>
  <c r="AD56" i="1"/>
  <c r="AE55" i="1"/>
  <c r="AD55" i="1"/>
  <c r="AE54" i="1"/>
  <c r="AD54" i="1"/>
  <c r="AE53" i="1"/>
  <c r="AD53" i="1"/>
  <c r="AE52" i="1"/>
  <c r="AD52" i="1"/>
  <c r="AE51" i="1"/>
  <c r="AD51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I26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11" i="1"/>
  <c r="E4" i="15" l="1"/>
  <c r="IE11" i="1"/>
  <c r="IF11" i="1" s="1"/>
  <c r="H253" i="15"/>
  <c r="H238" i="15"/>
  <c r="H222" i="15"/>
  <c r="H210" i="15"/>
  <c r="H194" i="15"/>
  <c r="H178" i="15"/>
  <c r="H166" i="15"/>
  <c r="H150" i="15"/>
  <c r="H134" i="15"/>
  <c r="H118" i="15"/>
  <c r="H102" i="15"/>
  <c r="H86" i="15"/>
  <c r="H70" i="15"/>
  <c r="H54" i="15"/>
  <c r="H38" i="15"/>
  <c r="H22" i="15"/>
  <c r="H6" i="15"/>
  <c r="H242" i="15"/>
  <c r="H230" i="15"/>
  <c r="H214" i="15"/>
  <c r="H198" i="15"/>
  <c r="H182" i="15"/>
  <c r="H162" i="15"/>
  <c r="H142" i="15"/>
  <c r="H126" i="15"/>
  <c r="H110" i="15"/>
  <c r="H94" i="15"/>
  <c r="H82" i="15"/>
  <c r="H66" i="15"/>
  <c r="H46" i="15"/>
  <c r="H26" i="15"/>
  <c r="H10" i="15"/>
  <c r="H241" i="15"/>
  <c r="H229" i="15"/>
  <c r="H217" i="15"/>
  <c r="H209" i="15"/>
  <c r="H197" i="15"/>
  <c r="H181" i="15"/>
  <c r="H169" i="15"/>
  <c r="H161" i="15"/>
  <c r="H149" i="15"/>
  <c r="H137" i="15"/>
  <c r="H125" i="15"/>
  <c r="H113" i="15"/>
  <c r="H101" i="15"/>
  <c r="H89" i="15"/>
  <c r="H77" i="15"/>
  <c r="H65" i="15"/>
  <c r="H53" i="15"/>
  <c r="H41" i="15"/>
  <c r="H29" i="15"/>
  <c r="H17" i="15"/>
  <c r="H5" i="15"/>
  <c r="H250" i="15"/>
  <c r="H234" i="15"/>
  <c r="H218" i="15"/>
  <c r="H202" i="15"/>
  <c r="H186" i="15"/>
  <c r="H170" i="15"/>
  <c r="H154" i="15"/>
  <c r="H138" i="15"/>
  <c r="H122" i="15"/>
  <c r="H106" i="15"/>
  <c r="H90" i="15"/>
  <c r="H74" i="15"/>
  <c r="H62" i="15"/>
  <c r="H50" i="15"/>
  <c r="H34" i="15"/>
  <c r="H18" i="15"/>
  <c r="H245" i="15"/>
  <c r="H233" i="15"/>
  <c r="H221" i="15"/>
  <c r="H205" i="15"/>
  <c r="H193" i="15"/>
  <c r="H185" i="15"/>
  <c r="H173" i="15"/>
  <c r="H157" i="15"/>
  <c r="H145" i="15"/>
  <c r="H133" i="15"/>
  <c r="H121" i="15"/>
  <c r="H109" i="15"/>
  <c r="H97" i="15"/>
  <c r="H85" i="15"/>
  <c r="H73" i="15"/>
  <c r="H61" i="15"/>
  <c r="H49" i="15"/>
  <c r="H33" i="15"/>
  <c r="H21" i="15"/>
  <c r="H9" i="15"/>
  <c r="H252" i="15"/>
  <c r="H244" i="15"/>
  <c r="H236" i="15"/>
  <c r="H228" i="15"/>
  <c r="H220" i="15"/>
  <c r="H212" i="15"/>
  <c r="H204" i="15"/>
  <c r="H196" i="15"/>
  <c r="H188" i="15"/>
  <c r="H180" i="15"/>
  <c r="H172" i="15"/>
  <c r="H164" i="15"/>
  <c r="H156" i="15"/>
  <c r="H148" i="15"/>
  <c r="H140" i="15"/>
  <c r="H132" i="15"/>
  <c r="H124" i="15"/>
  <c r="H116" i="15"/>
  <c r="H108" i="15"/>
  <c r="H100" i="15"/>
  <c r="H92" i="15"/>
  <c r="H84" i="15"/>
  <c r="H76" i="15"/>
  <c r="H68" i="15"/>
  <c r="H60" i="15"/>
  <c r="H52" i="15"/>
  <c r="H44" i="15"/>
  <c r="H36" i="15"/>
  <c r="H28" i="15"/>
  <c r="H20" i="15"/>
  <c r="H12" i="15"/>
  <c r="H246" i="15"/>
  <c r="H226" i="15"/>
  <c r="H206" i="15"/>
  <c r="H190" i="15"/>
  <c r="H174" i="15"/>
  <c r="H158" i="15"/>
  <c r="H146" i="15"/>
  <c r="H130" i="15"/>
  <c r="H114" i="15"/>
  <c r="H98" i="15"/>
  <c r="H78" i="15"/>
  <c r="H58" i="15"/>
  <c r="H42" i="15"/>
  <c r="H30" i="15"/>
  <c r="H14" i="15"/>
  <c r="H249" i="15"/>
  <c r="H237" i="15"/>
  <c r="H225" i="15"/>
  <c r="H213" i="15"/>
  <c r="H201" i="15"/>
  <c r="H189" i="15"/>
  <c r="H177" i="15"/>
  <c r="H165" i="15"/>
  <c r="H153" i="15"/>
  <c r="H141" i="15"/>
  <c r="H129" i="15"/>
  <c r="H117" i="15"/>
  <c r="H105" i="15"/>
  <c r="H93" i="15"/>
  <c r="H81" i="15"/>
  <c r="H69" i="15"/>
  <c r="H57" i="15"/>
  <c r="H45" i="15"/>
  <c r="H37" i="15"/>
  <c r="H25" i="15"/>
  <c r="H13" i="15"/>
  <c r="H248" i="15"/>
  <c r="H240" i="15"/>
  <c r="H232" i="15"/>
  <c r="H224" i="15"/>
  <c r="H216" i="15"/>
  <c r="H208" i="15"/>
  <c r="H200" i="15"/>
  <c r="H192" i="15"/>
  <c r="H184" i="15"/>
  <c r="H176" i="15"/>
  <c r="H168" i="15"/>
  <c r="H160" i="15"/>
  <c r="H152" i="15"/>
  <c r="H144" i="15"/>
  <c r="H136" i="15"/>
  <c r="H128" i="15"/>
  <c r="H120" i="15"/>
  <c r="H112" i="15"/>
  <c r="H104" i="15"/>
  <c r="H96" i="15"/>
  <c r="H88" i="15"/>
  <c r="H80" i="15"/>
  <c r="H72" i="15"/>
  <c r="H64" i="15"/>
  <c r="H56" i="15"/>
  <c r="H48" i="15"/>
  <c r="H40" i="15"/>
  <c r="H32" i="15"/>
  <c r="H24" i="15"/>
  <c r="H16" i="15"/>
  <c r="H8" i="15"/>
  <c r="H251" i="15"/>
  <c r="H247" i="15"/>
  <c r="H243" i="15"/>
  <c r="H239" i="15"/>
  <c r="H235" i="15"/>
  <c r="H231" i="15"/>
  <c r="H227" i="15"/>
  <c r="H223" i="15"/>
  <c r="H219" i="15"/>
  <c r="H215" i="15"/>
  <c r="H211" i="15"/>
  <c r="H207" i="15"/>
  <c r="H203" i="15"/>
  <c r="H199" i="15"/>
  <c r="H195" i="15"/>
  <c r="H191" i="15"/>
  <c r="H187" i="15"/>
  <c r="H183" i="15"/>
  <c r="H179" i="15"/>
  <c r="H175" i="15"/>
  <c r="H171" i="15"/>
  <c r="H167" i="15"/>
  <c r="H163" i="15"/>
  <c r="H159" i="15"/>
  <c r="H155" i="15"/>
  <c r="H151" i="15"/>
  <c r="H147" i="15"/>
  <c r="H143" i="15"/>
  <c r="H139" i="15"/>
  <c r="H135" i="15"/>
  <c r="H131" i="15"/>
  <c r="H127" i="15"/>
  <c r="H123" i="15"/>
  <c r="H119" i="15"/>
  <c r="H115" i="15"/>
  <c r="H111" i="15"/>
  <c r="H107" i="15"/>
  <c r="H103" i="15"/>
  <c r="H99" i="15"/>
  <c r="H95" i="15"/>
  <c r="H91" i="15"/>
  <c r="H87" i="15"/>
  <c r="H83" i="15"/>
  <c r="H79" i="15"/>
  <c r="H75" i="15"/>
  <c r="H71" i="15"/>
  <c r="H67" i="15"/>
  <c r="H63" i="15"/>
  <c r="H59" i="15"/>
  <c r="H55" i="15"/>
  <c r="H51" i="15"/>
  <c r="H47" i="15"/>
  <c r="H43" i="15"/>
  <c r="H39" i="15"/>
  <c r="H35" i="15"/>
  <c r="H31" i="15"/>
  <c r="H27" i="15"/>
  <c r="H23" i="15"/>
  <c r="H19" i="15"/>
  <c r="H15" i="15"/>
  <c r="H11" i="15"/>
  <c r="H7" i="15"/>
  <c r="H4" i="15"/>
  <c r="E44" i="15"/>
  <c r="E40" i="15"/>
  <c r="E36" i="15"/>
  <c r="E32" i="15"/>
  <c r="E28" i="15"/>
  <c r="E24" i="15"/>
  <c r="E20" i="15"/>
  <c r="E16" i="15"/>
  <c r="E8" i="15"/>
  <c r="E43" i="15"/>
  <c r="E39" i="15"/>
  <c r="E35" i="15"/>
  <c r="E31" i="15"/>
  <c r="E27" i="15"/>
  <c r="E23" i="15"/>
  <c r="E19" i="15"/>
  <c r="E15" i="15"/>
  <c r="E42" i="15"/>
  <c r="E38" i="15"/>
  <c r="E34" i="15"/>
  <c r="E30" i="15"/>
  <c r="E26" i="15"/>
  <c r="E22" i="15"/>
  <c r="E18" i="15"/>
  <c r="E6" i="15"/>
  <c r="E41" i="15"/>
  <c r="E37" i="15"/>
  <c r="E33" i="15"/>
  <c r="E29" i="15"/>
  <c r="E25" i="15"/>
  <c r="E21" i="15"/>
  <c r="E17" i="15"/>
  <c r="E9" i="15"/>
  <c r="E5" i="15"/>
  <c r="C159" i="10"/>
  <c r="D159" i="10"/>
  <c r="E159" i="10"/>
  <c r="C160" i="10"/>
  <c r="D160" i="10"/>
  <c r="E160" i="10"/>
  <c r="C161" i="10"/>
  <c r="D161" i="10"/>
  <c r="E161" i="10"/>
  <c r="C162" i="10"/>
  <c r="D162" i="10"/>
  <c r="E162" i="10"/>
  <c r="C163" i="10"/>
  <c r="D163" i="10"/>
  <c r="E163" i="10"/>
  <c r="C164" i="10"/>
  <c r="D164" i="10"/>
  <c r="E164" i="10"/>
  <c r="C165" i="10"/>
  <c r="D165" i="10"/>
  <c r="E165" i="10"/>
  <c r="C166" i="10"/>
  <c r="D166" i="10"/>
  <c r="E166" i="10"/>
  <c r="C167" i="10"/>
  <c r="D167" i="10"/>
  <c r="E167" i="10"/>
  <c r="C168" i="10"/>
  <c r="D168" i="10"/>
  <c r="E168" i="10"/>
  <c r="C169" i="10"/>
  <c r="D169" i="10"/>
  <c r="E169" i="10"/>
  <c r="C170" i="10"/>
  <c r="D170" i="10"/>
  <c r="E170" i="10"/>
  <c r="C171" i="10"/>
  <c r="D171" i="10"/>
  <c r="E171" i="10"/>
  <c r="C172" i="10"/>
  <c r="D172" i="10"/>
  <c r="E172" i="10"/>
  <c r="C173" i="10"/>
  <c r="D173" i="10"/>
  <c r="E173" i="10"/>
  <c r="C174" i="10"/>
  <c r="D174" i="10"/>
  <c r="E174" i="10"/>
  <c r="C175" i="10"/>
  <c r="D175" i="10"/>
  <c r="E175" i="10"/>
  <c r="C176" i="10"/>
  <c r="D176" i="10"/>
  <c r="E176" i="10"/>
  <c r="C177" i="10"/>
  <c r="D177" i="10"/>
  <c r="E177" i="10"/>
  <c r="C178" i="10"/>
  <c r="D178" i="10"/>
  <c r="E178" i="10"/>
  <c r="C179" i="10"/>
  <c r="D179" i="10"/>
  <c r="E179" i="10"/>
  <c r="C180" i="10"/>
  <c r="D180" i="10"/>
  <c r="E180" i="10"/>
  <c r="C181" i="10"/>
  <c r="D181" i="10"/>
  <c r="E181" i="10"/>
  <c r="C182" i="10"/>
  <c r="D182" i="10"/>
  <c r="E182" i="10"/>
  <c r="C183" i="10"/>
  <c r="D183" i="10"/>
  <c r="E183" i="10"/>
  <c r="C184" i="10"/>
  <c r="D184" i="10"/>
  <c r="E184" i="10"/>
  <c r="C185" i="10"/>
  <c r="D185" i="10"/>
  <c r="E185" i="10"/>
  <c r="C186" i="10"/>
  <c r="D186" i="10"/>
  <c r="E186" i="10"/>
  <c r="C187" i="10"/>
  <c r="D187" i="10"/>
  <c r="E187" i="10"/>
  <c r="C188" i="10"/>
  <c r="D188" i="10"/>
  <c r="E188" i="10"/>
  <c r="C189" i="10"/>
  <c r="D189" i="10"/>
  <c r="E189" i="10"/>
  <c r="C190" i="10"/>
  <c r="D190" i="10"/>
  <c r="E190" i="10"/>
  <c r="C191" i="10"/>
  <c r="D191" i="10"/>
  <c r="E191" i="10"/>
  <c r="C192" i="10"/>
  <c r="D192" i="10"/>
  <c r="E192" i="10"/>
  <c r="C193" i="10"/>
  <c r="D193" i="10"/>
  <c r="E193" i="10"/>
  <c r="C194" i="10"/>
  <c r="D194" i="10"/>
  <c r="E194" i="10"/>
  <c r="C195" i="10"/>
  <c r="D195" i="10"/>
  <c r="E195" i="10"/>
  <c r="C196" i="10"/>
  <c r="D196" i="10"/>
  <c r="E196" i="10"/>
  <c r="C197" i="10"/>
  <c r="D197" i="10"/>
  <c r="E197" i="10"/>
  <c r="C198" i="10"/>
  <c r="D198" i="10"/>
  <c r="E198" i="10"/>
  <c r="C199" i="10"/>
  <c r="D199" i="10"/>
  <c r="E199" i="10"/>
  <c r="C200" i="10"/>
  <c r="D200" i="10"/>
  <c r="E200" i="10"/>
  <c r="C201" i="10"/>
  <c r="D201" i="10"/>
  <c r="E201" i="10"/>
  <c r="C202" i="10"/>
  <c r="D202" i="10"/>
  <c r="E202" i="10"/>
  <c r="C203" i="10"/>
  <c r="D203" i="10"/>
  <c r="E203" i="10"/>
  <c r="C204" i="10"/>
  <c r="D204" i="10"/>
  <c r="E204" i="10"/>
  <c r="C205" i="10"/>
  <c r="D205" i="10"/>
  <c r="E205" i="10"/>
  <c r="C206" i="10"/>
  <c r="D206" i="10"/>
  <c r="E206" i="10"/>
  <c r="C207" i="10"/>
  <c r="D207" i="10"/>
  <c r="E207" i="10"/>
  <c r="C208" i="10"/>
  <c r="D208" i="10"/>
  <c r="E208" i="10"/>
  <c r="N4" i="15" l="1"/>
  <c r="B161" i="1"/>
  <c r="B158" i="13" s="1"/>
  <c r="B162" i="1"/>
  <c r="B159" i="13" s="1"/>
  <c r="B163" i="1"/>
  <c r="B160" i="13" s="1"/>
  <c r="B164" i="1"/>
  <c r="B161" i="13" s="1"/>
  <c r="B165" i="1"/>
  <c r="B162" i="13" s="1"/>
  <c r="B166" i="1"/>
  <c r="B163" i="13" s="1"/>
  <c r="B167" i="1"/>
  <c r="B164" i="13" s="1"/>
  <c r="B168" i="1"/>
  <c r="B165" i="13" s="1"/>
  <c r="B169" i="1"/>
  <c r="B166" i="13" s="1"/>
  <c r="B170" i="1"/>
  <c r="B167" i="13" s="1"/>
  <c r="B171" i="1"/>
  <c r="B168" i="13" s="1"/>
  <c r="B172" i="1"/>
  <c r="B169" i="13" s="1"/>
  <c r="B173" i="1"/>
  <c r="B170" i="13" s="1"/>
  <c r="B174" i="1"/>
  <c r="B171" i="13" s="1"/>
  <c r="B175" i="1"/>
  <c r="B172" i="13" s="1"/>
  <c r="B176" i="1"/>
  <c r="B173" i="13" s="1"/>
  <c r="B177" i="1"/>
  <c r="B174" i="13" s="1"/>
  <c r="B178" i="1"/>
  <c r="B175" i="13" s="1"/>
  <c r="B179" i="1"/>
  <c r="B176" i="13" s="1"/>
  <c r="B180" i="1"/>
  <c r="B177" i="13" s="1"/>
  <c r="B181" i="1"/>
  <c r="B178" i="13" s="1"/>
  <c r="B182" i="1"/>
  <c r="B179" i="13" s="1"/>
  <c r="B183" i="1"/>
  <c r="B180" i="13" s="1"/>
  <c r="B184" i="1"/>
  <c r="B181" i="13" s="1"/>
  <c r="B185" i="1"/>
  <c r="B182" i="13" s="1"/>
  <c r="B186" i="1"/>
  <c r="B183" i="13" s="1"/>
  <c r="B187" i="1"/>
  <c r="B184" i="13" s="1"/>
  <c r="B188" i="1"/>
  <c r="B185" i="13" s="1"/>
  <c r="B189" i="1"/>
  <c r="B186" i="13" s="1"/>
  <c r="B190" i="1"/>
  <c r="B187" i="13" s="1"/>
  <c r="B191" i="1"/>
  <c r="B188" i="13" s="1"/>
  <c r="B192" i="1"/>
  <c r="B189" i="13" s="1"/>
  <c r="B193" i="1"/>
  <c r="B190" i="13" s="1"/>
  <c r="B194" i="1"/>
  <c r="B191" i="13" s="1"/>
  <c r="B195" i="1"/>
  <c r="B192" i="13" s="1"/>
  <c r="B196" i="1"/>
  <c r="B193" i="13" s="1"/>
  <c r="B197" i="1"/>
  <c r="B194" i="13" s="1"/>
  <c r="B198" i="1"/>
  <c r="B195" i="13" s="1"/>
  <c r="B199" i="1"/>
  <c r="B196" i="13" s="1"/>
  <c r="B200" i="1"/>
  <c r="B197" i="13" s="1"/>
  <c r="B201" i="1"/>
  <c r="B198" i="13" s="1"/>
  <c r="B202" i="1"/>
  <c r="B199" i="13" s="1"/>
  <c r="B203" i="1"/>
  <c r="B200" i="13" s="1"/>
  <c r="B204" i="1"/>
  <c r="B201" i="13" s="1"/>
  <c r="B205" i="1"/>
  <c r="B202" i="13" s="1"/>
  <c r="B206" i="1"/>
  <c r="B203" i="13" s="1"/>
  <c r="B207" i="1"/>
  <c r="B204" i="13" s="1"/>
  <c r="B208" i="1"/>
  <c r="B205" i="13" s="1"/>
  <c r="B209" i="1"/>
  <c r="B206" i="13" s="1"/>
  <c r="B210" i="1"/>
  <c r="B207" i="13" s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157" i="1"/>
  <c r="B154" i="13" s="1"/>
  <c r="B158" i="1"/>
  <c r="B155" i="13" s="1"/>
  <c r="B159" i="1"/>
  <c r="B156" i="13" s="1"/>
  <c r="B160" i="1"/>
  <c r="B157" i="13" s="1"/>
  <c r="B138" i="1"/>
  <c r="B135" i="13" s="1"/>
  <c r="B139" i="1"/>
  <c r="B136" i="13" s="1"/>
  <c r="B140" i="1"/>
  <c r="B137" i="13" s="1"/>
  <c r="B141" i="1"/>
  <c r="B138" i="13" s="1"/>
  <c r="B142" i="1"/>
  <c r="B139" i="13" s="1"/>
  <c r="B143" i="1"/>
  <c r="B140" i="13" s="1"/>
  <c r="B144" i="1"/>
  <c r="B141" i="13" s="1"/>
  <c r="B145" i="1"/>
  <c r="B142" i="13" s="1"/>
  <c r="B146" i="1"/>
  <c r="B143" i="13" s="1"/>
  <c r="B147" i="1"/>
  <c r="B144" i="13" s="1"/>
  <c r="B148" i="1"/>
  <c r="B145" i="13" s="1"/>
  <c r="B149" i="1"/>
  <c r="B146" i="13" s="1"/>
  <c r="B150" i="1"/>
  <c r="B147" i="13" s="1"/>
  <c r="B151" i="1"/>
  <c r="B148" i="13" s="1"/>
  <c r="B152" i="1"/>
  <c r="B149" i="13" s="1"/>
  <c r="B153" i="1"/>
  <c r="B150" i="13" s="1"/>
  <c r="B154" i="1"/>
  <c r="B151" i="13" s="1"/>
  <c r="B155" i="1"/>
  <c r="B152" i="13" s="1"/>
  <c r="B156" i="1"/>
  <c r="B153" i="13" s="1"/>
  <c r="B109" i="1"/>
  <c r="B106" i="13" s="1"/>
  <c r="B110" i="1"/>
  <c r="B107" i="13" s="1"/>
  <c r="B111" i="1"/>
  <c r="B108" i="13" s="1"/>
  <c r="B112" i="1"/>
  <c r="B109" i="13" s="1"/>
  <c r="B113" i="1"/>
  <c r="B110" i="13" s="1"/>
  <c r="B114" i="1"/>
  <c r="B111" i="13" s="1"/>
  <c r="B115" i="1"/>
  <c r="B112" i="13" s="1"/>
  <c r="B116" i="1"/>
  <c r="B113" i="13" s="1"/>
  <c r="B117" i="1"/>
  <c r="B114" i="13" s="1"/>
  <c r="B118" i="1"/>
  <c r="B115" i="13" s="1"/>
  <c r="B119" i="1"/>
  <c r="B116" i="13" s="1"/>
  <c r="B120" i="1"/>
  <c r="B117" i="13" s="1"/>
  <c r="B121" i="1"/>
  <c r="B118" i="13" s="1"/>
  <c r="B122" i="1"/>
  <c r="B119" i="13" s="1"/>
  <c r="B123" i="1"/>
  <c r="B120" i="13" s="1"/>
  <c r="B124" i="1"/>
  <c r="B121" i="13" s="1"/>
  <c r="B125" i="1"/>
  <c r="B122" i="13" s="1"/>
  <c r="B126" i="1"/>
  <c r="B123" i="13" s="1"/>
  <c r="B127" i="1"/>
  <c r="B124" i="13" s="1"/>
  <c r="B128" i="1"/>
  <c r="B125" i="13" s="1"/>
  <c r="B129" i="1"/>
  <c r="B126" i="13" s="1"/>
  <c r="B130" i="1"/>
  <c r="B127" i="13" s="1"/>
  <c r="B131" i="1"/>
  <c r="B128" i="13" s="1"/>
  <c r="B132" i="1"/>
  <c r="B129" i="13" s="1"/>
  <c r="B133" i="1"/>
  <c r="B130" i="13" s="1"/>
  <c r="B134" i="1"/>
  <c r="B131" i="13" s="1"/>
  <c r="B135" i="1"/>
  <c r="B132" i="13" s="1"/>
  <c r="B136" i="1"/>
  <c r="B133" i="13" s="1"/>
  <c r="B137" i="1"/>
  <c r="B134" i="13" s="1"/>
  <c r="F253" i="15" l="1"/>
  <c r="N253" i="15" s="1"/>
  <c r="F129" i="15"/>
  <c r="N129" i="15" s="1"/>
  <c r="F124" i="15"/>
  <c r="N124" i="15" s="1"/>
  <c r="F122" i="15"/>
  <c r="N122" i="15" s="1"/>
  <c r="F121" i="15"/>
  <c r="N121" i="15" s="1"/>
  <c r="F120" i="15"/>
  <c r="N120" i="15" s="1"/>
  <c r="F118" i="15"/>
  <c r="N118" i="15" s="1"/>
  <c r="F116" i="15"/>
  <c r="N116" i="15" s="1"/>
  <c r="F112" i="15"/>
  <c r="N112" i="15" s="1"/>
  <c r="F110" i="15"/>
  <c r="N110" i="15" s="1"/>
  <c r="F108" i="15"/>
  <c r="N108" i="15" s="1"/>
  <c r="F105" i="15"/>
  <c r="N105" i="15" s="1"/>
  <c r="F104" i="15"/>
  <c r="N104" i="15" s="1"/>
  <c r="F149" i="15"/>
  <c r="N149" i="15" s="1"/>
  <c r="F147" i="15"/>
  <c r="N147" i="15" s="1"/>
  <c r="F145" i="15"/>
  <c r="N145" i="15" s="1"/>
  <c r="F143" i="15"/>
  <c r="N143" i="15" s="1"/>
  <c r="F142" i="15"/>
  <c r="N142" i="15" s="1"/>
  <c r="F141" i="15"/>
  <c r="N141" i="15" s="1"/>
  <c r="F140" i="15"/>
  <c r="N140" i="15" s="1"/>
  <c r="F139" i="15"/>
  <c r="N139" i="15" s="1"/>
  <c r="F138" i="15"/>
  <c r="N138" i="15" s="1"/>
  <c r="F137" i="15"/>
  <c r="N137" i="15" s="1"/>
  <c r="F136" i="15"/>
  <c r="N136" i="15" s="1"/>
  <c r="F135" i="15"/>
  <c r="N135" i="15" s="1"/>
  <c r="F134" i="15"/>
  <c r="N134" i="15" s="1"/>
  <c r="F133" i="15"/>
  <c r="N133" i="15" s="1"/>
  <c r="F132" i="15"/>
  <c r="N132" i="15" s="1"/>
  <c r="F131" i="15"/>
  <c r="N131" i="15" s="1"/>
  <c r="F153" i="15"/>
  <c r="N153" i="15" s="1"/>
  <c r="F152" i="15"/>
  <c r="N152" i="15" s="1"/>
  <c r="F151" i="15"/>
  <c r="N151" i="15" s="1"/>
  <c r="F150" i="15"/>
  <c r="N150" i="15" s="1"/>
  <c r="F252" i="15"/>
  <c r="N252" i="15" s="1"/>
  <c r="F251" i="15"/>
  <c r="N251" i="15" s="1"/>
  <c r="F250" i="15"/>
  <c r="N250" i="15" s="1"/>
  <c r="F249" i="15"/>
  <c r="N249" i="15" s="1"/>
  <c r="F248" i="15"/>
  <c r="N248" i="15" s="1"/>
  <c r="F247" i="15"/>
  <c r="N247" i="15" s="1"/>
  <c r="F246" i="15"/>
  <c r="N246" i="15" s="1"/>
  <c r="F245" i="15"/>
  <c r="N245" i="15" s="1"/>
  <c r="F244" i="15"/>
  <c r="N244" i="15" s="1"/>
  <c r="F243" i="15"/>
  <c r="N243" i="15" s="1"/>
  <c r="F242" i="15"/>
  <c r="N242" i="15" s="1"/>
  <c r="F241" i="15"/>
  <c r="N241" i="15" s="1"/>
  <c r="F240" i="15"/>
  <c r="N240" i="15" s="1"/>
  <c r="F239" i="15"/>
  <c r="N239" i="15" s="1"/>
  <c r="F238" i="15"/>
  <c r="N238" i="15" s="1"/>
  <c r="F237" i="15"/>
  <c r="N237" i="15" s="1"/>
  <c r="F236" i="15"/>
  <c r="N236" i="15" s="1"/>
  <c r="F235" i="15"/>
  <c r="N235" i="15" s="1"/>
  <c r="F234" i="15"/>
  <c r="N234" i="15" s="1"/>
  <c r="F233" i="15"/>
  <c r="N233" i="15" s="1"/>
  <c r="F232" i="15"/>
  <c r="N232" i="15" s="1"/>
  <c r="F231" i="15"/>
  <c r="N231" i="15" s="1"/>
  <c r="F230" i="15"/>
  <c r="N230" i="15" s="1"/>
  <c r="F229" i="15"/>
  <c r="N229" i="15" s="1"/>
  <c r="F228" i="15"/>
  <c r="N228" i="15" s="1"/>
  <c r="F227" i="15"/>
  <c r="N227" i="15" s="1"/>
  <c r="F226" i="15"/>
  <c r="N226" i="15" s="1"/>
  <c r="F225" i="15"/>
  <c r="N225" i="15" s="1"/>
  <c r="F224" i="15"/>
  <c r="N224" i="15" s="1"/>
  <c r="F223" i="15"/>
  <c r="N223" i="15" s="1"/>
  <c r="F222" i="15"/>
  <c r="N222" i="15" s="1"/>
  <c r="F221" i="15"/>
  <c r="N221" i="15" s="1"/>
  <c r="F220" i="15"/>
  <c r="N220" i="15" s="1"/>
  <c r="F219" i="15"/>
  <c r="N219" i="15" s="1"/>
  <c r="F218" i="15"/>
  <c r="N218" i="15" s="1"/>
  <c r="F217" i="15"/>
  <c r="N217" i="15" s="1"/>
  <c r="F216" i="15"/>
  <c r="N216" i="15" s="1"/>
  <c r="F215" i="15"/>
  <c r="N215" i="15" s="1"/>
  <c r="F214" i="15"/>
  <c r="N214" i="15" s="1"/>
  <c r="F213" i="15"/>
  <c r="N213" i="15" s="1"/>
  <c r="F212" i="15"/>
  <c r="N212" i="15" s="1"/>
  <c r="F211" i="15"/>
  <c r="N211" i="15" s="1"/>
  <c r="F210" i="15"/>
  <c r="N210" i="15" s="1"/>
  <c r="F209" i="15"/>
  <c r="N209" i="15" s="1"/>
  <c r="F208" i="15"/>
  <c r="N208" i="15" s="1"/>
  <c r="F207" i="15"/>
  <c r="N207" i="15" s="1"/>
  <c r="F206" i="15"/>
  <c r="N206" i="15" s="1"/>
  <c r="F205" i="15"/>
  <c r="N205" i="15" s="1"/>
  <c r="F204" i="15"/>
  <c r="N204" i="15" s="1"/>
  <c r="F203" i="15"/>
  <c r="N203" i="15" s="1"/>
  <c r="F202" i="15"/>
  <c r="N202" i="15" s="1"/>
  <c r="F201" i="15"/>
  <c r="N201" i="15" s="1"/>
  <c r="F200" i="15"/>
  <c r="N200" i="15" s="1"/>
  <c r="F199" i="15"/>
  <c r="N199" i="15" s="1"/>
  <c r="F198" i="15"/>
  <c r="N198" i="15" s="1"/>
  <c r="F197" i="15"/>
  <c r="N197" i="15" s="1"/>
  <c r="F196" i="15"/>
  <c r="N196" i="15" s="1"/>
  <c r="F195" i="15"/>
  <c r="N195" i="15" s="1"/>
  <c r="F194" i="15"/>
  <c r="N194" i="15" s="1"/>
  <c r="F193" i="15"/>
  <c r="N193" i="15" s="1"/>
  <c r="F192" i="15"/>
  <c r="N192" i="15" s="1"/>
  <c r="F191" i="15"/>
  <c r="N191" i="15" s="1"/>
  <c r="F190" i="15"/>
  <c r="N190" i="15" s="1"/>
  <c r="F189" i="15"/>
  <c r="N189" i="15" s="1"/>
  <c r="F188" i="15"/>
  <c r="N188" i="15" s="1"/>
  <c r="F187" i="15"/>
  <c r="N187" i="15" s="1"/>
  <c r="F186" i="15"/>
  <c r="N186" i="15" s="1"/>
  <c r="F185" i="15"/>
  <c r="N185" i="15" s="1"/>
  <c r="F184" i="15"/>
  <c r="N184" i="15" s="1"/>
  <c r="F183" i="15"/>
  <c r="N183" i="15" s="1"/>
  <c r="F182" i="15"/>
  <c r="N182" i="15" s="1"/>
  <c r="F181" i="15"/>
  <c r="N181" i="15" s="1"/>
  <c r="F180" i="15"/>
  <c r="N180" i="15" s="1"/>
  <c r="F179" i="15"/>
  <c r="N179" i="15" s="1"/>
  <c r="F178" i="15"/>
  <c r="N178" i="15" s="1"/>
  <c r="F177" i="15"/>
  <c r="N177" i="15" s="1"/>
  <c r="F176" i="15"/>
  <c r="N176" i="15" s="1"/>
  <c r="F175" i="15"/>
  <c r="N175" i="15" s="1"/>
  <c r="F174" i="15"/>
  <c r="N174" i="15" s="1"/>
  <c r="F173" i="15"/>
  <c r="N173" i="15" s="1"/>
  <c r="F172" i="15"/>
  <c r="N172" i="15" s="1"/>
  <c r="F171" i="15"/>
  <c r="N171" i="15" s="1"/>
  <c r="F170" i="15"/>
  <c r="N170" i="15" s="1"/>
  <c r="F169" i="15"/>
  <c r="N169" i="15" s="1"/>
  <c r="F168" i="15"/>
  <c r="N168" i="15" s="1"/>
  <c r="F167" i="15"/>
  <c r="N167" i="15" s="1"/>
  <c r="F166" i="15"/>
  <c r="N166" i="15" s="1"/>
  <c r="F165" i="15"/>
  <c r="N165" i="15" s="1"/>
  <c r="F164" i="15"/>
  <c r="N164" i="15" s="1"/>
  <c r="F163" i="15"/>
  <c r="N163" i="15" s="1"/>
  <c r="F162" i="15"/>
  <c r="N162" i="15" s="1"/>
  <c r="F161" i="15"/>
  <c r="N161" i="15" s="1"/>
  <c r="F160" i="15"/>
  <c r="N160" i="15" s="1"/>
  <c r="F159" i="15"/>
  <c r="N159" i="15" s="1"/>
  <c r="F158" i="15"/>
  <c r="N158" i="15" s="1"/>
  <c r="F157" i="15"/>
  <c r="N157" i="15" s="1"/>
  <c r="F156" i="15"/>
  <c r="N156" i="15" s="1"/>
  <c r="F155" i="15"/>
  <c r="N155" i="15" s="1"/>
  <c r="F154" i="15"/>
  <c r="N154" i="15" s="1"/>
  <c r="F130" i="15"/>
  <c r="N130" i="15" s="1"/>
  <c r="F128" i="15"/>
  <c r="N128" i="15" s="1"/>
  <c r="F127" i="15"/>
  <c r="N127" i="15" s="1"/>
  <c r="F126" i="15"/>
  <c r="N126" i="15" s="1"/>
  <c r="F125" i="15"/>
  <c r="N125" i="15" s="1"/>
  <c r="F123" i="15"/>
  <c r="N123" i="15" s="1"/>
  <c r="F119" i="15"/>
  <c r="N119" i="15" s="1"/>
  <c r="F117" i="15"/>
  <c r="N117" i="15" s="1"/>
  <c r="F115" i="15"/>
  <c r="N115" i="15" s="1"/>
  <c r="F114" i="15"/>
  <c r="N114" i="15" s="1"/>
  <c r="F113" i="15"/>
  <c r="N113" i="15" s="1"/>
  <c r="F111" i="15"/>
  <c r="N111" i="15" s="1"/>
  <c r="F109" i="15"/>
  <c r="N109" i="15" s="1"/>
  <c r="F107" i="15"/>
  <c r="N107" i="15" s="1"/>
  <c r="F106" i="15"/>
  <c r="N106" i="15" s="1"/>
  <c r="F103" i="15"/>
  <c r="N103" i="15" s="1"/>
  <c r="F102" i="15"/>
  <c r="N102" i="15" s="1"/>
  <c r="F148" i="15"/>
  <c r="N148" i="15" s="1"/>
  <c r="F146" i="15"/>
  <c r="N146" i="15" s="1"/>
  <c r="F144" i="15"/>
  <c r="N144" i="15" s="1"/>
  <c r="B257" i="13"/>
  <c r="B258" i="10"/>
  <c r="B257" i="11" s="1"/>
  <c r="B255" i="13"/>
  <c r="B256" i="10"/>
  <c r="B255" i="11" s="1"/>
  <c r="B245" i="13"/>
  <c r="B246" i="10"/>
  <c r="B245" i="11" s="1"/>
  <c r="B234" i="13"/>
  <c r="B235" i="10"/>
  <c r="B234" i="11" s="1"/>
  <c r="B232" i="10"/>
  <c r="B231" i="11" s="1"/>
  <c r="B231" i="13"/>
  <c r="B225" i="13"/>
  <c r="B226" i="10"/>
  <c r="B225" i="11" s="1"/>
  <c r="B220" i="10"/>
  <c r="B219" i="11" s="1"/>
  <c r="B219" i="13"/>
  <c r="B218" i="13"/>
  <c r="B219" i="10"/>
  <c r="B218" i="11" s="1"/>
  <c r="B253" i="13"/>
  <c r="B254" i="10"/>
  <c r="B253" i="11" s="1"/>
  <c r="B251" i="13"/>
  <c r="B252" i="10"/>
  <c r="B251" i="11" s="1"/>
  <c r="B249" i="13"/>
  <c r="B250" i="10"/>
  <c r="B249" i="11" s="1"/>
  <c r="B248" i="13"/>
  <c r="B249" i="10"/>
  <c r="B248" i="11" s="1"/>
  <c r="B246" i="13"/>
  <c r="B247" i="10"/>
  <c r="B246" i="11" s="1"/>
  <c r="B244" i="10"/>
  <c r="B243" i="11" s="1"/>
  <c r="B243" i="13"/>
  <c r="B242" i="10"/>
  <c r="B241" i="11" s="1"/>
  <c r="B241" i="13"/>
  <c r="B240" i="10"/>
  <c r="B239" i="11" s="1"/>
  <c r="B239" i="13"/>
  <c r="B238" i="10"/>
  <c r="B237" i="11" s="1"/>
  <c r="B237" i="13"/>
  <c r="B236" i="10"/>
  <c r="B235" i="11" s="1"/>
  <c r="B235" i="13"/>
  <c r="B232" i="13"/>
  <c r="B233" i="10"/>
  <c r="B232" i="11" s="1"/>
  <c r="B230" i="13"/>
  <c r="B231" i="10"/>
  <c r="B230" i="11" s="1"/>
  <c r="B228" i="13"/>
  <c r="B229" i="10"/>
  <c r="B228" i="11" s="1"/>
  <c r="B227" i="13"/>
  <c r="B228" i="10"/>
  <c r="B227" i="11" s="1"/>
  <c r="B223" i="13"/>
  <c r="B224" i="10"/>
  <c r="B223" i="11" s="1"/>
  <c r="B222" i="10"/>
  <c r="B221" i="11" s="1"/>
  <c r="B221" i="13"/>
  <c r="B218" i="10"/>
  <c r="B217" i="11" s="1"/>
  <c r="B217" i="13"/>
  <c r="B214" i="13"/>
  <c r="B215" i="10"/>
  <c r="B214" i="11" s="1"/>
  <c r="B212" i="13"/>
  <c r="B213" i="10"/>
  <c r="B212" i="11" s="1"/>
  <c r="B212" i="10"/>
  <c r="B211" i="11" s="1"/>
  <c r="B211" i="13"/>
  <c r="B208" i="13"/>
  <c r="B209" i="10"/>
  <c r="B208" i="11" s="1"/>
  <c r="B256" i="13"/>
  <c r="B257" i="10"/>
  <c r="B256" i="11" s="1"/>
  <c r="B254" i="13"/>
  <c r="B255" i="10"/>
  <c r="B254" i="11" s="1"/>
  <c r="B252" i="13"/>
  <c r="B253" i="10"/>
  <c r="B252" i="11" s="1"/>
  <c r="B250" i="13"/>
  <c r="B251" i="10"/>
  <c r="B250" i="11" s="1"/>
  <c r="B247" i="13"/>
  <c r="B248" i="10"/>
  <c r="B247" i="11" s="1"/>
  <c r="B244" i="13"/>
  <c r="B245" i="10"/>
  <c r="B244" i="11" s="1"/>
  <c r="B242" i="13"/>
  <c r="B243" i="10"/>
  <c r="B242" i="11" s="1"/>
  <c r="B240" i="13"/>
  <c r="B241" i="10"/>
  <c r="B240" i="11" s="1"/>
  <c r="B238" i="13"/>
  <c r="B239" i="10"/>
  <c r="B238" i="11" s="1"/>
  <c r="B236" i="13"/>
  <c r="B237" i="10"/>
  <c r="B236" i="11" s="1"/>
  <c r="B234" i="10"/>
  <c r="B233" i="11" s="1"/>
  <c r="B233" i="13"/>
  <c r="B230" i="10"/>
  <c r="B229" i="11" s="1"/>
  <c r="B229" i="13"/>
  <c r="B226" i="13"/>
  <c r="B227" i="10"/>
  <c r="B226" i="11" s="1"/>
  <c r="B224" i="13"/>
  <c r="B225" i="10"/>
  <c r="B224" i="11" s="1"/>
  <c r="B222" i="13"/>
  <c r="B223" i="10"/>
  <c r="B222" i="11" s="1"/>
  <c r="B220" i="13"/>
  <c r="B221" i="10"/>
  <c r="B220" i="11" s="1"/>
  <c r="B216" i="13"/>
  <c r="B217" i="10"/>
  <c r="B216" i="11" s="1"/>
  <c r="B216" i="10"/>
  <c r="B215" i="11" s="1"/>
  <c r="B215" i="13"/>
  <c r="B214" i="10"/>
  <c r="B213" i="11" s="1"/>
  <c r="B213" i="13"/>
  <c r="B210" i="13"/>
  <c r="B211" i="10"/>
  <c r="B210" i="11" s="1"/>
  <c r="B210" i="10"/>
  <c r="B209" i="11" s="1"/>
  <c r="B209" i="13"/>
  <c r="B108" i="10"/>
  <c r="B107" i="11" s="1"/>
  <c r="B122" i="10"/>
  <c r="B121" i="11" s="1"/>
  <c r="B110" i="10"/>
  <c r="B109" i="11" s="1"/>
  <c r="B154" i="10"/>
  <c r="B153" i="11" s="1"/>
  <c r="B150" i="10"/>
  <c r="B149" i="11" s="1"/>
  <c r="B146" i="10"/>
  <c r="B145" i="11" s="1"/>
  <c r="B142" i="10"/>
  <c r="B141" i="11" s="1"/>
  <c r="B138" i="10"/>
  <c r="B137" i="11" s="1"/>
  <c r="B156" i="10"/>
  <c r="B155" i="11" s="1"/>
  <c r="B159" i="10"/>
  <c r="B158" i="11" s="1"/>
  <c r="B114" i="10"/>
  <c r="B113" i="11" s="1"/>
  <c r="B126" i="10"/>
  <c r="B125" i="11" s="1"/>
  <c r="B118" i="10"/>
  <c r="B117" i="11" s="1"/>
  <c r="B148" i="10"/>
  <c r="B147" i="11" s="1"/>
  <c r="B140" i="10"/>
  <c r="B139" i="11" s="1"/>
  <c r="B134" i="10"/>
  <c r="B133" i="11" s="1"/>
  <c r="B130" i="10"/>
  <c r="B129" i="11" s="1"/>
  <c r="B133" i="10"/>
  <c r="B132" i="11" s="1"/>
  <c r="B129" i="10"/>
  <c r="B128" i="11" s="1"/>
  <c r="B125" i="10"/>
  <c r="B124" i="11" s="1"/>
  <c r="B121" i="10"/>
  <c r="B120" i="11" s="1"/>
  <c r="B149" i="10"/>
  <c r="B148" i="11" s="1"/>
  <c r="B145" i="10"/>
  <c r="B144" i="11" s="1"/>
  <c r="B141" i="10"/>
  <c r="B140" i="11" s="1"/>
  <c r="B137" i="10"/>
  <c r="B136" i="11" s="1"/>
  <c r="B204" i="10"/>
  <c r="B203" i="11" s="1"/>
  <c r="B200" i="10"/>
  <c r="B199" i="11" s="1"/>
  <c r="B117" i="10"/>
  <c r="B116" i="11" s="1"/>
  <c r="B113" i="10"/>
  <c r="B112" i="11" s="1"/>
  <c r="B109" i="10"/>
  <c r="B108" i="11" s="1"/>
  <c r="B153" i="10"/>
  <c r="B152" i="11" s="1"/>
  <c r="B208" i="10"/>
  <c r="B207" i="11" s="1"/>
  <c r="B161" i="10"/>
  <c r="B160" i="11" s="1"/>
  <c r="B132" i="10"/>
  <c r="B131" i="11" s="1"/>
  <c r="B128" i="10"/>
  <c r="B127" i="11" s="1"/>
  <c r="B124" i="10"/>
  <c r="B123" i="11" s="1"/>
  <c r="B120" i="10"/>
  <c r="B119" i="11" s="1"/>
  <c r="B116" i="10"/>
  <c r="B115" i="11" s="1"/>
  <c r="B112" i="10"/>
  <c r="B111" i="11" s="1"/>
  <c r="B152" i="10"/>
  <c r="B151" i="11" s="1"/>
  <c r="B144" i="10"/>
  <c r="B143" i="11" s="1"/>
  <c r="B136" i="10"/>
  <c r="B135" i="11" s="1"/>
  <c r="B158" i="10"/>
  <c r="B157" i="11" s="1"/>
  <c r="B196" i="10"/>
  <c r="B195" i="11" s="1"/>
  <c r="B192" i="10"/>
  <c r="B191" i="11" s="1"/>
  <c r="B188" i="10"/>
  <c r="B187" i="11" s="1"/>
  <c r="B184" i="10"/>
  <c r="B183" i="11" s="1"/>
  <c r="B180" i="10"/>
  <c r="B179" i="11" s="1"/>
  <c r="B176" i="10"/>
  <c r="B175" i="11" s="1"/>
  <c r="B172" i="10"/>
  <c r="B171" i="11" s="1"/>
  <c r="B168" i="10"/>
  <c r="B167" i="11" s="1"/>
  <c r="B164" i="10"/>
  <c r="B163" i="11" s="1"/>
  <c r="B160" i="10"/>
  <c r="B159" i="11" s="1"/>
  <c r="B157" i="10"/>
  <c r="B156" i="11" s="1"/>
  <c r="B127" i="10"/>
  <c r="B126" i="11" s="1"/>
  <c r="B123" i="10"/>
  <c r="B122" i="11" s="1"/>
  <c r="B119" i="10"/>
  <c r="B118" i="11" s="1"/>
  <c r="B115" i="10"/>
  <c r="B114" i="11" s="1"/>
  <c r="B111" i="10"/>
  <c r="B110" i="11" s="1"/>
  <c r="B107" i="10"/>
  <c r="B106" i="11" s="1"/>
  <c r="B151" i="10"/>
  <c r="B150" i="11" s="1"/>
  <c r="B147" i="10"/>
  <c r="B146" i="11" s="1"/>
  <c r="B143" i="10"/>
  <c r="B142" i="11" s="1"/>
  <c r="B139" i="10"/>
  <c r="B138" i="11" s="1"/>
  <c r="B206" i="10"/>
  <c r="B205" i="11" s="1"/>
  <c r="B202" i="10"/>
  <c r="B201" i="11" s="1"/>
  <c r="B198" i="10"/>
  <c r="B197" i="11" s="1"/>
  <c r="B194" i="10"/>
  <c r="B193" i="11" s="1"/>
  <c r="B190" i="10"/>
  <c r="B189" i="11" s="1"/>
  <c r="B186" i="10"/>
  <c r="B185" i="11" s="1"/>
  <c r="B182" i="10"/>
  <c r="B181" i="11" s="1"/>
  <c r="B178" i="10"/>
  <c r="B177" i="11" s="1"/>
  <c r="B174" i="10"/>
  <c r="B173" i="11" s="1"/>
  <c r="B170" i="10"/>
  <c r="B169" i="11" s="1"/>
  <c r="B166" i="10"/>
  <c r="B165" i="11" s="1"/>
  <c r="B162" i="10"/>
  <c r="B161" i="11" s="1"/>
  <c r="B135" i="10"/>
  <c r="B134" i="11" s="1"/>
  <c r="B131" i="10"/>
  <c r="B130" i="11" s="1"/>
  <c r="B155" i="10"/>
  <c r="B154" i="11" s="1"/>
  <c r="B207" i="10"/>
  <c r="B206" i="11" s="1"/>
  <c r="B203" i="10"/>
  <c r="B202" i="11" s="1"/>
  <c r="B199" i="10"/>
  <c r="B198" i="11" s="1"/>
  <c r="B195" i="10"/>
  <c r="B194" i="11" s="1"/>
  <c r="B191" i="10"/>
  <c r="B190" i="11" s="1"/>
  <c r="B187" i="10"/>
  <c r="B186" i="11" s="1"/>
  <c r="B183" i="10"/>
  <c r="B182" i="11" s="1"/>
  <c r="B179" i="10"/>
  <c r="B178" i="11" s="1"/>
  <c r="B175" i="10"/>
  <c r="B174" i="11" s="1"/>
  <c r="B171" i="10"/>
  <c r="B170" i="11" s="1"/>
  <c r="B167" i="10"/>
  <c r="B166" i="11" s="1"/>
  <c r="B163" i="10"/>
  <c r="B162" i="11" s="1"/>
  <c r="B205" i="10"/>
  <c r="B204" i="11" s="1"/>
  <c r="B201" i="10"/>
  <c r="B200" i="11" s="1"/>
  <c r="B197" i="10"/>
  <c r="B196" i="11" s="1"/>
  <c r="B193" i="10"/>
  <c r="B192" i="11" s="1"/>
  <c r="B189" i="10"/>
  <c r="B188" i="11" s="1"/>
  <c r="B185" i="10"/>
  <c r="B184" i="11" s="1"/>
  <c r="B181" i="10"/>
  <c r="B180" i="11" s="1"/>
  <c r="B177" i="10"/>
  <c r="B176" i="11" s="1"/>
  <c r="B173" i="10"/>
  <c r="B172" i="11" s="1"/>
  <c r="B169" i="10"/>
  <c r="B168" i="11" s="1"/>
  <c r="B165" i="10"/>
  <c r="B164" i="11" s="1"/>
  <c r="HS161" i="1"/>
  <c r="G159" i="10" s="1"/>
  <c r="HS191" i="1"/>
  <c r="G189" i="10" s="1"/>
  <c r="HZ185" i="1"/>
  <c r="IE185" i="1" s="1"/>
  <c r="HS109" i="1"/>
  <c r="G107" i="10" s="1"/>
  <c r="HW150" i="1"/>
  <c r="K148" i="10" s="1"/>
  <c r="HY139" i="1"/>
  <c r="M137" i="10" s="1"/>
  <c r="IC256" i="1"/>
  <c r="Q254" i="10" s="1"/>
  <c r="HS229" i="1"/>
  <c r="G227" i="10" s="1"/>
  <c r="HZ209" i="1"/>
  <c r="IE209" i="1" s="1"/>
  <c r="HX168" i="1"/>
  <c r="L166" i="10" s="1"/>
  <c r="HV165" i="1"/>
  <c r="J163" i="10" s="1"/>
  <c r="HT120" i="1"/>
  <c r="H118" i="10" s="1"/>
  <c r="IA240" i="1"/>
  <c r="O238" i="10" s="1"/>
  <c r="HY171" i="1"/>
  <c r="M169" i="10" s="1"/>
  <c r="HU254" i="1"/>
  <c r="I252" i="10" s="1"/>
  <c r="HV174" i="1"/>
  <c r="J172" i="10" s="1"/>
  <c r="IC166" i="1"/>
  <c r="Q164" i="10" s="1"/>
  <c r="IA161" i="1"/>
  <c r="O159" i="10" s="1"/>
  <c r="HU115" i="1"/>
  <c r="I113" i="10" s="1"/>
  <c r="HX235" i="1"/>
  <c r="L233" i="10" s="1"/>
  <c r="ID200" i="1"/>
  <c r="R198" i="10" s="1"/>
  <c r="HV259" i="1"/>
  <c r="J257" i="10" s="1"/>
  <c r="HZ245" i="1"/>
  <c r="IA220" i="1"/>
  <c r="O218" i="10" s="1"/>
  <c r="HV217" i="1"/>
  <c r="J215" i="10" s="1"/>
  <c r="HV181" i="1"/>
  <c r="J179" i="10" s="1"/>
  <c r="IC163" i="1"/>
  <c r="Q161" i="10" s="1"/>
  <c r="HX124" i="1"/>
  <c r="L122" i="10" s="1"/>
  <c r="HX145" i="1"/>
  <c r="L143" i="10" s="1"/>
  <c r="HS138" i="1"/>
  <c r="G136" i="10" s="1"/>
  <c r="HX239" i="1"/>
  <c r="L237" i="10" s="1"/>
  <c r="HS208" i="1"/>
  <c r="G206" i="10" s="1"/>
  <c r="HV204" i="1"/>
  <c r="J202" i="10" s="1"/>
  <c r="HT202" i="1"/>
  <c r="H200" i="10" s="1"/>
  <c r="IB194" i="1"/>
  <c r="P192" i="10" s="1"/>
  <c r="HV192" i="1"/>
  <c r="J190" i="10" s="1"/>
  <c r="HX184" i="1"/>
  <c r="L182" i="10" s="1"/>
  <c r="HX179" i="1"/>
  <c r="L177" i="10" s="1"/>
  <c r="HY175" i="1"/>
  <c r="M173" i="10" s="1"/>
  <c r="HW172" i="1"/>
  <c r="K170" i="10" s="1"/>
  <c r="HS169" i="1"/>
  <c r="G167" i="10" s="1"/>
  <c r="HY162" i="1"/>
  <c r="M160" i="10" s="1"/>
  <c r="ID162" i="1"/>
  <c r="R160" i="10" s="1"/>
  <c r="HS258" i="1"/>
  <c r="G256" i="10" s="1"/>
  <c r="IC246" i="1"/>
  <c r="Q244" i="10" s="1"/>
  <c r="HT243" i="1"/>
  <c r="H241" i="10" s="1"/>
  <c r="HU222" i="1"/>
  <c r="I220" i="10" s="1"/>
  <c r="IC214" i="1"/>
  <c r="Q212" i="10" s="1"/>
  <c r="HW212" i="1"/>
  <c r="K210" i="10" s="1"/>
  <c r="IB183" i="1"/>
  <c r="P181" i="10" s="1"/>
  <c r="ID165" i="1"/>
  <c r="R163" i="10" s="1"/>
  <c r="IA117" i="1"/>
  <c r="O115" i="10" s="1"/>
  <c r="IB112" i="1"/>
  <c r="P110" i="10" s="1"/>
  <c r="HT141" i="1"/>
  <c r="H139" i="10" s="1"/>
  <c r="HX251" i="1"/>
  <c r="L249" i="10" s="1"/>
  <c r="HU234" i="1"/>
  <c r="I232" i="10" s="1"/>
  <c r="HU227" i="1"/>
  <c r="I225" i="10" s="1"/>
  <c r="HS220" i="1"/>
  <c r="G218" i="10" s="1"/>
  <c r="IC218" i="1"/>
  <c r="Q216" i="10" s="1"/>
  <c r="HV213" i="1"/>
  <c r="J211" i="10" s="1"/>
  <c r="IA199" i="1"/>
  <c r="O197" i="10" s="1"/>
  <c r="HU197" i="1"/>
  <c r="I195" i="10" s="1"/>
  <c r="IC189" i="1"/>
  <c r="Q187" i="10" s="1"/>
  <c r="HV187" i="1"/>
  <c r="J185" i="10" s="1"/>
  <c r="HX255" i="1"/>
  <c r="L253" i="10" s="1"/>
  <c r="HS248" i="1"/>
  <c r="G246" i="10" s="1"/>
  <c r="ID241" i="1"/>
  <c r="R239" i="10" s="1"/>
  <c r="HU238" i="1"/>
  <c r="I236" i="10" s="1"/>
  <c r="HZ231" i="1"/>
  <c r="IA224" i="1"/>
  <c r="O222" i="10" s="1"/>
  <c r="IB176" i="1"/>
  <c r="P174" i="10" s="1"/>
  <c r="HZ173" i="1"/>
  <c r="IE173" i="1" s="1"/>
  <c r="HZ170" i="1"/>
  <c r="IE170" i="1" s="1"/>
  <c r="IA169" i="1"/>
  <c r="O167" i="10" s="1"/>
  <c r="IB167" i="1"/>
  <c r="P165" i="10" s="1"/>
  <c r="IA164" i="1"/>
  <c r="O162" i="10" s="1"/>
  <c r="IC260" i="1"/>
  <c r="Q258" i="10" s="1"/>
  <c r="HY260" i="1"/>
  <c r="M258" i="10" s="1"/>
  <c r="IB135" i="1"/>
  <c r="P133" i="10" s="1"/>
  <c r="HZ114" i="1"/>
  <c r="IE114" i="1" s="1"/>
  <c r="HY111" i="1"/>
  <c r="M109" i="10" s="1"/>
  <c r="HU144" i="1"/>
  <c r="I142" i="10" s="1"/>
  <c r="IB140" i="1"/>
  <c r="P138" i="10" s="1"/>
  <c r="IA157" i="1"/>
  <c r="O155" i="10" s="1"/>
  <c r="HZ259" i="1"/>
  <c r="HY254" i="1"/>
  <c r="M252" i="10" s="1"/>
  <c r="ID245" i="1"/>
  <c r="R243" i="10" s="1"/>
  <c r="HS244" i="1"/>
  <c r="G242" i="10" s="1"/>
  <c r="IA236" i="1"/>
  <c r="O234" i="10" s="1"/>
  <c r="IA229" i="1"/>
  <c r="O227" i="10" s="1"/>
  <c r="IC226" i="1"/>
  <c r="Q224" i="10" s="1"/>
  <c r="IB215" i="1"/>
  <c r="P213" i="10" s="1"/>
  <c r="IC210" i="1"/>
  <c r="Q208" i="10" s="1"/>
  <c r="HV200" i="1"/>
  <c r="J198" i="10" s="1"/>
  <c r="IB198" i="1"/>
  <c r="P196" i="10" s="1"/>
  <c r="HS195" i="1"/>
  <c r="G193" i="10" s="1"/>
  <c r="IC193" i="1"/>
  <c r="Q191" i="10" s="1"/>
  <c r="HT190" i="1"/>
  <c r="H188" i="10" s="1"/>
  <c r="ID188" i="1"/>
  <c r="R186" i="10" s="1"/>
  <c r="IA184" i="1"/>
  <c r="O182" i="10" s="1"/>
  <c r="HW181" i="1"/>
  <c r="K179" i="10" s="1"/>
  <c r="HS180" i="1"/>
  <c r="G178" i="10" s="1"/>
  <c r="ID178" i="1"/>
  <c r="R176" i="10" s="1"/>
  <c r="IB171" i="1"/>
  <c r="P169" i="10" s="1"/>
  <c r="IC167" i="1"/>
  <c r="Q165" i="10" s="1"/>
  <c r="HS165" i="1"/>
  <c r="G163" i="10" s="1"/>
  <c r="ID161" i="1"/>
  <c r="R159" i="10" s="1"/>
  <c r="HT137" i="1"/>
  <c r="H135" i="10" s="1"/>
  <c r="HZ122" i="1"/>
  <c r="IE122" i="1" s="1"/>
  <c r="HT112" i="1"/>
  <c r="H110" i="10" s="1"/>
  <c r="IA146" i="1"/>
  <c r="O144" i="10" s="1"/>
  <c r="IA138" i="1"/>
  <c r="O136" i="10" s="1"/>
  <c r="HS252" i="1"/>
  <c r="G250" i="10" s="1"/>
  <c r="HW244" i="1"/>
  <c r="K242" i="10" s="1"/>
  <c r="HZ241" i="1"/>
  <c r="IB239" i="1"/>
  <c r="P237" i="10" s="1"/>
  <c r="HW236" i="1"/>
  <c r="K234" i="10" s="1"/>
  <c r="HY234" i="1"/>
  <c r="M232" i="10" s="1"/>
  <c r="HT228" i="1"/>
  <c r="H226" i="10" s="1"/>
  <c r="IC227" i="1"/>
  <c r="Q225" i="10" s="1"/>
  <c r="HS224" i="1"/>
  <c r="G222" i="10" s="1"/>
  <c r="HV221" i="1"/>
  <c r="J219" i="10" s="1"/>
  <c r="HU218" i="1"/>
  <c r="I216" i="10" s="1"/>
  <c r="HS212" i="1"/>
  <c r="G210" i="10" s="1"/>
  <c r="IC205" i="1"/>
  <c r="Q203" i="10" s="1"/>
  <c r="HS199" i="1"/>
  <c r="G197" i="10" s="1"/>
  <c r="HX198" i="1"/>
  <c r="L196" i="10" s="1"/>
  <c r="HT194" i="1"/>
  <c r="H192" i="10" s="1"/>
  <c r="HY193" i="1"/>
  <c r="M191" i="10" s="1"/>
  <c r="HU189" i="1"/>
  <c r="I187" i="10" s="1"/>
  <c r="HZ188" i="1"/>
  <c r="IE188" i="1" s="1"/>
  <c r="IC183" i="1"/>
  <c r="Q181" i="10" s="1"/>
  <c r="HS177" i="1"/>
  <c r="G175" i="10" s="1"/>
  <c r="HX176" i="1"/>
  <c r="L174" i="10" s="1"/>
  <c r="ID173" i="1"/>
  <c r="R171" i="10" s="1"/>
  <c r="HV173" i="1"/>
  <c r="J171" i="10" s="1"/>
  <c r="HS173" i="1"/>
  <c r="G171" i="10" s="1"/>
  <c r="IA172" i="1"/>
  <c r="O170" i="10" s="1"/>
  <c r="HV170" i="1"/>
  <c r="J168" i="10" s="1"/>
  <c r="IB168" i="1"/>
  <c r="P166" i="10" s="1"/>
  <c r="HT168" i="1"/>
  <c r="H166" i="10" s="1"/>
  <c r="ID166" i="1"/>
  <c r="R164" i="10" s="1"/>
  <c r="HW164" i="1"/>
  <c r="K162" i="10" s="1"/>
  <c r="HT164" i="1"/>
  <c r="H162" i="10" s="1"/>
  <c r="IC161" i="1"/>
  <c r="Q159" i="10" s="1"/>
  <c r="HU127" i="1"/>
  <c r="I125" i="10" s="1"/>
  <c r="HY119" i="1"/>
  <c r="M117" i="10" s="1"/>
  <c r="HX116" i="1"/>
  <c r="L114" i="10" s="1"/>
  <c r="HV155" i="1"/>
  <c r="J153" i="10" s="1"/>
  <c r="IA159" i="1"/>
  <c r="O157" i="10" s="1"/>
  <c r="HX158" i="1"/>
  <c r="L156" i="10" s="1"/>
  <c r="ID158" i="1"/>
  <c r="R156" i="10" s="1"/>
  <c r="IA258" i="1"/>
  <c r="O256" i="10" s="1"/>
  <c r="HT257" i="1"/>
  <c r="H255" i="10" s="1"/>
  <c r="HU250" i="1"/>
  <c r="I248" i="10" s="1"/>
  <c r="HU246" i="1"/>
  <c r="I244" i="10" s="1"/>
  <c r="HV241" i="1"/>
  <c r="J239" i="10" s="1"/>
  <c r="HW240" i="1"/>
  <c r="K238" i="10" s="1"/>
  <c r="IC234" i="1"/>
  <c r="Q232" i="10" s="1"/>
  <c r="HV233" i="1"/>
  <c r="J231" i="10" s="1"/>
  <c r="IB228" i="1"/>
  <c r="P226" i="10" s="1"/>
  <c r="ID225" i="1"/>
  <c r="R223" i="10" s="1"/>
  <c r="HX219" i="1"/>
  <c r="L217" i="10" s="1"/>
  <c r="HS203" i="1"/>
  <c r="G201" i="10" s="1"/>
  <c r="HT198" i="1"/>
  <c r="H196" i="10" s="1"/>
  <c r="HY197" i="1"/>
  <c r="M195" i="10" s="1"/>
  <c r="HU193" i="1"/>
  <c r="I191" i="10" s="1"/>
  <c r="HZ192" i="1"/>
  <c r="IE192" i="1" s="1"/>
  <c r="HV188" i="1"/>
  <c r="J186" i="10" s="1"/>
  <c r="IA187" i="1"/>
  <c r="O185" i="10" s="1"/>
  <c r="HT184" i="1"/>
  <c r="H182" i="10" s="1"/>
  <c r="HY182" i="1"/>
  <c r="M180" i="10" s="1"/>
  <c r="IA181" i="1"/>
  <c r="O179" i="10" s="1"/>
  <c r="IC178" i="1"/>
  <c r="Q176" i="10" s="1"/>
  <c r="IC171" i="1"/>
  <c r="Q169" i="10" s="1"/>
  <c r="HW169" i="1"/>
  <c r="K167" i="10" s="1"/>
  <c r="HV169" i="1"/>
  <c r="J167" i="10" s="1"/>
  <c r="HX167" i="1"/>
  <c r="L165" i="10" s="1"/>
  <c r="HU167" i="1"/>
  <c r="I165" i="10" s="1"/>
  <c r="HZ165" i="1"/>
  <c r="IE165" i="1" s="1"/>
  <c r="HY163" i="1"/>
  <c r="M161" i="10" s="1"/>
  <c r="HU163" i="1"/>
  <c r="I161" i="10" s="1"/>
  <c r="HS129" i="1"/>
  <c r="G127" i="10" s="1"/>
  <c r="HS117" i="1"/>
  <c r="G115" i="10" s="1"/>
  <c r="HV110" i="1"/>
  <c r="J108" i="10" s="1"/>
  <c r="HT149" i="1"/>
  <c r="H147" i="10" s="1"/>
  <c r="IC139" i="1"/>
  <c r="Q137" i="10" s="1"/>
  <c r="HS157" i="1"/>
  <c r="G155" i="10" s="1"/>
  <c r="HU256" i="1"/>
  <c r="I254" i="10" s="1"/>
  <c r="IC255" i="1"/>
  <c r="Q253" i="10" s="1"/>
  <c r="ID253" i="1"/>
  <c r="R251" i="10" s="1"/>
  <c r="HV245" i="1"/>
  <c r="J243" i="10" s="1"/>
  <c r="HU242" i="1"/>
  <c r="I240" i="10" s="1"/>
  <c r="HY238" i="1"/>
  <c r="M236" i="10" s="1"/>
  <c r="ID237" i="1"/>
  <c r="R235" i="10" s="1"/>
  <c r="IB235" i="1"/>
  <c r="P233" i="10" s="1"/>
  <c r="HS232" i="1"/>
  <c r="G230" i="10" s="1"/>
  <c r="HX223" i="1"/>
  <c r="L221" i="10" s="1"/>
  <c r="HY222" i="1"/>
  <c r="M220" i="10" s="1"/>
  <c r="HZ217" i="1"/>
  <c r="HY214" i="1"/>
  <c r="M212" i="10" s="1"/>
  <c r="HU201" i="1"/>
  <c r="I199" i="10" s="1"/>
  <c r="HV196" i="1"/>
  <c r="J194" i="10" s="1"/>
  <c r="HW191" i="1"/>
  <c r="K189" i="10" s="1"/>
  <c r="HS186" i="1"/>
  <c r="G184" i="10" s="1"/>
  <c r="HT183" i="1"/>
  <c r="H181" i="10" s="1"/>
  <c r="HT176" i="1"/>
  <c r="H174" i="10" s="1"/>
  <c r="IC175" i="1"/>
  <c r="Q173" i="10" s="1"/>
  <c r="HZ174" i="1"/>
  <c r="IE174" i="1" s="1"/>
  <c r="HX172" i="1"/>
  <c r="L170" i="10" s="1"/>
  <c r="ID170" i="1"/>
  <c r="R168" i="10" s="1"/>
  <c r="HW168" i="1"/>
  <c r="K166" i="10" s="1"/>
  <c r="HV166" i="1"/>
  <c r="J164" i="10" s="1"/>
  <c r="HZ162" i="1"/>
  <c r="IE162" i="1" s="1"/>
  <c r="IC162" i="1"/>
  <c r="Q160" i="10" s="1"/>
  <c r="HV162" i="1"/>
  <c r="J160" i="10" s="1"/>
  <c r="HW161" i="1"/>
  <c r="K159" i="10" s="1"/>
  <c r="HV161" i="1"/>
  <c r="J159" i="10" s="1"/>
  <c r="ID132" i="1"/>
  <c r="R130" i="10" s="1"/>
  <c r="HZ137" i="1"/>
  <c r="IE137" i="1" s="1"/>
  <c r="HW137" i="1"/>
  <c r="K135" i="10" s="1"/>
  <c r="IA137" i="1"/>
  <c r="O135" i="10" s="1"/>
  <c r="IB124" i="1"/>
  <c r="P122" i="10" s="1"/>
  <c r="HX120" i="1"/>
  <c r="L118" i="10" s="1"/>
  <c r="HZ118" i="1"/>
  <c r="IE118" i="1" s="1"/>
  <c r="HY115" i="1"/>
  <c r="M113" i="10" s="1"/>
  <c r="HS113" i="1"/>
  <c r="G111" i="10" s="1"/>
  <c r="HW109" i="1"/>
  <c r="K107" i="10" s="1"/>
  <c r="HU152" i="1"/>
  <c r="I150" i="10" s="1"/>
  <c r="HV151" i="1"/>
  <c r="J149" i="10" s="1"/>
  <c r="HV147" i="1"/>
  <c r="J145" i="10" s="1"/>
  <c r="HX141" i="1"/>
  <c r="L139" i="10" s="1"/>
  <c r="HY138" i="1"/>
  <c r="M136" i="10" s="1"/>
  <c r="HU138" i="1"/>
  <c r="I136" i="10" s="1"/>
  <c r="HT138" i="1"/>
  <c r="H136" i="10" s="1"/>
  <c r="HZ158" i="1"/>
  <c r="IE158" i="1" s="1"/>
  <c r="HV158" i="1"/>
  <c r="J156" i="10" s="1"/>
  <c r="HU258" i="1"/>
  <c r="I256" i="10" s="1"/>
  <c r="HS256" i="1"/>
  <c r="G254" i="10" s="1"/>
  <c r="HV249" i="1"/>
  <c r="J247" i="10" s="1"/>
  <c r="HW248" i="1"/>
  <c r="K246" i="10" s="1"/>
  <c r="HU247" i="1"/>
  <c r="I245" i="10" s="1"/>
  <c r="HS246" i="1"/>
  <c r="G244" i="10" s="1"/>
  <c r="HV239" i="1"/>
  <c r="J237" i="10" s="1"/>
  <c r="HV238" i="1"/>
  <c r="J236" i="10" s="1"/>
  <c r="HS237" i="1"/>
  <c r="G235" i="10" s="1"/>
  <c r="HT236" i="1"/>
  <c r="H234" i="10" s="1"/>
  <c r="HU232" i="1"/>
  <c r="I230" i="10" s="1"/>
  <c r="HY230" i="1"/>
  <c r="M228" i="10" s="1"/>
  <c r="ID230" i="1"/>
  <c r="R228" i="10" s="1"/>
  <c r="HV230" i="1"/>
  <c r="J228" i="10" s="1"/>
  <c r="HU230" i="1"/>
  <c r="I228" i="10" s="1"/>
  <c r="HY227" i="1"/>
  <c r="M225" i="10" s="1"/>
  <c r="HX227" i="1"/>
  <c r="L225" i="10" s="1"/>
  <c r="HY226" i="1"/>
  <c r="M224" i="10" s="1"/>
  <c r="HU226" i="1"/>
  <c r="I224" i="10" s="1"/>
  <c r="HV225" i="1"/>
  <c r="J223" i="10" s="1"/>
  <c r="HU221" i="1"/>
  <c r="I219" i="10" s="1"/>
  <c r="HZ221" i="1"/>
  <c r="HW216" i="1"/>
  <c r="K214" i="10" s="1"/>
  <c r="IA216" i="1"/>
  <c r="O214" i="10" s="1"/>
  <c r="HV214" i="1"/>
  <c r="J212" i="10" s="1"/>
  <c r="ID213" i="1"/>
  <c r="R211" i="10" s="1"/>
  <c r="HS211" i="1"/>
  <c r="G209" i="10" s="1"/>
  <c r="HX211" i="1"/>
  <c r="L209" i="10" s="1"/>
  <c r="IB211" i="1"/>
  <c r="P209" i="10" s="1"/>
  <c r="ID209" i="1"/>
  <c r="R207" i="10" s="1"/>
  <c r="HW207" i="1"/>
  <c r="K205" i="10" s="1"/>
  <c r="HS207" i="1"/>
  <c r="G205" i="10" s="1"/>
  <c r="HU206" i="1"/>
  <c r="I204" i="10" s="1"/>
  <c r="HV134" i="1"/>
  <c r="J132" i="10" s="1"/>
  <c r="HS125" i="1"/>
  <c r="G123" i="10" s="1"/>
  <c r="IC123" i="1"/>
  <c r="Q121" i="10" s="1"/>
  <c r="IC156" i="1"/>
  <c r="Q154" i="10" s="1"/>
  <c r="HZ155" i="1"/>
  <c r="IE155" i="1" s="1"/>
  <c r="IA150" i="1"/>
  <c r="O148" i="10" s="1"/>
  <c r="HX149" i="1"/>
  <c r="L147" i="10" s="1"/>
  <c r="HS146" i="1"/>
  <c r="G144" i="10" s="1"/>
  <c r="IB145" i="1"/>
  <c r="P143" i="10" s="1"/>
  <c r="HY144" i="1"/>
  <c r="M142" i="10" s="1"/>
  <c r="HZ140" i="1"/>
  <c r="IE140" i="1" s="1"/>
  <c r="HS139" i="1"/>
  <c r="G137" i="10" s="1"/>
  <c r="HV139" i="1"/>
  <c r="J137" i="10" s="1"/>
  <c r="HU260" i="1"/>
  <c r="I258" i="10" s="1"/>
  <c r="HT259" i="1"/>
  <c r="H257" i="10" s="1"/>
  <c r="IB257" i="1"/>
  <c r="P255" i="10" s="1"/>
  <c r="HY256" i="1"/>
  <c r="M254" i="10" s="1"/>
  <c r="HU255" i="1"/>
  <c r="I253" i="10" s="1"/>
  <c r="ID254" i="1"/>
  <c r="R252" i="10" s="1"/>
  <c r="HT254" i="1"/>
  <c r="H252" i="10" s="1"/>
  <c r="IC250" i="1"/>
  <c r="Q248" i="10" s="1"/>
  <c r="IB247" i="1"/>
  <c r="P245" i="10" s="1"/>
  <c r="HY246" i="1"/>
  <c r="M244" i="10" s="1"/>
  <c r="HT244" i="1"/>
  <c r="H242" i="10" s="1"/>
  <c r="HU243" i="1"/>
  <c r="I241" i="10" s="1"/>
  <c r="IC242" i="1"/>
  <c r="Q240" i="10" s="1"/>
  <c r="HS242" i="1"/>
  <c r="G240" i="10" s="1"/>
  <c r="HT239" i="1"/>
  <c r="H237" i="10" s="1"/>
  <c r="HV235" i="1"/>
  <c r="J233" i="10" s="1"/>
  <c r="HV234" i="1"/>
  <c r="J232" i="10" s="1"/>
  <c r="HS233" i="1"/>
  <c r="G231" i="10" s="1"/>
  <c r="HT232" i="1"/>
  <c r="H230" i="10" s="1"/>
  <c r="HX231" i="1"/>
  <c r="L229" i="10" s="1"/>
  <c r="HV231" i="1"/>
  <c r="J229" i="10" s="1"/>
  <c r="HW229" i="1"/>
  <c r="K227" i="10" s="1"/>
  <c r="ID229" i="1"/>
  <c r="R227" i="10" s="1"/>
  <c r="HV229" i="1"/>
  <c r="J227" i="10" s="1"/>
  <c r="HZ229" i="1"/>
  <c r="HZ225" i="1"/>
  <c r="HT219" i="1"/>
  <c r="H217" i="10" s="1"/>
  <c r="HV218" i="1"/>
  <c r="J216" i="10" s="1"/>
  <c r="HS215" i="1"/>
  <c r="G213" i="10" s="1"/>
  <c r="HT215" i="1"/>
  <c r="H213" i="10" s="1"/>
  <c r="HX215" i="1"/>
  <c r="L213" i="10" s="1"/>
  <c r="HU210" i="1"/>
  <c r="I208" i="10" s="1"/>
  <c r="HY206" i="1"/>
  <c r="M204" i="10" s="1"/>
  <c r="ID206" i="1"/>
  <c r="R204" i="10" s="1"/>
  <c r="HY205" i="1"/>
  <c r="M203" i="10" s="1"/>
  <c r="HU205" i="1"/>
  <c r="I203" i="10" s="1"/>
  <c r="ID205" i="1"/>
  <c r="R203" i="10" s="1"/>
  <c r="HV205" i="1"/>
  <c r="J203" i="10" s="1"/>
  <c r="HZ205" i="1"/>
  <c r="IE205" i="1" s="1"/>
  <c r="HT135" i="1"/>
  <c r="H133" i="10" s="1"/>
  <c r="IA129" i="1"/>
  <c r="O127" i="10" s="1"/>
  <c r="HY123" i="1"/>
  <c r="M121" i="10" s="1"/>
  <c r="HV122" i="1"/>
  <c r="J120" i="10" s="1"/>
  <c r="HU119" i="1"/>
  <c r="I117" i="10" s="1"/>
  <c r="ID118" i="1"/>
  <c r="R116" i="10" s="1"/>
  <c r="HW117" i="1"/>
  <c r="K115" i="10" s="1"/>
  <c r="HV114" i="1"/>
  <c r="J112" i="10" s="1"/>
  <c r="HX112" i="1"/>
  <c r="L110" i="10" s="1"/>
  <c r="HS154" i="1"/>
  <c r="G152" i="10" s="1"/>
  <c r="HT153" i="1"/>
  <c r="H151" i="10" s="1"/>
  <c r="IC152" i="1"/>
  <c r="Q150" i="10" s="1"/>
  <c r="HY152" i="1"/>
  <c r="M150" i="10" s="1"/>
  <c r="HU148" i="1"/>
  <c r="I146" i="10" s="1"/>
  <c r="ID147" i="1"/>
  <c r="R145" i="10" s="1"/>
  <c r="HZ147" i="1"/>
  <c r="IE147" i="1" s="1"/>
  <c r="HV143" i="1"/>
  <c r="J141" i="10" s="1"/>
  <c r="HV140" i="1"/>
  <c r="J138" i="10" s="1"/>
  <c r="HX157" i="1"/>
  <c r="L155" i="10" s="1"/>
  <c r="IB157" i="1"/>
  <c r="P155" i="10" s="1"/>
  <c r="HU157" i="1"/>
  <c r="I155" i="10" s="1"/>
  <c r="ID259" i="1"/>
  <c r="R257" i="10" s="1"/>
  <c r="HX257" i="1"/>
  <c r="L255" i="10" s="1"/>
  <c r="HV257" i="1"/>
  <c r="J255" i="10" s="1"/>
  <c r="IC254" i="1"/>
  <c r="Q252" i="10" s="1"/>
  <c r="HV253" i="1"/>
  <c r="J251" i="10" s="1"/>
  <c r="IA252" i="1"/>
  <c r="O250" i="10" s="1"/>
  <c r="HY250" i="1"/>
  <c r="M248" i="10" s="1"/>
  <c r="HX247" i="1"/>
  <c r="L245" i="10" s="1"/>
  <c r="HV247" i="1"/>
  <c r="J245" i="10" s="1"/>
  <c r="HV246" i="1"/>
  <c r="J244" i="10" s="1"/>
  <c r="HS245" i="1"/>
  <c r="G243" i="10" s="1"/>
  <c r="IB243" i="1"/>
  <c r="P241" i="10" s="1"/>
  <c r="HY242" i="1"/>
  <c r="M240" i="10" s="1"/>
  <c r="HS240" i="1"/>
  <c r="G238" i="10" s="1"/>
  <c r="HT240" i="1"/>
  <c r="H238" i="10" s="1"/>
  <c r="HU239" i="1"/>
  <c r="I237" i="10" s="1"/>
  <c r="IC238" i="1"/>
  <c r="Q236" i="10" s="1"/>
  <c r="HS238" i="1"/>
  <c r="G236" i="10" s="1"/>
  <c r="HZ237" i="1"/>
  <c r="HT235" i="1"/>
  <c r="H233" i="10" s="1"/>
  <c r="ID233" i="1"/>
  <c r="R231" i="10" s="1"/>
  <c r="IA232" i="1"/>
  <c r="O230" i="10" s="1"/>
  <c r="HU231" i="1"/>
  <c r="I229" i="10" s="1"/>
  <c r="IA228" i="1"/>
  <c r="O226" i="10" s="1"/>
  <c r="HS228" i="1"/>
  <c r="G226" i="10" s="1"/>
  <c r="HX228" i="1"/>
  <c r="L226" i="10" s="1"/>
  <c r="HW224" i="1"/>
  <c r="K222" i="10" s="1"/>
  <c r="HT223" i="1"/>
  <c r="H221" i="10" s="1"/>
  <c r="IB223" i="1"/>
  <c r="P221" i="10" s="1"/>
  <c r="HT222" i="1"/>
  <c r="H220" i="10" s="1"/>
  <c r="IC222" i="1"/>
  <c r="Q220" i="10" s="1"/>
  <c r="ID221" i="1"/>
  <c r="R219" i="10" s="1"/>
  <c r="HV220" i="1"/>
  <c r="J218" i="10" s="1"/>
  <c r="HY218" i="1"/>
  <c r="M216" i="10" s="1"/>
  <c r="HU217" i="1"/>
  <c r="I215" i="10" s="1"/>
  <c r="ID217" i="1"/>
  <c r="R215" i="10" s="1"/>
  <c r="HV212" i="1"/>
  <c r="J210" i="10" s="1"/>
  <c r="IA212" i="1"/>
  <c r="O210" i="10" s="1"/>
  <c r="HV210" i="1"/>
  <c r="J208" i="10" s="1"/>
  <c r="HV209" i="1"/>
  <c r="J207" i="10" s="1"/>
  <c r="HW208" i="1"/>
  <c r="K206" i="10" s="1"/>
  <c r="HX208" i="1"/>
  <c r="L206" i="10" s="1"/>
  <c r="ID208" i="1"/>
  <c r="R206" i="10" s="1"/>
  <c r="HX202" i="1"/>
  <c r="L200" i="10" s="1"/>
  <c r="HX128" i="1"/>
  <c r="L126" i="10" s="1"/>
  <c r="HY127" i="1"/>
  <c r="M125" i="10" s="1"/>
  <c r="HW121" i="1"/>
  <c r="K119" i="10" s="1"/>
  <c r="IA121" i="1"/>
  <c r="O119" i="10" s="1"/>
  <c r="IB120" i="1"/>
  <c r="P118" i="10" s="1"/>
  <c r="HV118" i="1"/>
  <c r="J116" i="10" s="1"/>
  <c r="HT116" i="1"/>
  <c r="H114" i="10" s="1"/>
  <c r="IC115" i="1"/>
  <c r="Q113" i="10" s="1"/>
  <c r="HW113" i="1"/>
  <c r="K111" i="10" s="1"/>
  <c r="HU111" i="1"/>
  <c r="I109" i="10" s="1"/>
  <c r="ID110" i="1"/>
  <c r="R108" i="10" s="1"/>
  <c r="HZ110" i="1"/>
  <c r="IE110" i="1" s="1"/>
  <c r="HZ151" i="1"/>
  <c r="IE151" i="1" s="1"/>
  <c r="HW146" i="1"/>
  <c r="K144" i="10" s="1"/>
  <c r="HS142" i="1"/>
  <c r="G140" i="10" s="1"/>
  <c r="ID141" i="1"/>
  <c r="R139" i="10" s="1"/>
  <c r="HY140" i="1"/>
  <c r="M138" i="10" s="1"/>
  <c r="HW138" i="1"/>
  <c r="K136" i="10" s="1"/>
  <c r="HW159" i="1"/>
  <c r="K157" i="10" s="1"/>
  <c r="HU159" i="1"/>
  <c r="I157" i="10" s="1"/>
  <c r="HS260" i="1"/>
  <c r="G258" i="10" s="1"/>
  <c r="HW258" i="1"/>
  <c r="K256" i="10" s="1"/>
  <c r="IB255" i="1"/>
  <c r="P253" i="10" s="1"/>
  <c r="HV255" i="1"/>
  <c r="J253" i="10" s="1"/>
  <c r="HW252" i="1"/>
  <c r="K250" i="10" s="1"/>
  <c r="IB251" i="1"/>
  <c r="P249" i="10" s="1"/>
  <c r="HV250" i="1"/>
  <c r="J248" i="10" s="1"/>
  <c r="HT247" i="1"/>
  <c r="H245" i="10" s="1"/>
  <c r="IA244" i="1"/>
  <c r="O242" i="10" s="1"/>
  <c r="HX243" i="1"/>
  <c r="L241" i="10" s="1"/>
  <c r="HV243" i="1"/>
  <c r="J241" i="10" s="1"/>
  <c r="HV242" i="1"/>
  <c r="J240" i="10" s="1"/>
  <c r="HS241" i="1"/>
  <c r="G239" i="10" s="1"/>
  <c r="HV237" i="1"/>
  <c r="J235" i="10" s="1"/>
  <c r="HS236" i="1"/>
  <c r="G234" i="10" s="1"/>
  <c r="IB236" i="1"/>
  <c r="P234" i="10" s="1"/>
  <c r="HU235" i="1"/>
  <c r="I233" i="10" s="1"/>
  <c r="HS234" i="1"/>
  <c r="G232" i="10" s="1"/>
  <c r="HZ233" i="1"/>
  <c r="HW232" i="1"/>
  <c r="K230" i="10" s="1"/>
  <c r="HZ230" i="1"/>
  <c r="HW220" i="1"/>
  <c r="K218" i="10" s="1"/>
  <c r="IB219" i="1"/>
  <c r="P217" i="10" s="1"/>
  <c r="HS219" i="1"/>
  <c r="G217" i="10" s="1"/>
  <c r="HS216" i="1"/>
  <c r="G214" i="10" s="1"/>
  <c r="HV216" i="1"/>
  <c r="J214" i="10" s="1"/>
  <c r="HU214" i="1"/>
  <c r="I212" i="10" s="1"/>
  <c r="HZ213" i="1"/>
  <c r="HT211" i="1"/>
  <c r="H209" i="10" s="1"/>
  <c r="HU207" i="1"/>
  <c r="I205" i="10" s="1"/>
  <c r="IC206" i="1"/>
  <c r="Q204" i="10" s="1"/>
  <c r="HV222" i="1"/>
  <c r="J220" i="10" s="1"/>
  <c r="HT218" i="1"/>
  <c r="H216" i="10" s="1"/>
  <c r="HU215" i="1"/>
  <c r="I213" i="10" s="1"/>
  <c r="HU213" i="1"/>
  <c r="I211" i="10" s="1"/>
  <c r="HY210" i="1"/>
  <c r="M208" i="10" s="1"/>
  <c r="IA207" i="1"/>
  <c r="O205" i="10" s="1"/>
  <c r="HX206" i="1"/>
  <c r="L204" i="10" s="1"/>
  <c r="ID204" i="1"/>
  <c r="R202" i="10" s="1"/>
  <c r="IA203" i="1"/>
  <c r="O201" i="10" s="1"/>
  <c r="IC201" i="1"/>
  <c r="Q199" i="10" s="1"/>
  <c r="HV201" i="1"/>
  <c r="J199" i="10" s="1"/>
  <c r="HZ200" i="1"/>
  <c r="IE200" i="1" s="1"/>
  <c r="HW199" i="1"/>
  <c r="K197" i="10" s="1"/>
  <c r="HS197" i="1"/>
  <c r="G195" i="10" s="1"/>
  <c r="ID196" i="1"/>
  <c r="R194" i="10" s="1"/>
  <c r="IA195" i="1"/>
  <c r="O193" i="10" s="1"/>
  <c r="HX194" i="1"/>
  <c r="L192" i="10" s="1"/>
  <c r="HU194" i="1"/>
  <c r="I192" i="10" s="1"/>
  <c r="HS192" i="1"/>
  <c r="G190" i="10" s="1"/>
  <c r="HU191" i="1"/>
  <c r="I189" i="10" s="1"/>
  <c r="IB190" i="1"/>
  <c r="P188" i="10" s="1"/>
  <c r="HY189" i="1"/>
  <c r="M187" i="10" s="1"/>
  <c r="HT187" i="1"/>
  <c r="H185" i="10" s="1"/>
  <c r="ID186" i="1"/>
  <c r="R184" i="10" s="1"/>
  <c r="IA185" i="1"/>
  <c r="O183" i="10" s="1"/>
  <c r="HS185" i="1"/>
  <c r="G183" i="10" s="1"/>
  <c r="HV185" i="1"/>
  <c r="J183" i="10" s="1"/>
  <c r="HW184" i="1"/>
  <c r="K182" i="10" s="1"/>
  <c r="HS184" i="1"/>
  <c r="G182" i="10" s="1"/>
  <c r="HU183" i="1"/>
  <c r="I181" i="10" s="1"/>
  <c r="HX183" i="1"/>
  <c r="L181" i="10" s="1"/>
  <c r="HZ182" i="1"/>
  <c r="IE182" i="1" s="1"/>
  <c r="ID181" i="1"/>
  <c r="R179" i="10" s="1"/>
  <c r="HS181" i="1"/>
  <c r="G179" i="10" s="1"/>
  <c r="HZ181" i="1"/>
  <c r="IE181" i="1" s="1"/>
  <c r="HS176" i="1"/>
  <c r="G174" i="10" s="1"/>
  <c r="HU175" i="1"/>
  <c r="I173" i="10" s="1"/>
  <c r="IC174" i="1"/>
  <c r="Q172" i="10" s="1"/>
  <c r="HY174" i="1"/>
  <c r="M172" i="10" s="1"/>
  <c r="HU174" i="1"/>
  <c r="I172" i="10" s="1"/>
  <c r="HS174" i="1"/>
  <c r="G172" i="10" s="1"/>
  <c r="HW173" i="1"/>
  <c r="K171" i="10" s="1"/>
  <c r="IB172" i="1"/>
  <c r="P170" i="10" s="1"/>
  <c r="HT172" i="1"/>
  <c r="H170" i="10" s="1"/>
  <c r="HU172" i="1"/>
  <c r="I170" i="10" s="1"/>
  <c r="HU171" i="1"/>
  <c r="I169" i="10" s="1"/>
  <c r="HZ169" i="1"/>
  <c r="IE169" i="1" s="1"/>
  <c r="HT169" i="1"/>
  <c r="H167" i="10" s="1"/>
  <c r="HS168" i="1"/>
  <c r="G166" i="10" s="1"/>
  <c r="HY167" i="1"/>
  <c r="M165" i="10" s="1"/>
  <c r="HV167" i="1"/>
  <c r="J165" i="10" s="1"/>
  <c r="HZ166" i="1"/>
  <c r="IE166" i="1" s="1"/>
  <c r="IA165" i="1"/>
  <c r="O163" i="10" s="1"/>
  <c r="HX164" i="1"/>
  <c r="L162" i="10" s="1"/>
  <c r="IB163" i="1"/>
  <c r="P161" i="10" s="1"/>
  <c r="HX163" i="1"/>
  <c r="L161" i="10" s="1"/>
  <c r="HT163" i="1"/>
  <c r="H161" i="10" s="1"/>
  <c r="HZ161" i="1"/>
  <c r="IE161" i="1" s="1"/>
  <c r="HX161" i="1"/>
  <c r="L159" i="10" s="1"/>
  <c r="HT214" i="1"/>
  <c r="H212" i="10" s="1"/>
  <c r="HU211" i="1"/>
  <c r="I209" i="10" s="1"/>
  <c r="HS209" i="1"/>
  <c r="G207" i="10" s="1"/>
  <c r="IB202" i="1"/>
  <c r="P200" i="10" s="1"/>
  <c r="HY201" i="1"/>
  <c r="M199" i="10" s="1"/>
  <c r="HT199" i="1"/>
  <c r="H197" i="10" s="1"/>
  <c r="IC197" i="1"/>
  <c r="Q195" i="10" s="1"/>
  <c r="HV197" i="1"/>
  <c r="J195" i="10" s="1"/>
  <c r="HZ196" i="1"/>
  <c r="IE196" i="1" s="1"/>
  <c r="HW195" i="1"/>
  <c r="K193" i="10" s="1"/>
  <c r="HS193" i="1"/>
  <c r="G191" i="10" s="1"/>
  <c r="ID192" i="1"/>
  <c r="R190" i="10" s="1"/>
  <c r="IA191" i="1"/>
  <c r="O189" i="10" s="1"/>
  <c r="HX190" i="1"/>
  <c r="L188" i="10" s="1"/>
  <c r="HU190" i="1"/>
  <c r="I188" i="10" s="1"/>
  <c r="HS188" i="1"/>
  <c r="G186" i="10" s="1"/>
  <c r="HX187" i="1"/>
  <c r="L185" i="10" s="1"/>
  <c r="HY186" i="1"/>
  <c r="M184" i="10" s="1"/>
  <c r="IB184" i="1"/>
  <c r="P182" i="10" s="1"/>
  <c r="IA180" i="1"/>
  <c r="O178" i="10" s="1"/>
  <c r="HY179" i="1"/>
  <c r="M177" i="10" s="1"/>
  <c r="HU176" i="1"/>
  <c r="I174" i="10" s="1"/>
  <c r="ID174" i="1"/>
  <c r="R172" i="10" s="1"/>
  <c r="HY170" i="1"/>
  <c r="M168" i="10" s="1"/>
  <c r="HU170" i="1"/>
  <c r="I168" i="10" s="1"/>
  <c r="HS170" i="1"/>
  <c r="G168" i="10" s="1"/>
  <c r="HU168" i="1"/>
  <c r="I166" i="10" s="1"/>
  <c r="HT165" i="1"/>
  <c r="H163" i="10" s="1"/>
  <c r="HS164" i="1"/>
  <c r="G162" i="10" s="1"/>
  <c r="HV163" i="1"/>
  <c r="J161" i="10" s="1"/>
  <c r="HT210" i="1"/>
  <c r="H208" i="10" s="1"/>
  <c r="HW209" i="1"/>
  <c r="K207" i="10" s="1"/>
  <c r="HU202" i="1"/>
  <c r="I200" i="10" s="1"/>
  <c r="HS200" i="1"/>
  <c r="G198" i="10" s="1"/>
  <c r="HT195" i="1"/>
  <c r="H193" i="10" s="1"/>
  <c r="HV193" i="1"/>
  <c r="J191" i="10" s="1"/>
  <c r="HV190" i="1"/>
  <c r="J188" i="10" s="1"/>
  <c r="HS189" i="1"/>
  <c r="G187" i="10" s="1"/>
  <c r="HU186" i="1"/>
  <c r="I184" i="10" s="1"/>
  <c r="HT180" i="1"/>
  <c r="H178" i="10" s="1"/>
  <c r="HV178" i="1"/>
  <c r="J176" i="10" s="1"/>
  <c r="HZ178" i="1"/>
  <c r="IE178" i="1" s="1"/>
  <c r="HY178" i="1"/>
  <c r="M176" i="10" s="1"/>
  <c r="HW177" i="1"/>
  <c r="K175" i="10" s="1"/>
  <c r="IB175" i="1"/>
  <c r="P173" i="10" s="1"/>
  <c r="HX175" i="1"/>
  <c r="L173" i="10" s="1"/>
  <c r="HT175" i="1"/>
  <c r="H173" i="10" s="1"/>
  <c r="IA173" i="1"/>
  <c r="O171" i="10" s="1"/>
  <c r="HX171" i="1"/>
  <c r="L169" i="10" s="1"/>
  <c r="HT171" i="1"/>
  <c r="H169" i="10" s="1"/>
  <c r="IC170" i="1"/>
  <c r="Q168" i="10" s="1"/>
  <c r="ID169" i="1"/>
  <c r="R167" i="10" s="1"/>
  <c r="IA168" i="1"/>
  <c r="O166" i="10" s="1"/>
  <c r="HY166" i="1"/>
  <c r="M164" i="10" s="1"/>
  <c r="HU166" i="1"/>
  <c r="I164" i="10" s="1"/>
  <c r="HS166" i="1"/>
  <c r="G164" i="10" s="1"/>
  <c r="HW165" i="1"/>
  <c r="K163" i="10" s="1"/>
  <c r="IB164" i="1"/>
  <c r="P162" i="10" s="1"/>
  <c r="HU164" i="1"/>
  <c r="I162" i="10" s="1"/>
  <c r="IB161" i="1"/>
  <c r="P159" i="10" s="1"/>
  <c r="HS201" i="1"/>
  <c r="G199" i="10" s="1"/>
  <c r="HU198" i="1"/>
  <c r="I196" i="10" s="1"/>
  <c r="HS196" i="1"/>
  <c r="G194" i="10" s="1"/>
  <c r="HT191" i="1"/>
  <c r="H189" i="10" s="1"/>
  <c r="HV189" i="1"/>
  <c r="J187" i="10" s="1"/>
  <c r="HU182" i="1"/>
  <c r="I180" i="10" s="1"/>
  <c r="HV175" i="1"/>
  <c r="J173" i="10" s="1"/>
  <c r="HT173" i="1"/>
  <c r="H171" i="10" s="1"/>
  <c r="HS172" i="1"/>
  <c r="G170" i="10" s="1"/>
  <c r="HV171" i="1"/>
  <c r="J169" i="10" s="1"/>
  <c r="HT167" i="1"/>
  <c r="H165" i="10" s="1"/>
  <c r="HU162" i="1"/>
  <c r="I160" i="10" s="1"/>
  <c r="IA162" i="1"/>
  <c r="O160" i="10" s="1"/>
  <c r="HS162" i="1"/>
  <c r="G160" i="10" s="1"/>
  <c r="HT162" i="1"/>
  <c r="H160" i="10" s="1"/>
  <c r="HT161" i="1"/>
  <c r="H159" i="10" s="1"/>
  <c r="ID260" i="1"/>
  <c r="R258" i="10" s="1"/>
  <c r="HZ260" i="1"/>
  <c r="HV260" i="1"/>
  <c r="J258" i="10" s="1"/>
  <c r="IA259" i="1"/>
  <c r="O257" i="10" s="1"/>
  <c r="HW259" i="1"/>
  <c r="K257" i="10" s="1"/>
  <c r="HS259" i="1"/>
  <c r="G257" i="10" s="1"/>
  <c r="IB258" i="1"/>
  <c r="P256" i="10" s="1"/>
  <c r="HX258" i="1"/>
  <c r="L256" i="10" s="1"/>
  <c r="HT258" i="1"/>
  <c r="H256" i="10" s="1"/>
  <c r="IC257" i="1"/>
  <c r="Q255" i="10" s="1"/>
  <c r="HY257" i="1"/>
  <c r="M255" i="10" s="1"/>
  <c r="HU257" i="1"/>
  <c r="I255" i="10" s="1"/>
  <c r="ID256" i="1"/>
  <c r="R254" i="10" s="1"/>
  <c r="HZ256" i="1"/>
  <c r="HV256" i="1"/>
  <c r="J254" i="10" s="1"/>
  <c r="ID255" i="1"/>
  <c r="R253" i="10" s="1"/>
  <c r="HY255" i="1"/>
  <c r="M253" i="10" s="1"/>
  <c r="HT255" i="1"/>
  <c r="H253" i="10" s="1"/>
  <c r="HS253" i="1"/>
  <c r="G251" i="10" s="1"/>
  <c r="HW253" i="1"/>
  <c r="K251" i="10" s="1"/>
  <c r="IA253" i="1"/>
  <c r="O251" i="10" s="1"/>
  <c r="HT253" i="1"/>
  <c r="H251" i="10" s="1"/>
  <c r="HX253" i="1"/>
  <c r="L251" i="10" s="1"/>
  <c r="IB253" i="1"/>
  <c r="P251" i="10" s="1"/>
  <c r="HU253" i="1"/>
  <c r="I251" i="10" s="1"/>
  <c r="HY253" i="1"/>
  <c r="M251" i="10" s="1"/>
  <c r="IC253" i="1"/>
  <c r="Q251" i="10" s="1"/>
  <c r="HT248" i="1"/>
  <c r="H246" i="10" s="1"/>
  <c r="HS255" i="1"/>
  <c r="G253" i="10" s="1"/>
  <c r="HV251" i="1"/>
  <c r="J249" i="10" s="1"/>
  <c r="HZ251" i="1"/>
  <c r="ID251" i="1"/>
  <c r="R249" i="10" s="1"/>
  <c r="HS249" i="1"/>
  <c r="G247" i="10" s="1"/>
  <c r="HW249" i="1"/>
  <c r="K247" i="10" s="1"/>
  <c r="IA249" i="1"/>
  <c r="O247" i="10" s="1"/>
  <c r="HT249" i="1"/>
  <c r="H247" i="10" s="1"/>
  <c r="HX249" i="1"/>
  <c r="L247" i="10" s="1"/>
  <c r="IB249" i="1"/>
  <c r="P247" i="10" s="1"/>
  <c r="HU249" i="1"/>
  <c r="I247" i="10" s="1"/>
  <c r="HY249" i="1"/>
  <c r="M247" i="10" s="1"/>
  <c r="IC249" i="1"/>
  <c r="Q247" i="10" s="1"/>
  <c r="IB260" i="1"/>
  <c r="P258" i="10" s="1"/>
  <c r="HX260" i="1"/>
  <c r="L258" i="10" s="1"/>
  <c r="HT260" i="1"/>
  <c r="H258" i="10" s="1"/>
  <c r="IC259" i="1"/>
  <c r="Q257" i="10" s="1"/>
  <c r="HY259" i="1"/>
  <c r="M257" i="10" s="1"/>
  <c r="HU259" i="1"/>
  <c r="I257" i="10" s="1"/>
  <c r="ID258" i="1"/>
  <c r="R256" i="10" s="1"/>
  <c r="HZ258" i="1"/>
  <c r="HV258" i="1"/>
  <c r="J256" i="10" s="1"/>
  <c r="IA257" i="1"/>
  <c r="O255" i="10" s="1"/>
  <c r="HW257" i="1"/>
  <c r="K255" i="10" s="1"/>
  <c r="HS257" i="1"/>
  <c r="G255" i="10" s="1"/>
  <c r="IB256" i="1"/>
  <c r="P254" i="10" s="1"/>
  <c r="HX256" i="1"/>
  <c r="L254" i="10" s="1"/>
  <c r="HT256" i="1"/>
  <c r="H254" i="10" s="1"/>
  <c r="HV254" i="1"/>
  <c r="J252" i="10" s="1"/>
  <c r="HZ254" i="1"/>
  <c r="HS254" i="1"/>
  <c r="G252" i="10" s="1"/>
  <c r="HW254" i="1"/>
  <c r="K252" i="10" s="1"/>
  <c r="IA254" i="1"/>
  <c r="O252" i="10" s="1"/>
  <c r="HZ253" i="1"/>
  <c r="HT251" i="1"/>
  <c r="H249" i="10" s="1"/>
  <c r="ID249" i="1"/>
  <c r="R247" i="10" s="1"/>
  <c r="IA248" i="1"/>
  <c r="O246" i="10" s="1"/>
  <c r="IA260" i="1"/>
  <c r="O258" i="10" s="1"/>
  <c r="HW260" i="1"/>
  <c r="K258" i="10" s="1"/>
  <c r="IB259" i="1"/>
  <c r="P257" i="10" s="1"/>
  <c r="HX259" i="1"/>
  <c r="L257" i="10" s="1"/>
  <c r="IC258" i="1"/>
  <c r="Q256" i="10" s="1"/>
  <c r="HY258" i="1"/>
  <c r="M256" i="10" s="1"/>
  <c r="ID257" i="1"/>
  <c r="R255" i="10" s="1"/>
  <c r="HZ257" i="1"/>
  <c r="IA256" i="1"/>
  <c r="O254" i="10" s="1"/>
  <c r="HW256" i="1"/>
  <c r="K254" i="10" s="1"/>
  <c r="HZ255" i="1"/>
  <c r="HT252" i="1"/>
  <c r="H250" i="10" s="1"/>
  <c r="HX252" i="1"/>
  <c r="L250" i="10" s="1"/>
  <c r="IB252" i="1"/>
  <c r="P250" i="10" s="1"/>
  <c r="HU252" i="1"/>
  <c r="I250" i="10" s="1"/>
  <c r="HY252" i="1"/>
  <c r="M250" i="10" s="1"/>
  <c r="IC252" i="1"/>
  <c r="Q250" i="10" s="1"/>
  <c r="HV252" i="1"/>
  <c r="J250" i="10" s="1"/>
  <c r="HZ252" i="1"/>
  <c r="ID252" i="1"/>
  <c r="R250" i="10" s="1"/>
  <c r="HU251" i="1"/>
  <c r="I249" i="10" s="1"/>
  <c r="HS250" i="1"/>
  <c r="G248" i="10" s="1"/>
  <c r="HW250" i="1"/>
  <c r="K248" i="10" s="1"/>
  <c r="IA250" i="1"/>
  <c r="O248" i="10" s="1"/>
  <c r="HZ249" i="1"/>
  <c r="IA255" i="1"/>
  <c r="O253" i="10" s="1"/>
  <c r="HW255" i="1"/>
  <c r="K253" i="10" s="1"/>
  <c r="IB254" i="1"/>
  <c r="P252" i="10" s="1"/>
  <c r="HX254" i="1"/>
  <c r="L252" i="10" s="1"/>
  <c r="IA251" i="1"/>
  <c r="O249" i="10" s="1"/>
  <c r="HW251" i="1"/>
  <c r="K249" i="10" s="1"/>
  <c r="HS251" i="1"/>
  <c r="G249" i="10" s="1"/>
  <c r="IB250" i="1"/>
  <c r="P248" i="10" s="1"/>
  <c r="HX250" i="1"/>
  <c r="L248" i="10" s="1"/>
  <c r="HT250" i="1"/>
  <c r="H248" i="10" s="1"/>
  <c r="ID248" i="1"/>
  <c r="R246" i="10" s="1"/>
  <c r="HZ248" i="1"/>
  <c r="HV248" i="1"/>
  <c r="J246" i="10" s="1"/>
  <c r="IA247" i="1"/>
  <c r="O245" i="10" s="1"/>
  <c r="HW247" i="1"/>
  <c r="K245" i="10" s="1"/>
  <c r="HS247" i="1"/>
  <c r="G245" i="10" s="1"/>
  <c r="IB246" i="1"/>
  <c r="P244" i="10" s="1"/>
  <c r="HX246" i="1"/>
  <c r="L244" i="10" s="1"/>
  <c r="HT246" i="1"/>
  <c r="H244" i="10" s="1"/>
  <c r="IC245" i="1"/>
  <c r="Q243" i="10" s="1"/>
  <c r="HY245" i="1"/>
  <c r="M243" i="10" s="1"/>
  <c r="HU245" i="1"/>
  <c r="I243" i="10" s="1"/>
  <c r="ID244" i="1"/>
  <c r="R242" i="10" s="1"/>
  <c r="HZ244" i="1"/>
  <c r="HV244" i="1"/>
  <c r="J242" i="10" s="1"/>
  <c r="IA243" i="1"/>
  <c r="O241" i="10" s="1"/>
  <c r="HW243" i="1"/>
  <c r="K241" i="10" s="1"/>
  <c r="HS243" i="1"/>
  <c r="G241" i="10" s="1"/>
  <c r="IB242" i="1"/>
  <c r="P240" i="10" s="1"/>
  <c r="HX242" i="1"/>
  <c r="L240" i="10" s="1"/>
  <c r="HT242" i="1"/>
  <c r="H240" i="10" s="1"/>
  <c r="IC241" i="1"/>
  <c r="Q239" i="10" s="1"/>
  <c r="HY241" i="1"/>
  <c r="M239" i="10" s="1"/>
  <c r="HU241" i="1"/>
  <c r="I239" i="10" s="1"/>
  <c r="ID240" i="1"/>
  <c r="R238" i="10" s="1"/>
  <c r="HZ240" i="1"/>
  <c r="HV240" i="1"/>
  <c r="J238" i="10" s="1"/>
  <c r="IA239" i="1"/>
  <c r="O237" i="10" s="1"/>
  <c r="HW239" i="1"/>
  <c r="K237" i="10" s="1"/>
  <c r="HS239" i="1"/>
  <c r="G237" i="10" s="1"/>
  <c r="IB238" i="1"/>
  <c r="P236" i="10" s="1"/>
  <c r="HX238" i="1"/>
  <c r="L236" i="10" s="1"/>
  <c r="HT238" i="1"/>
  <c r="H236" i="10" s="1"/>
  <c r="IC237" i="1"/>
  <c r="Q235" i="10" s="1"/>
  <c r="HY237" i="1"/>
  <c r="M235" i="10" s="1"/>
  <c r="HU237" i="1"/>
  <c r="I235" i="10" s="1"/>
  <c r="ID236" i="1"/>
  <c r="R234" i="10" s="1"/>
  <c r="HZ236" i="1"/>
  <c r="HV236" i="1"/>
  <c r="J234" i="10" s="1"/>
  <c r="IA235" i="1"/>
  <c r="O233" i="10" s="1"/>
  <c r="HW235" i="1"/>
  <c r="K233" i="10" s="1"/>
  <c r="HS235" i="1"/>
  <c r="G233" i="10" s="1"/>
  <c r="IB234" i="1"/>
  <c r="P232" i="10" s="1"/>
  <c r="HX234" i="1"/>
  <c r="L232" i="10" s="1"/>
  <c r="HT234" i="1"/>
  <c r="H232" i="10" s="1"/>
  <c r="IC233" i="1"/>
  <c r="Q231" i="10" s="1"/>
  <c r="HY233" i="1"/>
  <c r="M231" i="10" s="1"/>
  <c r="HU233" i="1"/>
  <c r="I231" i="10" s="1"/>
  <c r="ID232" i="1"/>
  <c r="R230" i="10" s="1"/>
  <c r="HZ232" i="1"/>
  <c r="HV232" i="1"/>
  <c r="J230" i="10" s="1"/>
  <c r="ID231" i="1"/>
  <c r="R229" i="10" s="1"/>
  <c r="HY231" i="1"/>
  <c r="M229" i="10" s="1"/>
  <c r="HT231" i="1"/>
  <c r="H229" i="10" s="1"/>
  <c r="HV228" i="1"/>
  <c r="J226" i="10" s="1"/>
  <c r="HZ228" i="1"/>
  <c r="ID228" i="1"/>
  <c r="R226" i="10" s="1"/>
  <c r="HU228" i="1"/>
  <c r="I226" i="10" s="1"/>
  <c r="HY228" i="1"/>
  <c r="M226" i="10" s="1"/>
  <c r="IC228" i="1"/>
  <c r="Q226" i="10" s="1"/>
  <c r="HV224" i="1"/>
  <c r="J222" i="10" s="1"/>
  <c r="HZ224" i="1"/>
  <c r="ID224" i="1"/>
  <c r="R222" i="10" s="1"/>
  <c r="HT224" i="1"/>
  <c r="H222" i="10" s="1"/>
  <c r="HX224" i="1"/>
  <c r="L222" i="10" s="1"/>
  <c r="IB224" i="1"/>
  <c r="P222" i="10" s="1"/>
  <c r="HU224" i="1"/>
  <c r="I222" i="10" s="1"/>
  <c r="HY224" i="1"/>
  <c r="M222" i="10" s="1"/>
  <c r="IC224" i="1"/>
  <c r="Q222" i="10" s="1"/>
  <c r="IC248" i="1"/>
  <c r="Q246" i="10" s="1"/>
  <c r="HY248" i="1"/>
  <c r="M246" i="10" s="1"/>
  <c r="HU248" i="1"/>
  <c r="I246" i="10" s="1"/>
  <c r="ID247" i="1"/>
  <c r="R245" i="10" s="1"/>
  <c r="HZ247" i="1"/>
  <c r="IA246" i="1"/>
  <c r="O244" i="10" s="1"/>
  <c r="HW246" i="1"/>
  <c r="K244" i="10" s="1"/>
  <c r="IB245" i="1"/>
  <c r="P243" i="10" s="1"/>
  <c r="HX245" i="1"/>
  <c r="L243" i="10" s="1"/>
  <c r="HT245" i="1"/>
  <c r="H243" i="10" s="1"/>
  <c r="IC244" i="1"/>
  <c r="Q242" i="10" s="1"/>
  <c r="HY244" i="1"/>
  <c r="M242" i="10" s="1"/>
  <c r="HU244" i="1"/>
  <c r="I242" i="10" s="1"/>
  <c r="ID243" i="1"/>
  <c r="R241" i="10" s="1"/>
  <c r="HZ243" i="1"/>
  <c r="IA242" i="1"/>
  <c r="O240" i="10" s="1"/>
  <c r="HW242" i="1"/>
  <c r="K240" i="10" s="1"/>
  <c r="IB241" i="1"/>
  <c r="P239" i="10" s="1"/>
  <c r="HX241" i="1"/>
  <c r="L239" i="10" s="1"/>
  <c r="HT241" i="1"/>
  <c r="H239" i="10" s="1"/>
  <c r="IC240" i="1"/>
  <c r="Q238" i="10" s="1"/>
  <c r="HY240" i="1"/>
  <c r="M238" i="10" s="1"/>
  <c r="HU240" i="1"/>
  <c r="I238" i="10" s="1"/>
  <c r="ID239" i="1"/>
  <c r="R237" i="10" s="1"/>
  <c r="HZ239" i="1"/>
  <c r="IA238" i="1"/>
  <c r="O236" i="10" s="1"/>
  <c r="HW238" i="1"/>
  <c r="K236" i="10" s="1"/>
  <c r="IB237" i="1"/>
  <c r="P235" i="10" s="1"/>
  <c r="HX237" i="1"/>
  <c r="L235" i="10" s="1"/>
  <c r="HT237" i="1"/>
  <c r="H235" i="10" s="1"/>
  <c r="IC236" i="1"/>
  <c r="Q234" i="10" s="1"/>
  <c r="HY236" i="1"/>
  <c r="M234" i="10" s="1"/>
  <c r="HU236" i="1"/>
  <c r="I234" i="10" s="1"/>
  <c r="ID235" i="1"/>
  <c r="R233" i="10" s="1"/>
  <c r="HZ235" i="1"/>
  <c r="IA234" i="1"/>
  <c r="O232" i="10" s="1"/>
  <c r="HW234" i="1"/>
  <c r="K232" i="10" s="1"/>
  <c r="IB233" i="1"/>
  <c r="P231" i="10" s="1"/>
  <c r="HX233" i="1"/>
  <c r="L231" i="10" s="1"/>
  <c r="HT233" i="1"/>
  <c r="H231" i="10" s="1"/>
  <c r="IC232" i="1"/>
  <c r="Q230" i="10" s="1"/>
  <c r="HY232" i="1"/>
  <c r="M230" i="10" s="1"/>
  <c r="IC231" i="1"/>
  <c r="Q229" i="10" s="1"/>
  <c r="HS227" i="1"/>
  <c r="G225" i="10" s="1"/>
  <c r="HW227" i="1"/>
  <c r="K225" i="10" s="1"/>
  <c r="IA227" i="1"/>
  <c r="O225" i="10" s="1"/>
  <c r="HV227" i="1"/>
  <c r="J225" i="10" s="1"/>
  <c r="HZ227" i="1"/>
  <c r="ID227" i="1"/>
  <c r="R225" i="10" s="1"/>
  <c r="HU225" i="1"/>
  <c r="I223" i="10" s="1"/>
  <c r="HY225" i="1"/>
  <c r="M223" i="10" s="1"/>
  <c r="IC225" i="1"/>
  <c r="Q223" i="10" s="1"/>
  <c r="HS225" i="1"/>
  <c r="G223" i="10" s="1"/>
  <c r="HW225" i="1"/>
  <c r="K223" i="10" s="1"/>
  <c r="IA225" i="1"/>
  <c r="O223" i="10" s="1"/>
  <c r="HT225" i="1"/>
  <c r="H223" i="10" s="1"/>
  <c r="HX225" i="1"/>
  <c r="L223" i="10" s="1"/>
  <c r="IB225" i="1"/>
  <c r="P223" i="10" s="1"/>
  <c r="IC251" i="1"/>
  <c r="Q249" i="10" s="1"/>
  <c r="HY251" i="1"/>
  <c r="M249" i="10" s="1"/>
  <c r="ID250" i="1"/>
  <c r="R248" i="10" s="1"/>
  <c r="HZ250" i="1"/>
  <c r="IB248" i="1"/>
  <c r="P246" i="10" s="1"/>
  <c r="HX248" i="1"/>
  <c r="L246" i="10" s="1"/>
  <c r="IC247" i="1"/>
  <c r="Q245" i="10" s="1"/>
  <c r="HY247" i="1"/>
  <c r="M245" i="10" s="1"/>
  <c r="ID246" i="1"/>
  <c r="R244" i="10" s="1"/>
  <c r="HZ246" i="1"/>
  <c r="IA245" i="1"/>
  <c r="O243" i="10" s="1"/>
  <c r="HW245" i="1"/>
  <c r="K243" i="10" s="1"/>
  <c r="IB244" i="1"/>
  <c r="P242" i="10" s="1"/>
  <c r="HX244" i="1"/>
  <c r="L242" i="10" s="1"/>
  <c r="IC243" i="1"/>
  <c r="Q241" i="10" s="1"/>
  <c r="HY243" i="1"/>
  <c r="M241" i="10" s="1"/>
  <c r="ID242" i="1"/>
  <c r="R240" i="10" s="1"/>
  <c r="HZ242" i="1"/>
  <c r="IA241" i="1"/>
  <c r="O239" i="10" s="1"/>
  <c r="HW241" i="1"/>
  <c r="K239" i="10" s="1"/>
  <c r="IB240" i="1"/>
  <c r="P238" i="10" s="1"/>
  <c r="HX240" i="1"/>
  <c r="L238" i="10" s="1"/>
  <c r="IC239" i="1"/>
  <c r="Q237" i="10" s="1"/>
  <c r="HY239" i="1"/>
  <c r="M237" i="10" s="1"/>
  <c r="ID238" i="1"/>
  <c r="R236" i="10" s="1"/>
  <c r="HZ238" i="1"/>
  <c r="IA237" i="1"/>
  <c r="O235" i="10" s="1"/>
  <c r="HW237" i="1"/>
  <c r="K235" i="10" s="1"/>
  <c r="HX236" i="1"/>
  <c r="L234" i="10" s="1"/>
  <c r="IC235" i="1"/>
  <c r="Q233" i="10" s="1"/>
  <c r="HY235" i="1"/>
  <c r="M233" i="10" s="1"/>
  <c r="ID234" i="1"/>
  <c r="R232" i="10" s="1"/>
  <c r="HZ234" i="1"/>
  <c r="IA233" i="1"/>
  <c r="O231" i="10" s="1"/>
  <c r="HW233" i="1"/>
  <c r="K231" i="10" s="1"/>
  <c r="IB232" i="1"/>
  <c r="P230" i="10" s="1"/>
  <c r="HX232" i="1"/>
  <c r="L230" i="10" s="1"/>
  <c r="IB231" i="1"/>
  <c r="P229" i="10" s="1"/>
  <c r="IC230" i="1"/>
  <c r="Q228" i="10" s="1"/>
  <c r="HU229" i="1"/>
  <c r="I227" i="10" s="1"/>
  <c r="HY229" i="1"/>
  <c r="M227" i="10" s="1"/>
  <c r="IC229" i="1"/>
  <c r="Q227" i="10" s="1"/>
  <c r="HT229" i="1"/>
  <c r="H227" i="10" s="1"/>
  <c r="HX229" i="1"/>
  <c r="L227" i="10" s="1"/>
  <c r="IB229" i="1"/>
  <c r="P227" i="10" s="1"/>
  <c r="HW228" i="1"/>
  <c r="K226" i="10" s="1"/>
  <c r="IB227" i="1"/>
  <c r="P225" i="10" s="1"/>
  <c r="HT227" i="1"/>
  <c r="H225" i="10" s="1"/>
  <c r="HT226" i="1"/>
  <c r="H224" i="10" s="1"/>
  <c r="HS223" i="1"/>
  <c r="G221" i="10" s="1"/>
  <c r="HW223" i="1"/>
  <c r="K221" i="10" s="1"/>
  <c r="IA223" i="1"/>
  <c r="O221" i="10" s="1"/>
  <c r="HU223" i="1"/>
  <c r="I221" i="10" s="1"/>
  <c r="HY223" i="1"/>
  <c r="M221" i="10" s="1"/>
  <c r="IC223" i="1"/>
  <c r="Q221" i="10" s="1"/>
  <c r="HV223" i="1"/>
  <c r="J221" i="10" s="1"/>
  <c r="HZ223" i="1"/>
  <c r="ID223" i="1"/>
  <c r="R221" i="10" s="1"/>
  <c r="HS231" i="1"/>
  <c r="G229" i="10" s="1"/>
  <c r="HW231" i="1"/>
  <c r="K229" i="10" s="1"/>
  <c r="IA231" i="1"/>
  <c r="O229" i="10" s="1"/>
  <c r="HT230" i="1"/>
  <c r="H228" i="10" s="1"/>
  <c r="HX230" i="1"/>
  <c r="L228" i="10" s="1"/>
  <c r="IB230" i="1"/>
  <c r="P228" i="10" s="1"/>
  <c r="HS230" i="1"/>
  <c r="G228" i="10" s="1"/>
  <c r="HW230" i="1"/>
  <c r="K228" i="10" s="1"/>
  <c r="IA230" i="1"/>
  <c r="O228" i="10" s="1"/>
  <c r="HV226" i="1"/>
  <c r="J224" i="10" s="1"/>
  <c r="HZ226" i="1"/>
  <c r="ID226" i="1"/>
  <c r="R224" i="10" s="1"/>
  <c r="IA226" i="1"/>
  <c r="O224" i="10" s="1"/>
  <c r="HW226" i="1"/>
  <c r="K224" i="10" s="1"/>
  <c r="HS226" i="1"/>
  <c r="G224" i="10" s="1"/>
  <c r="IA222" i="1"/>
  <c r="O220" i="10" s="1"/>
  <c r="HW222" i="1"/>
  <c r="K220" i="10" s="1"/>
  <c r="HS222" i="1"/>
  <c r="G220" i="10" s="1"/>
  <c r="IB221" i="1"/>
  <c r="P219" i="10" s="1"/>
  <c r="HX221" i="1"/>
  <c r="L219" i="10" s="1"/>
  <c r="HT221" i="1"/>
  <c r="H219" i="10" s="1"/>
  <c r="IC220" i="1"/>
  <c r="Q218" i="10" s="1"/>
  <c r="HY220" i="1"/>
  <c r="M218" i="10" s="1"/>
  <c r="HU220" i="1"/>
  <c r="I218" i="10" s="1"/>
  <c r="ID219" i="1"/>
  <c r="R217" i="10" s="1"/>
  <c r="HZ219" i="1"/>
  <c r="HV219" i="1"/>
  <c r="J217" i="10" s="1"/>
  <c r="IA218" i="1"/>
  <c r="O216" i="10" s="1"/>
  <c r="HW218" i="1"/>
  <c r="K216" i="10" s="1"/>
  <c r="HS218" i="1"/>
  <c r="G216" i="10" s="1"/>
  <c r="IB217" i="1"/>
  <c r="P215" i="10" s="1"/>
  <c r="HX217" i="1"/>
  <c r="L215" i="10" s="1"/>
  <c r="HT217" i="1"/>
  <c r="H215" i="10" s="1"/>
  <c r="IC216" i="1"/>
  <c r="Q214" i="10" s="1"/>
  <c r="HY216" i="1"/>
  <c r="M214" i="10" s="1"/>
  <c r="HU216" i="1"/>
  <c r="I214" i="10" s="1"/>
  <c r="ID215" i="1"/>
  <c r="R213" i="10" s="1"/>
  <c r="HZ215" i="1"/>
  <c r="HV215" i="1"/>
  <c r="J213" i="10" s="1"/>
  <c r="IA214" i="1"/>
  <c r="O212" i="10" s="1"/>
  <c r="HW214" i="1"/>
  <c r="K212" i="10" s="1"/>
  <c r="HS214" i="1"/>
  <c r="G212" i="10" s="1"/>
  <c r="IB213" i="1"/>
  <c r="P211" i="10" s="1"/>
  <c r="HX213" i="1"/>
  <c r="L211" i="10" s="1"/>
  <c r="HT213" i="1"/>
  <c r="H211" i="10" s="1"/>
  <c r="IC212" i="1"/>
  <c r="Q210" i="10" s="1"/>
  <c r="HY212" i="1"/>
  <c r="M210" i="10" s="1"/>
  <c r="HU212" i="1"/>
  <c r="I210" i="10" s="1"/>
  <c r="ID211" i="1"/>
  <c r="R209" i="10" s="1"/>
  <c r="HZ211" i="1"/>
  <c r="HV211" i="1"/>
  <c r="J209" i="10" s="1"/>
  <c r="IA210" i="1"/>
  <c r="O208" i="10" s="1"/>
  <c r="HW210" i="1"/>
  <c r="K208" i="10" s="1"/>
  <c r="HS210" i="1"/>
  <c r="G208" i="10" s="1"/>
  <c r="IB209" i="1"/>
  <c r="P207" i="10" s="1"/>
  <c r="HX209" i="1"/>
  <c r="L207" i="10" s="1"/>
  <c r="IA208" i="1"/>
  <c r="O206" i="10" s="1"/>
  <c r="HV208" i="1"/>
  <c r="J206" i="10" s="1"/>
  <c r="IC207" i="1"/>
  <c r="Q205" i="10" s="1"/>
  <c r="HX207" i="1"/>
  <c r="L205" i="10" s="1"/>
  <c r="HV207" i="1"/>
  <c r="J205" i="10" s="1"/>
  <c r="HZ207" i="1"/>
  <c r="IE207" i="1" s="1"/>
  <c r="ID207" i="1"/>
  <c r="R205" i="10" s="1"/>
  <c r="HS206" i="1"/>
  <c r="G204" i="10" s="1"/>
  <c r="HT203" i="1"/>
  <c r="H201" i="10" s="1"/>
  <c r="HX203" i="1"/>
  <c r="L201" i="10" s="1"/>
  <c r="IB203" i="1"/>
  <c r="P201" i="10" s="1"/>
  <c r="HU203" i="1"/>
  <c r="I201" i="10" s="1"/>
  <c r="HY203" i="1"/>
  <c r="M201" i="10" s="1"/>
  <c r="IC203" i="1"/>
  <c r="Q201" i="10" s="1"/>
  <c r="HV203" i="1"/>
  <c r="J201" i="10" s="1"/>
  <c r="HZ203" i="1"/>
  <c r="IE203" i="1" s="1"/>
  <c r="ID203" i="1"/>
  <c r="R201" i="10" s="1"/>
  <c r="ID222" i="1"/>
  <c r="R220" i="10" s="1"/>
  <c r="HZ222" i="1"/>
  <c r="IA221" i="1"/>
  <c r="O219" i="10" s="1"/>
  <c r="HW221" i="1"/>
  <c r="K219" i="10" s="1"/>
  <c r="HS221" i="1"/>
  <c r="G219" i="10" s="1"/>
  <c r="IB220" i="1"/>
  <c r="P218" i="10" s="1"/>
  <c r="HX220" i="1"/>
  <c r="L218" i="10" s="1"/>
  <c r="HT220" i="1"/>
  <c r="H218" i="10" s="1"/>
  <c r="IC219" i="1"/>
  <c r="Q217" i="10" s="1"/>
  <c r="HY219" i="1"/>
  <c r="M217" i="10" s="1"/>
  <c r="HU219" i="1"/>
  <c r="I217" i="10" s="1"/>
  <c r="ID218" i="1"/>
  <c r="R216" i="10" s="1"/>
  <c r="HZ218" i="1"/>
  <c r="IA217" i="1"/>
  <c r="O215" i="10" s="1"/>
  <c r="HW217" i="1"/>
  <c r="K215" i="10" s="1"/>
  <c r="HS217" i="1"/>
  <c r="G215" i="10" s="1"/>
  <c r="IB216" i="1"/>
  <c r="P214" i="10" s="1"/>
  <c r="HX216" i="1"/>
  <c r="L214" i="10" s="1"/>
  <c r="HT216" i="1"/>
  <c r="H214" i="10" s="1"/>
  <c r="IC215" i="1"/>
  <c r="Q213" i="10" s="1"/>
  <c r="HY215" i="1"/>
  <c r="M213" i="10" s="1"/>
  <c r="ID214" i="1"/>
  <c r="R212" i="10" s="1"/>
  <c r="HZ214" i="1"/>
  <c r="IA213" i="1"/>
  <c r="O211" i="10" s="1"/>
  <c r="HW213" i="1"/>
  <c r="K211" i="10" s="1"/>
  <c r="HS213" i="1"/>
  <c r="G211" i="10" s="1"/>
  <c r="IB212" i="1"/>
  <c r="P210" i="10" s="1"/>
  <c r="HX212" i="1"/>
  <c r="L210" i="10" s="1"/>
  <c r="HT212" i="1"/>
  <c r="H210" i="10" s="1"/>
  <c r="IC211" i="1"/>
  <c r="Q209" i="10" s="1"/>
  <c r="HY211" i="1"/>
  <c r="M209" i="10" s="1"/>
  <c r="ID210" i="1"/>
  <c r="R208" i="10" s="1"/>
  <c r="HZ210" i="1"/>
  <c r="IE210" i="1" s="1"/>
  <c r="IA209" i="1"/>
  <c r="O207" i="10" s="1"/>
  <c r="HT209" i="1"/>
  <c r="H207" i="10" s="1"/>
  <c r="HZ208" i="1"/>
  <c r="IE208" i="1" s="1"/>
  <c r="HT208" i="1"/>
  <c r="H206" i="10" s="1"/>
  <c r="IB207" i="1"/>
  <c r="P205" i="10" s="1"/>
  <c r="HS204" i="1"/>
  <c r="G202" i="10" s="1"/>
  <c r="HW204" i="1"/>
  <c r="K202" i="10" s="1"/>
  <c r="IA204" i="1"/>
  <c r="O202" i="10" s="1"/>
  <c r="HT204" i="1"/>
  <c r="H202" i="10" s="1"/>
  <c r="HX204" i="1"/>
  <c r="L202" i="10" s="1"/>
  <c r="IB204" i="1"/>
  <c r="P202" i="10" s="1"/>
  <c r="HU204" i="1"/>
  <c r="I202" i="10" s="1"/>
  <c r="HY204" i="1"/>
  <c r="M202" i="10" s="1"/>
  <c r="IC204" i="1"/>
  <c r="Q202" i="10" s="1"/>
  <c r="HV206" i="1"/>
  <c r="J204" i="10" s="1"/>
  <c r="HZ206" i="1"/>
  <c r="IE206" i="1" s="1"/>
  <c r="HS205" i="1"/>
  <c r="G203" i="10" s="1"/>
  <c r="IB226" i="1"/>
  <c r="P224" i="10" s="1"/>
  <c r="HX226" i="1"/>
  <c r="L224" i="10" s="1"/>
  <c r="IB222" i="1"/>
  <c r="P220" i="10" s="1"/>
  <c r="HX222" i="1"/>
  <c r="L220" i="10" s="1"/>
  <c r="IC221" i="1"/>
  <c r="Q219" i="10" s="1"/>
  <c r="HY221" i="1"/>
  <c r="M219" i="10" s="1"/>
  <c r="ID220" i="1"/>
  <c r="R218" i="10" s="1"/>
  <c r="HZ220" i="1"/>
  <c r="IA219" i="1"/>
  <c r="O217" i="10" s="1"/>
  <c r="HW219" i="1"/>
  <c r="K217" i="10" s="1"/>
  <c r="IB218" i="1"/>
  <c r="P216" i="10" s="1"/>
  <c r="HX218" i="1"/>
  <c r="L216" i="10" s="1"/>
  <c r="IC217" i="1"/>
  <c r="Q215" i="10" s="1"/>
  <c r="HY217" i="1"/>
  <c r="M215" i="10" s="1"/>
  <c r="ID216" i="1"/>
  <c r="R214" i="10" s="1"/>
  <c r="HZ216" i="1"/>
  <c r="IA215" i="1"/>
  <c r="O213" i="10" s="1"/>
  <c r="HW215" i="1"/>
  <c r="K213" i="10" s="1"/>
  <c r="IB214" i="1"/>
  <c r="P212" i="10" s="1"/>
  <c r="HX214" i="1"/>
  <c r="L212" i="10" s="1"/>
  <c r="IC213" i="1"/>
  <c r="Q211" i="10" s="1"/>
  <c r="HY213" i="1"/>
  <c r="M211" i="10" s="1"/>
  <c r="ID212" i="1"/>
  <c r="R210" i="10" s="1"/>
  <c r="HZ212" i="1"/>
  <c r="IA211" i="1"/>
  <c r="O209" i="10" s="1"/>
  <c r="HW211" i="1"/>
  <c r="K209" i="10" s="1"/>
  <c r="IB210" i="1"/>
  <c r="P208" i="10" s="1"/>
  <c r="HX210" i="1"/>
  <c r="L208" i="10" s="1"/>
  <c r="IC209" i="1"/>
  <c r="Q207" i="10" s="1"/>
  <c r="HY209" i="1"/>
  <c r="M207" i="10" s="1"/>
  <c r="HU209" i="1"/>
  <c r="I207" i="10" s="1"/>
  <c r="IB208" i="1"/>
  <c r="P206" i="10" s="1"/>
  <c r="HU208" i="1"/>
  <c r="I206" i="10" s="1"/>
  <c r="HY208" i="1"/>
  <c r="M206" i="10" s="1"/>
  <c r="IC208" i="1"/>
  <c r="Q206" i="10" s="1"/>
  <c r="HY207" i="1"/>
  <c r="M205" i="10" s="1"/>
  <c r="HT207" i="1"/>
  <c r="H205" i="10" s="1"/>
  <c r="IB206" i="1"/>
  <c r="P204" i="10" s="1"/>
  <c r="HT206" i="1"/>
  <c r="H204" i="10" s="1"/>
  <c r="HZ204" i="1"/>
  <c r="IE204" i="1" s="1"/>
  <c r="HW203" i="1"/>
  <c r="K201" i="10" s="1"/>
  <c r="IA206" i="1"/>
  <c r="O204" i="10" s="1"/>
  <c r="HW206" i="1"/>
  <c r="K204" i="10" s="1"/>
  <c r="IB205" i="1"/>
  <c r="P203" i="10" s="1"/>
  <c r="HX205" i="1"/>
  <c r="L203" i="10" s="1"/>
  <c r="HT205" i="1"/>
  <c r="H203" i="10" s="1"/>
  <c r="IA202" i="1"/>
  <c r="O200" i="10" s="1"/>
  <c r="HW202" i="1"/>
  <c r="K200" i="10" s="1"/>
  <c r="HS202" i="1"/>
  <c r="G200" i="10" s="1"/>
  <c r="IB201" i="1"/>
  <c r="P199" i="10" s="1"/>
  <c r="HX201" i="1"/>
  <c r="L199" i="10" s="1"/>
  <c r="HT201" i="1"/>
  <c r="H199" i="10" s="1"/>
  <c r="IC200" i="1"/>
  <c r="Q198" i="10" s="1"/>
  <c r="HY200" i="1"/>
  <c r="M198" i="10" s="1"/>
  <c r="HU200" i="1"/>
  <c r="I198" i="10" s="1"/>
  <c r="ID199" i="1"/>
  <c r="R197" i="10" s="1"/>
  <c r="HZ199" i="1"/>
  <c r="IE199" i="1" s="1"/>
  <c r="HV199" i="1"/>
  <c r="J197" i="10" s="1"/>
  <c r="IA198" i="1"/>
  <c r="O196" i="10" s="1"/>
  <c r="HW198" i="1"/>
  <c r="K196" i="10" s="1"/>
  <c r="HS198" i="1"/>
  <c r="G196" i="10" s="1"/>
  <c r="IB197" i="1"/>
  <c r="P195" i="10" s="1"/>
  <c r="HX197" i="1"/>
  <c r="L195" i="10" s="1"/>
  <c r="HT197" i="1"/>
  <c r="H195" i="10" s="1"/>
  <c r="IC196" i="1"/>
  <c r="Q194" i="10" s="1"/>
  <c r="HY196" i="1"/>
  <c r="M194" i="10" s="1"/>
  <c r="HU196" i="1"/>
  <c r="I194" i="10" s="1"/>
  <c r="ID195" i="1"/>
  <c r="R193" i="10" s="1"/>
  <c r="HZ195" i="1"/>
  <c r="IE195" i="1" s="1"/>
  <c r="HV195" i="1"/>
  <c r="J193" i="10" s="1"/>
  <c r="IA194" i="1"/>
  <c r="O192" i="10" s="1"/>
  <c r="HW194" i="1"/>
  <c r="K192" i="10" s="1"/>
  <c r="HS194" i="1"/>
  <c r="G192" i="10" s="1"/>
  <c r="IB193" i="1"/>
  <c r="P191" i="10" s="1"/>
  <c r="HX193" i="1"/>
  <c r="L191" i="10" s="1"/>
  <c r="HT193" i="1"/>
  <c r="H191" i="10" s="1"/>
  <c r="IC192" i="1"/>
  <c r="Q190" i="10" s="1"/>
  <c r="HY192" i="1"/>
  <c r="M190" i="10" s="1"/>
  <c r="HU192" i="1"/>
  <c r="I190" i="10" s="1"/>
  <c r="ID191" i="1"/>
  <c r="R189" i="10" s="1"/>
  <c r="HZ191" i="1"/>
  <c r="IE191" i="1" s="1"/>
  <c r="HV191" i="1"/>
  <c r="J189" i="10" s="1"/>
  <c r="IA190" i="1"/>
  <c r="O188" i="10" s="1"/>
  <c r="HW190" i="1"/>
  <c r="K188" i="10" s="1"/>
  <c r="HS190" i="1"/>
  <c r="G188" i="10" s="1"/>
  <c r="IB189" i="1"/>
  <c r="P187" i="10" s="1"/>
  <c r="HX189" i="1"/>
  <c r="L187" i="10" s="1"/>
  <c r="HT189" i="1"/>
  <c r="H187" i="10" s="1"/>
  <c r="IC188" i="1"/>
  <c r="Q186" i="10" s="1"/>
  <c r="HY188" i="1"/>
  <c r="M186" i="10" s="1"/>
  <c r="HU188" i="1"/>
  <c r="I186" i="10" s="1"/>
  <c r="ID187" i="1"/>
  <c r="R185" i="10" s="1"/>
  <c r="HZ187" i="1"/>
  <c r="IE187" i="1" s="1"/>
  <c r="HU187" i="1"/>
  <c r="I185" i="10" s="1"/>
  <c r="IC186" i="1"/>
  <c r="Q184" i="10" s="1"/>
  <c r="HW186" i="1"/>
  <c r="K184" i="10" s="1"/>
  <c r="HT186" i="1"/>
  <c r="H184" i="10" s="1"/>
  <c r="HX186" i="1"/>
  <c r="L184" i="10" s="1"/>
  <c r="IB186" i="1"/>
  <c r="P184" i="10" s="1"/>
  <c r="HW185" i="1"/>
  <c r="K183" i="10" s="1"/>
  <c r="HY183" i="1"/>
  <c r="M181" i="10" s="1"/>
  <c r="ID182" i="1"/>
  <c r="R180" i="10" s="1"/>
  <c r="HV182" i="1"/>
  <c r="J180" i="10" s="1"/>
  <c r="HX180" i="1"/>
  <c r="L178" i="10" s="1"/>
  <c r="IC179" i="1"/>
  <c r="Q177" i="10" s="1"/>
  <c r="HU179" i="1"/>
  <c r="I177" i="10" s="1"/>
  <c r="HV179" i="1"/>
  <c r="J177" i="10" s="1"/>
  <c r="HZ179" i="1"/>
  <c r="IE179" i="1" s="1"/>
  <c r="ID179" i="1"/>
  <c r="R177" i="10" s="1"/>
  <c r="HS179" i="1"/>
  <c r="G177" i="10" s="1"/>
  <c r="HW179" i="1"/>
  <c r="K177" i="10" s="1"/>
  <c r="IA179" i="1"/>
  <c r="O177" i="10" s="1"/>
  <c r="IA177" i="1"/>
  <c r="O175" i="10" s="1"/>
  <c r="IA205" i="1"/>
  <c r="O203" i="10" s="1"/>
  <c r="HW205" i="1"/>
  <c r="K203" i="10" s="1"/>
  <c r="ID202" i="1"/>
  <c r="R200" i="10" s="1"/>
  <c r="HZ202" i="1"/>
  <c r="IE202" i="1" s="1"/>
  <c r="HV202" i="1"/>
  <c r="J200" i="10" s="1"/>
  <c r="IA201" i="1"/>
  <c r="O199" i="10" s="1"/>
  <c r="HW201" i="1"/>
  <c r="K199" i="10" s="1"/>
  <c r="IB200" i="1"/>
  <c r="P198" i="10" s="1"/>
  <c r="HX200" i="1"/>
  <c r="L198" i="10" s="1"/>
  <c r="HT200" i="1"/>
  <c r="H198" i="10" s="1"/>
  <c r="IC199" i="1"/>
  <c r="Q197" i="10" s="1"/>
  <c r="HY199" i="1"/>
  <c r="M197" i="10" s="1"/>
  <c r="HU199" i="1"/>
  <c r="I197" i="10" s="1"/>
  <c r="ID198" i="1"/>
  <c r="R196" i="10" s="1"/>
  <c r="HZ198" i="1"/>
  <c r="IE198" i="1" s="1"/>
  <c r="HV198" i="1"/>
  <c r="J196" i="10" s="1"/>
  <c r="IA197" i="1"/>
  <c r="O195" i="10" s="1"/>
  <c r="HW197" i="1"/>
  <c r="K195" i="10" s="1"/>
  <c r="IB196" i="1"/>
  <c r="P194" i="10" s="1"/>
  <c r="HX196" i="1"/>
  <c r="L194" i="10" s="1"/>
  <c r="HT196" i="1"/>
  <c r="H194" i="10" s="1"/>
  <c r="IC195" i="1"/>
  <c r="Q193" i="10" s="1"/>
  <c r="HY195" i="1"/>
  <c r="M193" i="10" s="1"/>
  <c r="HU195" i="1"/>
  <c r="I193" i="10" s="1"/>
  <c r="ID194" i="1"/>
  <c r="R192" i="10" s="1"/>
  <c r="HZ194" i="1"/>
  <c r="IE194" i="1" s="1"/>
  <c r="HV194" i="1"/>
  <c r="J192" i="10" s="1"/>
  <c r="IA193" i="1"/>
  <c r="O191" i="10" s="1"/>
  <c r="HW193" i="1"/>
  <c r="K191" i="10" s="1"/>
  <c r="IB192" i="1"/>
  <c r="P190" i="10" s="1"/>
  <c r="HX192" i="1"/>
  <c r="L190" i="10" s="1"/>
  <c r="HT192" i="1"/>
  <c r="H190" i="10" s="1"/>
  <c r="IC191" i="1"/>
  <c r="Q189" i="10" s="1"/>
  <c r="HY191" i="1"/>
  <c r="M189" i="10" s="1"/>
  <c r="ID190" i="1"/>
  <c r="R188" i="10" s="1"/>
  <c r="HZ190" i="1"/>
  <c r="IE190" i="1" s="1"/>
  <c r="IA189" i="1"/>
  <c r="O187" i="10" s="1"/>
  <c r="HW189" i="1"/>
  <c r="K187" i="10" s="1"/>
  <c r="IB188" i="1"/>
  <c r="P186" i="10" s="1"/>
  <c r="HX188" i="1"/>
  <c r="L186" i="10" s="1"/>
  <c r="HT188" i="1"/>
  <c r="H186" i="10" s="1"/>
  <c r="IC187" i="1"/>
  <c r="Q185" i="10" s="1"/>
  <c r="HY187" i="1"/>
  <c r="M185" i="10" s="1"/>
  <c r="IA186" i="1"/>
  <c r="O184" i="10" s="1"/>
  <c r="HV186" i="1"/>
  <c r="J184" i="10" s="1"/>
  <c r="ID185" i="1"/>
  <c r="R183" i="10" s="1"/>
  <c r="HU184" i="1"/>
  <c r="I182" i="10" s="1"/>
  <c r="HY184" i="1"/>
  <c r="M182" i="10" s="1"/>
  <c r="IC184" i="1"/>
  <c r="Q182" i="10" s="1"/>
  <c r="HV184" i="1"/>
  <c r="J182" i="10" s="1"/>
  <c r="HZ184" i="1"/>
  <c r="IE184" i="1" s="1"/>
  <c r="ID184" i="1"/>
  <c r="R182" i="10" s="1"/>
  <c r="IC182" i="1"/>
  <c r="Q180" i="10" s="1"/>
  <c r="HT181" i="1"/>
  <c r="H179" i="10" s="1"/>
  <c r="HX181" i="1"/>
  <c r="L179" i="10" s="1"/>
  <c r="IB181" i="1"/>
  <c r="P179" i="10" s="1"/>
  <c r="HU181" i="1"/>
  <c r="I179" i="10" s="1"/>
  <c r="HY181" i="1"/>
  <c r="M179" i="10" s="1"/>
  <c r="IC181" i="1"/>
  <c r="Q179" i="10" s="1"/>
  <c r="HW180" i="1"/>
  <c r="K178" i="10" s="1"/>
  <c r="IB179" i="1"/>
  <c r="P177" i="10" s="1"/>
  <c r="HT179" i="1"/>
  <c r="H177" i="10" s="1"/>
  <c r="IC202" i="1"/>
  <c r="Q200" i="10" s="1"/>
  <c r="HY202" i="1"/>
  <c r="M200" i="10" s="1"/>
  <c r="ID201" i="1"/>
  <c r="R199" i="10" s="1"/>
  <c r="HZ201" i="1"/>
  <c r="IE201" i="1" s="1"/>
  <c r="IA200" i="1"/>
  <c r="O198" i="10" s="1"/>
  <c r="HW200" i="1"/>
  <c r="K198" i="10" s="1"/>
  <c r="IB199" i="1"/>
  <c r="P197" i="10" s="1"/>
  <c r="HX199" i="1"/>
  <c r="L197" i="10" s="1"/>
  <c r="IC198" i="1"/>
  <c r="Q196" i="10" s="1"/>
  <c r="HY198" i="1"/>
  <c r="M196" i="10" s="1"/>
  <c r="ID197" i="1"/>
  <c r="R195" i="10" s="1"/>
  <c r="HZ197" i="1"/>
  <c r="IE197" i="1" s="1"/>
  <c r="IA196" i="1"/>
  <c r="O194" i="10" s="1"/>
  <c r="HW196" i="1"/>
  <c r="K194" i="10" s="1"/>
  <c r="IB195" i="1"/>
  <c r="P193" i="10" s="1"/>
  <c r="HX195" i="1"/>
  <c r="L193" i="10" s="1"/>
  <c r="IC194" i="1"/>
  <c r="Q192" i="10" s="1"/>
  <c r="HY194" i="1"/>
  <c r="M192" i="10" s="1"/>
  <c r="ID193" i="1"/>
  <c r="R191" i="10" s="1"/>
  <c r="HZ193" i="1"/>
  <c r="IE193" i="1" s="1"/>
  <c r="IA192" i="1"/>
  <c r="O190" i="10" s="1"/>
  <c r="HW192" i="1"/>
  <c r="K190" i="10" s="1"/>
  <c r="IB191" i="1"/>
  <c r="P189" i="10" s="1"/>
  <c r="HX191" i="1"/>
  <c r="L189" i="10" s="1"/>
  <c r="IC190" i="1"/>
  <c r="Q188" i="10" s="1"/>
  <c r="HY190" i="1"/>
  <c r="M188" i="10" s="1"/>
  <c r="ID189" i="1"/>
  <c r="R187" i="10" s="1"/>
  <c r="HZ189" i="1"/>
  <c r="IE189" i="1" s="1"/>
  <c r="IA188" i="1"/>
  <c r="O186" i="10" s="1"/>
  <c r="HW188" i="1"/>
  <c r="K186" i="10" s="1"/>
  <c r="IB187" i="1"/>
  <c r="P185" i="10" s="1"/>
  <c r="HS187" i="1"/>
  <c r="G185" i="10" s="1"/>
  <c r="HW187" i="1"/>
  <c r="K185" i="10" s="1"/>
  <c r="HZ186" i="1"/>
  <c r="IE186" i="1" s="1"/>
  <c r="HV183" i="1"/>
  <c r="J181" i="10" s="1"/>
  <c r="HZ183" i="1"/>
  <c r="IE183" i="1" s="1"/>
  <c r="ID183" i="1"/>
  <c r="R181" i="10" s="1"/>
  <c r="HS183" i="1"/>
  <c r="G181" i="10" s="1"/>
  <c r="HW183" i="1"/>
  <c r="K181" i="10" s="1"/>
  <c r="IA183" i="1"/>
  <c r="O181" i="10" s="1"/>
  <c r="HS182" i="1"/>
  <c r="G180" i="10" s="1"/>
  <c r="HW182" i="1"/>
  <c r="K180" i="10" s="1"/>
  <c r="IA182" i="1"/>
  <c r="O180" i="10" s="1"/>
  <c r="HT182" i="1"/>
  <c r="H180" i="10" s="1"/>
  <c r="HX182" i="1"/>
  <c r="L180" i="10" s="1"/>
  <c r="IB182" i="1"/>
  <c r="P180" i="10" s="1"/>
  <c r="IB180" i="1"/>
  <c r="P178" i="10" s="1"/>
  <c r="HV177" i="1"/>
  <c r="J175" i="10" s="1"/>
  <c r="HT185" i="1"/>
  <c r="H183" i="10" s="1"/>
  <c r="HX185" i="1"/>
  <c r="L183" i="10" s="1"/>
  <c r="IB185" i="1"/>
  <c r="P183" i="10" s="1"/>
  <c r="HU185" i="1"/>
  <c r="I183" i="10" s="1"/>
  <c r="HY185" i="1"/>
  <c r="M183" i="10" s="1"/>
  <c r="IC185" i="1"/>
  <c r="Q183" i="10" s="1"/>
  <c r="HU180" i="1"/>
  <c r="I178" i="10" s="1"/>
  <c r="HY180" i="1"/>
  <c r="M178" i="10" s="1"/>
  <c r="IC180" i="1"/>
  <c r="Q178" i="10" s="1"/>
  <c r="HV180" i="1"/>
  <c r="J178" i="10" s="1"/>
  <c r="HZ180" i="1"/>
  <c r="IE180" i="1" s="1"/>
  <c r="ID180" i="1"/>
  <c r="R178" i="10" s="1"/>
  <c r="HS178" i="1"/>
  <c r="G176" i="10" s="1"/>
  <c r="HW178" i="1"/>
  <c r="K176" i="10" s="1"/>
  <c r="IA178" i="1"/>
  <c r="O176" i="10" s="1"/>
  <c r="HT178" i="1"/>
  <c r="H176" i="10" s="1"/>
  <c r="HX178" i="1"/>
  <c r="L176" i="10" s="1"/>
  <c r="IB178" i="1"/>
  <c r="P176" i="10" s="1"/>
  <c r="HU178" i="1"/>
  <c r="I176" i="10" s="1"/>
  <c r="HT177" i="1"/>
  <c r="H175" i="10" s="1"/>
  <c r="ID177" i="1"/>
  <c r="R175" i="10" s="1"/>
  <c r="HZ177" i="1"/>
  <c r="IE177" i="1" s="1"/>
  <c r="IA176" i="1"/>
  <c r="O174" i="10" s="1"/>
  <c r="HW176" i="1"/>
  <c r="K174" i="10" s="1"/>
  <c r="IC177" i="1"/>
  <c r="Q175" i="10" s="1"/>
  <c r="HY177" i="1"/>
  <c r="M175" i="10" s="1"/>
  <c r="HU177" i="1"/>
  <c r="I175" i="10" s="1"/>
  <c r="ID176" i="1"/>
  <c r="R174" i="10" s="1"/>
  <c r="HZ176" i="1"/>
  <c r="IE176" i="1" s="1"/>
  <c r="HV176" i="1"/>
  <c r="J174" i="10" s="1"/>
  <c r="IA175" i="1"/>
  <c r="O173" i="10" s="1"/>
  <c r="HW175" i="1"/>
  <c r="K173" i="10" s="1"/>
  <c r="HS175" i="1"/>
  <c r="G173" i="10" s="1"/>
  <c r="IB174" i="1"/>
  <c r="P172" i="10" s="1"/>
  <c r="HX174" i="1"/>
  <c r="L172" i="10" s="1"/>
  <c r="HT174" i="1"/>
  <c r="H172" i="10" s="1"/>
  <c r="IC173" i="1"/>
  <c r="Q171" i="10" s="1"/>
  <c r="HY173" i="1"/>
  <c r="M171" i="10" s="1"/>
  <c r="HU173" i="1"/>
  <c r="I171" i="10" s="1"/>
  <c r="ID172" i="1"/>
  <c r="R170" i="10" s="1"/>
  <c r="HZ172" i="1"/>
  <c r="IE172" i="1" s="1"/>
  <c r="HV172" i="1"/>
  <c r="J170" i="10" s="1"/>
  <c r="IA171" i="1"/>
  <c r="O169" i="10" s="1"/>
  <c r="HW171" i="1"/>
  <c r="K169" i="10" s="1"/>
  <c r="HS171" i="1"/>
  <c r="G169" i="10" s="1"/>
  <c r="IB170" i="1"/>
  <c r="P168" i="10" s="1"/>
  <c r="HX170" i="1"/>
  <c r="L168" i="10" s="1"/>
  <c r="HT170" i="1"/>
  <c r="H168" i="10" s="1"/>
  <c r="IC169" i="1"/>
  <c r="Q167" i="10" s="1"/>
  <c r="HY169" i="1"/>
  <c r="M167" i="10" s="1"/>
  <c r="HU169" i="1"/>
  <c r="I167" i="10" s="1"/>
  <c r="ID168" i="1"/>
  <c r="R166" i="10" s="1"/>
  <c r="HZ168" i="1"/>
  <c r="IE168" i="1" s="1"/>
  <c r="HV168" i="1"/>
  <c r="J166" i="10" s="1"/>
  <c r="IA167" i="1"/>
  <c r="O165" i="10" s="1"/>
  <c r="HW167" i="1"/>
  <c r="K165" i="10" s="1"/>
  <c r="HS167" i="1"/>
  <c r="G165" i="10" s="1"/>
  <c r="IB166" i="1"/>
  <c r="P164" i="10" s="1"/>
  <c r="HX166" i="1"/>
  <c r="L164" i="10" s="1"/>
  <c r="HT166" i="1"/>
  <c r="H164" i="10" s="1"/>
  <c r="IC165" i="1"/>
  <c r="Q163" i="10" s="1"/>
  <c r="HY165" i="1"/>
  <c r="M163" i="10" s="1"/>
  <c r="HU165" i="1"/>
  <c r="I163" i="10" s="1"/>
  <c r="ID164" i="1"/>
  <c r="R162" i="10" s="1"/>
  <c r="HZ164" i="1"/>
  <c r="IE164" i="1" s="1"/>
  <c r="HV164" i="1"/>
  <c r="J162" i="10" s="1"/>
  <c r="IA163" i="1"/>
  <c r="O161" i="10" s="1"/>
  <c r="HW163" i="1"/>
  <c r="K161" i="10" s="1"/>
  <c r="HS163" i="1"/>
  <c r="G161" i="10" s="1"/>
  <c r="IB162" i="1"/>
  <c r="P160" i="10" s="1"/>
  <c r="HX162" i="1"/>
  <c r="L160" i="10" s="1"/>
  <c r="HY161" i="1"/>
  <c r="M159" i="10" s="1"/>
  <c r="HU161" i="1"/>
  <c r="I159" i="10" s="1"/>
  <c r="IB177" i="1"/>
  <c r="P175" i="10" s="1"/>
  <c r="HX177" i="1"/>
  <c r="L175" i="10" s="1"/>
  <c r="IC176" i="1"/>
  <c r="Q174" i="10" s="1"/>
  <c r="HY176" i="1"/>
  <c r="M174" i="10" s="1"/>
  <c r="ID175" i="1"/>
  <c r="R173" i="10" s="1"/>
  <c r="HZ175" i="1"/>
  <c r="IE175" i="1" s="1"/>
  <c r="IA174" i="1"/>
  <c r="O172" i="10" s="1"/>
  <c r="HW174" i="1"/>
  <c r="K172" i="10" s="1"/>
  <c r="IB173" i="1"/>
  <c r="P171" i="10" s="1"/>
  <c r="HX173" i="1"/>
  <c r="L171" i="10" s="1"/>
  <c r="IC172" i="1"/>
  <c r="Q170" i="10" s="1"/>
  <c r="HY172" i="1"/>
  <c r="M170" i="10" s="1"/>
  <c r="ID171" i="1"/>
  <c r="R169" i="10" s="1"/>
  <c r="HZ171" i="1"/>
  <c r="IE171" i="1" s="1"/>
  <c r="IA170" i="1"/>
  <c r="O168" i="10" s="1"/>
  <c r="HW170" i="1"/>
  <c r="K168" i="10" s="1"/>
  <c r="IB169" i="1"/>
  <c r="P167" i="10" s="1"/>
  <c r="HX169" i="1"/>
  <c r="L167" i="10" s="1"/>
  <c r="IC168" i="1"/>
  <c r="Q166" i="10" s="1"/>
  <c r="HY168" i="1"/>
  <c r="M166" i="10" s="1"/>
  <c r="ID167" i="1"/>
  <c r="R165" i="10" s="1"/>
  <c r="HZ167" i="1"/>
  <c r="IE167" i="1" s="1"/>
  <c r="IA166" i="1"/>
  <c r="O164" i="10" s="1"/>
  <c r="HW166" i="1"/>
  <c r="K164" i="10" s="1"/>
  <c r="IB165" i="1"/>
  <c r="P163" i="10" s="1"/>
  <c r="HX165" i="1"/>
  <c r="L163" i="10" s="1"/>
  <c r="IC164" i="1"/>
  <c r="Q162" i="10" s="1"/>
  <c r="HY164" i="1"/>
  <c r="M162" i="10" s="1"/>
  <c r="ID163" i="1"/>
  <c r="R161" i="10" s="1"/>
  <c r="HZ163" i="1"/>
  <c r="IE163" i="1" s="1"/>
  <c r="HW162" i="1"/>
  <c r="K160" i="10" s="1"/>
  <c r="HX136" i="1"/>
  <c r="L134" i="10" s="1"/>
  <c r="HS131" i="1"/>
  <c r="G129" i="10" s="1"/>
  <c r="HS136" i="1"/>
  <c r="G134" i="10" s="1"/>
  <c r="IB134" i="1"/>
  <c r="P132" i="10" s="1"/>
  <c r="HS133" i="1"/>
  <c r="G131" i="10" s="1"/>
  <c r="IA132" i="1"/>
  <c r="O130" i="10" s="1"/>
  <c r="HX135" i="1"/>
  <c r="L133" i="10" s="1"/>
  <c r="HW132" i="1"/>
  <c r="K130" i="10" s="1"/>
  <c r="HV137" i="1"/>
  <c r="J135" i="10" s="1"/>
  <c r="IB137" i="1"/>
  <c r="P135" i="10" s="1"/>
  <c r="IC136" i="1"/>
  <c r="Q134" i="10" s="1"/>
  <c r="HV132" i="1"/>
  <c r="J130" i="10" s="1"/>
  <c r="HS137" i="1"/>
  <c r="G135" i="10" s="1"/>
  <c r="HT136" i="1"/>
  <c r="H134" i="10" s="1"/>
  <c r="HS135" i="1"/>
  <c r="G133" i="10" s="1"/>
  <c r="IB132" i="1"/>
  <c r="P130" i="10" s="1"/>
  <c r="HS121" i="1"/>
  <c r="G119" i="10" s="1"/>
  <c r="HT121" i="1"/>
  <c r="H119" i="10" s="1"/>
  <c r="HU120" i="1"/>
  <c r="I118" i="10" s="1"/>
  <c r="IC119" i="1"/>
  <c r="Q117" i="10" s="1"/>
  <c r="HS119" i="1"/>
  <c r="G117" i="10" s="1"/>
  <c r="HT115" i="1"/>
  <c r="H113" i="10" s="1"/>
  <c r="ID114" i="1"/>
  <c r="R112" i="10" s="1"/>
  <c r="IA113" i="1"/>
  <c r="O111" i="10" s="1"/>
  <c r="HU112" i="1"/>
  <c r="I110" i="10" s="1"/>
  <c r="HS110" i="1"/>
  <c r="G108" i="10" s="1"/>
  <c r="IA154" i="1"/>
  <c r="O152" i="10" s="1"/>
  <c r="HW154" i="1"/>
  <c r="K152" i="10" s="1"/>
  <c r="HS150" i="1"/>
  <c r="G148" i="10" s="1"/>
  <c r="HT150" i="1"/>
  <c r="H148" i="10" s="1"/>
  <c r="IC148" i="1"/>
  <c r="Q146" i="10" s="1"/>
  <c r="HV148" i="1"/>
  <c r="J146" i="10" s="1"/>
  <c r="HT145" i="1"/>
  <c r="H143" i="10" s="1"/>
  <c r="ID143" i="1"/>
  <c r="R141" i="10" s="1"/>
  <c r="IA142" i="1"/>
  <c r="O140" i="10" s="1"/>
  <c r="IC141" i="1"/>
  <c r="Q139" i="10" s="1"/>
  <c r="IA140" i="1"/>
  <c r="O138" i="10" s="1"/>
  <c r="HU140" i="1"/>
  <c r="I138" i="10" s="1"/>
  <c r="IB139" i="1"/>
  <c r="P137" i="10" s="1"/>
  <c r="HX139" i="1"/>
  <c r="L137" i="10" s="1"/>
  <c r="ID138" i="1"/>
  <c r="R136" i="10" s="1"/>
  <c r="HZ138" i="1"/>
  <c r="IE138" i="1" s="1"/>
  <c r="HV138" i="1"/>
  <c r="J136" i="10" s="1"/>
  <c r="HY159" i="1"/>
  <c r="M157" i="10" s="1"/>
  <c r="HS159" i="1"/>
  <c r="G157" i="10" s="1"/>
  <c r="HZ159" i="1"/>
  <c r="IE159" i="1" s="1"/>
  <c r="IB158" i="1"/>
  <c r="P156" i="10" s="1"/>
  <c r="ID157" i="1"/>
  <c r="R155" i="10" s="1"/>
  <c r="HY157" i="1"/>
  <c r="M155" i="10" s="1"/>
  <c r="HS132" i="1"/>
  <c r="G130" i="10" s="1"/>
  <c r="HT132" i="1"/>
  <c r="H130" i="10" s="1"/>
  <c r="HX131" i="1"/>
  <c r="L129" i="10" s="1"/>
  <c r="IC127" i="1"/>
  <c r="Q125" i="10" s="1"/>
  <c r="IA125" i="1"/>
  <c r="O123" i="10" s="1"/>
  <c r="HW125" i="1"/>
  <c r="K123" i="10" s="1"/>
  <c r="HS122" i="1"/>
  <c r="G120" i="10" s="1"/>
  <c r="HT117" i="1"/>
  <c r="H115" i="10" s="1"/>
  <c r="HU116" i="1"/>
  <c r="I114" i="10" s="1"/>
  <c r="HV115" i="1"/>
  <c r="J113" i="10" s="1"/>
  <c r="HT111" i="1"/>
  <c r="H109" i="10" s="1"/>
  <c r="IA109" i="1"/>
  <c r="O107" i="10" s="1"/>
  <c r="ID155" i="1"/>
  <c r="R153" i="10" s="1"/>
  <c r="HX153" i="1"/>
  <c r="L151" i="10" s="1"/>
  <c r="IB153" i="1"/>
  <c r="P151" i="10" s="1"/>
  <c r="HS151" i="1"/>
  <c r="G149" i="10" s="1"/>
  <c r="IB149" i="1"/>
  <c r="P147" i="10" s="1"/>
  <c r="HY148" i="1"/>
  <c r="M146" i="10" s="1"/>
  <c r="HT146" i="1"/>
  <c r="H144" i="10" s="1"/>
  <c r="IC144" i="1"/>
  <c r="Q142" i="10" s="1"/>
  <c r="ID144" i="1"/>
  <c r="R142" i="10" s="1"/>
  <c r="HZ144" i="1"/>
  <c r="IE144" i="1" s="1"/>
  <c r="HV144" i="1"/>
  <c r="J142" i="10" s="1"/>
  <c r="HW144" i="1"/>
  <c r="K142" i="10" s="1"/>
  <c r="HS144" i="1"/>
  <c r="G142" i="10" s="1"/>
  <c r="HX144" i="1"/>
  <c r="L142" i="10" s="1"/>
  <c r="HT144" i="1"/>
  <c r="H142" i="10" s="1"/>
  <c r="HZ143" i="1"/>
  <c r="IE143" i="1" s="1"/>
  <c r="HW142" i="1"/>
  <c r="K140" i="10" s="1"/>
  <c r="IB141" i="1"/>
  <c r="P139" i="10" s="1"/>
  <c r="ID140" i="1"/>
  <c r="R138" i="10" s="1"/>
  <c r="IA139" i="1"/>
  <c r="O137" i="10" s="1"/>
  <c r="HW139" i="1"/>
  <c r="K137" i="10" s="1"/>
  <c r="IC138" i="1"/>
  <c r="Q136" i="10" s="1"/>
  <c r="HU160" i="1"/>
  <c r="I158" i="10" s="1"/>
  <c r="IC157" i="1"/>
  <c r="Q155" i="10" s="1"/>
  <c r="HW157" i="1"/>
  <c r="K155" i="10" s="1"/>
  <c r="HY133" i="1"/>
  <c r="M131" i="10" s="1"/>
  <c r="HX132" i="1"/>
  <c r="L130" i="10" s="1"/>
  <c r="ID122" i="1"/>
  <c r="R120" i="10" s="1"/>
  <c r="HV120" i="1"/>
  <c r="J118" i="10" s="1"/>
  <c r="HV119" i="1"/>
  <c r="J117" i="10" s="1"/>
  <c r="HS118" i="1"/>
  <c r="G116" i="10" s="1"/>
  <c r="IB116" i="1"/>
  <c r="P114" i="10" s="1"/>
  <c r="HT113" i="1"/>
  <c r="H111" i="10" s="1"/>
  <c r="HS112" i="1"/>
  <c r="G110" i="10" s="1"/>
  <c r="IC111" i="1"/>
  <c r="Q109" i="10" s="1"/>
  <c r="HV111" i="1"/>
  <c r="J109" i="10" s="1"/>
  <c r="HY156" i="1"/>
  <c r="M154" i="10" s="1"/>
  <c r="HU156" i="1"/>
  <c r="I154" i="10" s="1"/>
  <c r="ID151" i="1"/>
  <c r="R149" i="10" s="1"/>
  <c r="HU149" i="1"/>
  <c r="I147" i="10" s="1"/>
  <c r="HS147" i="1"/>
  <c r="G145" i="10" s="1"/>
  <c r="IB142" i="1"/>
  <c r="P140" i="10" s="1"/>
  <c r="IC142" i="1"/>
  <c r="Q140" i="10" s="1"/>
  <c r="HX142" i="1"/>
  <c r="L140" i="10" s="1"/>
  <c r="HT142" i="1"/>
  <c r="H140" i="10" s="1"/>
  <c r="HU142" i="1"/>
  <c r="I140" i="10" s="1"/>
  <c r="HY141" i="1"/>
  <c r="M139" i="10" s="1"/>
  <c r="HZ141" i="1"/>
  <c r="IE141" i="1" s="1"/>
  <c r="HU141" i="1"/>
  <c r="I139" i="10" s="1"/>
  <c r="HS141" i="1"/>
  <c r="G139" i="10" s="1"/>
  <c r="IC140" i="1"/>
  <c r="Q138" i="10" s="1"/>
  <c r="HW140" i="1"/>
  <c r="K138" i="10" s="1"/>
  <c r="HS140" i="1"/>
  <c r="G138" i="10" s="1"/>
  <c r="ID139" i="1"/>
  <c r="R137" i="10" s="1"/>
  <c r="HZ139" i="1"/>
  <c r="IE139" i="1" s="1"/>
  <c r="IB138" i="1"/>
  <c r="P136" i="10" s="1"/>
  <c r="HX138" i="1"/>
  <c r="L136" i="10" s="1"/>
  <c r="IC159" i="1"/>
  <c r="Q157" i="10" s="1"/>
  <c r="HV159" i="1"/>
  <c r="J157" i="10" s="1"/>
  <c r="HY130" i="1"/>
  <c r="M128" i="10" s="1"/>
  <c r="HW129" i="1"/>
  <c r="K127" i="10" s="1"/>
  <c r="HV127" i="1"/>
  <c r="J125" i="10" s="1"/>
  <c r="HU123" i="1"/>
  <c r="I121" i="10" s="1"/>
  <c r="HT119" i="1"/>
  <c r="H117" i="10" s="1"/>
  <c r="HV116" i="1"/>
  <c r="J114" i="10" s="1"/>
  <c r="HS114" i="1"/>
  <c r="G112" i="10" s="1"/>
  <c r="HT109" i="1"/>
  <c r="H107" i="10" s="1"/>
  <c r="HV152" i="1"/>
  <c r="J150" i="10" s="1"/>
  <c r="HU145" i="1"/>
  <c r="I143" i="10" s="1"/>
  <c r="IA143" i="1"/>
  <c r="O141" i="10" s="1"/>
  <c r="HW143" i="1"/>
  <c r="K141" i="10" s="1"/>
  <c r="HS143" i="1"/>
  <c r="G141" i="10" s="1"/>
  <c r="HX143" i="1"/>
  <c r="L141" i="10" s="1"/>
  <c r="HT143" i="1"/>
  <c r="H141" i="10" s="1"/>
  <c r="HT139" i="1"/>
  <c r="H137" i="10" s="1"/>
  <c r="HT160" i="1"/>
  <c r="H158" i="10" s="1"/>
  <c r="HT158" i="1"/>
  <c r="H156" i="10" s="1"/>
  <c r="HW158" i="1"/>
  <c r="K156" i="10" s="1"/>
  <c r="HS158" i="1"/>
  <c r="G156" i="10" s="1"/>
  <c r="HT157" i="1"/>
  <c r="H155" i="10" s="1"/>
  <c r="IA160" i="1"/>
  <c r="O158" i="10" s="1"/>
  <c r="HW160" i="1"/>
  <c r="K158" i="10" s="1"/>
  <c r="HS160" i="1"/>
  <c r="G158" i="10" s="1"/>
  <c r="IB159" i="1"/>
  <c r="P157" i="10" s="1"/>
  <c r="HX159" i="1"/>
  <c r="L157" i="10" s="1"/>
  <c r="HT159" i="1"/>
  <c r="H157" i="10" s="1"/>
  <c r="IC158" i="1"/>
  <c r="Q156" i="10" s="1"/>
  <c r="HY158" i="1"/>
  <c r="M156" i="10" s="1"/>
  <c r="HU158" i="1"/>
  <c r="I156" i="10" s="1"/>
  <c r="HZ157" i="1"/>
  <c r="IE157" i="1" s="1"/>
  <c r="HV157" i="1"/>
  <c r="J155" i="10" s="1"/>
  <c r="ID160" i="1"/>
  <c r="R158" i="10" s="1"/>
  <c r="HZ160" i="1"/>
  <c r="IE160" i="1" s="1"/>
  <c r="HV160" i="1"/>
  <c r="J158" i="10" s="1"/>
  <c r="IC160" i="1"/>
  <c r="Q158" i="10" s="1"/>
  <c r="HY160" i="1"/>
  <c r="M158" i="10" s="1"/>
  <c r="ID159" i="1"/>
  <c r="R157" i="10" s="1"/>
  <c r="IA158" i="1"/>
  <c r="O156" i="10" s="1"/>
  <c r="IB160" i="1"/>
  <c r="P158" i="10" s="1"/>
  <c r="HX160" i="1"/>
  <c r="L158" i="10" s="1"/>
  <c r="HS155" i="1"/>
  <c r="G153" i="10" s="1"/>
  <c r="HW155" i="1"/>
  <c r="K153" i="10" s="1"/>
  <c r="IA155" i="1"/>
  <c r="O153" i="10" s="1"/>
  <c r="HT155" i="1"/>
  <c r="H153" i="10" s="1"/>
  <c r="HX155" i="1"/>
  <c r="L153" i="10" s="1"/>
  <c r="IB155" i="1"/>
  <c r="P153" i="10" s="1"/>
  <c r="HU155" i="1"/>
  <c r="I153" i="10" s="1"/>
  <c r="HY155" i="1"/>
  <c r="M153" i="10" s="1"/>
  <c r="IC155" i="1"/>
  <c r="Q153" i="10" s="1"/>
  <c r="HU153" i="1"/>
  <c r="I151" i="10" s="1"/>
  <c r="HV156" i="1"/>
  <c r="J154" i="10" s="1"/>
  <c r="HZ156" i="1"/>
  <c r="IE156" i="1" s="1"/>
  <c r="ID156" i="1"/>
  <c r="R154" i="10" s="1"/>
  <c r="HS156" i="1"/>
  <c r="G154" i="10" s="1"/>
  <c r="HW156" i="1"/>
  <c r="K154" i="10" s="1"/>
  <c r="IA156" i="1"/>
  <c r="O154" i="10" s="1"/>
  <c r="HT156" i="1"/>
  <c r="H154" i="10" s="1"/>
  <c r="HX156" i="1"/>
  <c r="L154" i="10" s="1"/>
  <c r="IB156" i="1"/>
  <c r="P154" i="10" s="1"/>
  <c r="HT154" i="1"/>
  <c r="H152" i="10" s="1"/>
  <c r="HX154" i="1"/>
  <c r="L152" i="10" s="1"/>
  <c r="IB154" i="1"/>
  <c r="P152" i="10" s="1"/>
  <c r="HU154" i="1"/>
  <c r="I152" i="10" s="1"/>
  <c r="HY154" i="1"/>
  <c r="M152" i="10" s="1"/>
  <c r="IC154" i="1"/>
  <c r="Q152" i="10" s="1"/>
  <c r="HV154" i="1"/>
  <c r="J152" i="10" s="1"/>
  <c r="HZ154" i="1"/>
  <c r="IE154" i="1" s="1"/>
  <c r="ID154" i="1"/>
  <c r="R152" i="10" s="1"/>
  <c r="IA153" i="1"/>
  <c r="O151" i="10" s="1"/>
  <c r="HW153" i="1"/>
  <c r="K151" i="10" s="1"/>
  <c r="HS153" i="1"/>
  <c r="G151" i="10" s="1"/>
  <c r="IB152" i="1"/>
  <c r="P150" i="10" s="1"/>
  <c r="HX152" i="1"/>
  <c r="L150" i="10" s="1"/>
  <c r="HT152" i="1"/>
  <c r="H150" i="10" s="1"/>
  <c r="IC151" i="1"/>
  <c r="Q149" i="10" s="1"/>
  <c r="HY151" i="1"/>
  <c r="M149" i="10" s="1"/>
  <c r="HU151" i="1"/>
  <c r="I149" i="10" s="1"/>
  <c r="ID150" i="1"/>
  <c r="R148" i="10" s="1"/>
  <c r="HZ150" i="1"/>
  <c r="IE150" i="1" s="1"/>
  <c r="HV150" i="1"/>
  <c r="J148" i="10" s="1"/>
  <c r="IA149" i="1"/>
  <c r="O147" i="10" s="1"/>
  <c r="HW149" i="1"/>
  <c r="K147" i="10" s="1"/>
  <c r="HS149" i="1"/>
  <c r="G147" i="10" s="1"/>
  <c r="IB148" i="1"/>
  <c r="P146" i="10" s="1"/>
  <c r="HX148" i="1"/>
  <c r="L146" i="10" s="1"/>
  <c r="HT148" i="1"/>
  <c r="H146" i="10" s="1"/>
  <c r="IC147" i="1"/>
  <c r="Q145" i="10" s="1"/>
  <c r="HY147" i="1"/>
  <c r="M145" i="10" s="1"/>
  <c r="HU147" i="1"/>
  <c r="I145" i="10" s="1"/>
  <c r="ID146" i="1"/>
  <c r="R144" i="10" s="1"/>
  <c r="HZ146" i="1"/>
  <c r="IE146" i="1" s="1"/>
  <c r="HV146" i="1"/>
  <c r="J144" i="10" s="1"/>
  <c r="IA145" i="1"/>
  <c r="O143" i="10" s="1"/>
  <c r="HW145" i="1"/>
  <c r="K143" i="10" s="1"/>
  <c r="HS145" i="1"/>
  <c r="G143" i="10" s="1"/>
  <c r="IB144" i="1"/>
  <c r="P142" i="10" s="1"/>
  <c r="IC143" i="1"/>
  <c r="Q141" i="10" s="1"/>
  <c r="HY143" i="1"/>
  <c r="M141" i="10" s="1"/>
  <c r="HU143" i="1"/>
  <c r="I141" i="10" s="1"/>
  <c r="ID142" i="1"/>
  <c r="R140" i="10" s="1"/>
  <c r="HZ142" i="1"/>
  <c r="IE142" i="1" s="1"/>
  <c r="HV142" i="1"/>
  <c r="J140" i="10" s="1"/>
  <c r="IA141" i="1"/>
  <c r="O139" i="10" s="1"/>
  <c r="HW141" i="1"/>
  <c r="K139" i="10" s="1"/>
  <c r="HX140" i="1"/>
  <c r="L138" i="10" s="1"/>
  <c r="HT140" i="1"/>
  <c r="H138" i="10" s="1"/>
  <c r="HU139" i="1"/>
  <c r="I137" i="10" s="1"/>
  <c r="ID153" i="1"/>
  <c r="R151" i="10" s="1"/>
  <c r="HZ153" i="1"/>
  <c r="IE153" i="1" s="1"/>
  <c r="HV153" i="1"/>
  <c r="J151" i="10" s="1"/>
  <c r="IA152" i="1"/>
  <c r="O150" i="10" s="1"/>
  <c r="HW152" i="1"/>
  <c r="K150" i="10" s="1"/>
  <c r="HS152" i="1"/>
  <c r="G150" i="10" s="1"/>
  <c r="IB151" i="1"/>
  <c r="P149" i="10" s="1"/>
  <c r="HX151" i="1"/>
  <c r="L149" i="10" s="1"/>
  <c r="HT151" i="1"/>
  <c r="H149" i="10" s="1"/>
  <c r="IC150" i="1"/>
  <c r="Q148" i="10" s="1"/>
  <c r="HY150" i="1"/>
  <c r="M148" i="10" s="1"/>
  <c r="HU150" i="1"/>
  <c r="I148" i="10" s="1"/>
  <c r="ID149" i="1"/>
  <c r="R147" i="10" s="1"/>
  <c r="HZ149" i="1"/>
  <c r="IE149" i="1" s="1"/>
  <c r="HV149" i="1"/>
  <c r="J147" i="10" s="1"/>
  <c r="IA148" i="1"/>
  <c r="O146" i="10" s="1"/>
  <c r="HW148" i="1"/>
  <c r="K146" i="10" s="1"/>
  <c r="HS148" i="1"/>
  <c r="G146" i="10" s="1"/>
  <c r="IB147" i="1"/>
  <c r="P145" i="10" s="1"/>
  <c r="HX147" i="1"/>
  <c r="L145" i="10" s="1"/>
  <c r="HT147" i="1"/>
  <c r="H145" i="10" s="1"/>
  <c r="IC146" i="1"/>
  <c r="Q144" i="10" s="1"/>
  <c r="HY146" i="1"/>
  <c r="M144" i="10" s="1"/>
  <c r="HU146" i="1"/>
  <c r="I144" i="10" s="1"/>
  <c r="ID145" i="1"/>
  <c r="R143" i="10" s="1"/>
  <c r="HZ145" i="1"/>
  <c r="IE145" i="1" s="1"/>
  <c r="HV145" i="1"/>
  <c r="J143" i="10" s="1"/>
  <c r="IA144" i="1"/>
  <c r="O142" i="10" s="1"/>
  <c r="IB143" i="1"/>
  <c r="P141" i="10" s="1"/>
  <c r="HY142" i="1"/>
  <c r="M140" i="10" s="1"/>
  <c r="HV141" i="1"/>
  <c r="J139" i="10" s="1"/>
  <c r="IC153" i="1"/>
  <c r="Q151" i="10" s="1"/>
  <c r="HY153" i="1"/>
  <c r="M151" i="10" s="1"/>
  <c r="ID152" i="1"/>
  <c r="R150" i="10" s="1"/>
  <c r="HZ152" i="1"/>
  <c r="IE152" i="1" s="1"/>
  <c r="IA151" i="1"/>
  <c r="O149" i="10" s="1"/>
  <c r="HW151" i="1"/>
  <c r="K149" i="10" s="1"/>
  <c r="IB150" i="1"/>
  <c r="P148" i="10" s="1"/>
  <c r="HX150" i="1"/>
  <c r="L148" i="10" s="1"/>
  <c r="IC149" i="1"/>
  <c r="Q147" i="10" s="1"/>
  <c r="HY149" i="1"/>
  <c r="M147" i="10" s="1"/>
  <c r="ID148" i="1"/>
  <c r="R146" i="10" s="1"/>
  <c r="HZ148" i="1"/>
  <c r="IE148" i="1" s="1"/>
  <c r="IA147" i="1"/>
  <c r="O145" i="10" s="1"/>
  <c r="HW147" i="1"/>
  <c r="K145" i="10" s="1"/>
  <c r="IB146" i="1"/>
  <c r="P144" i="10" s="1"/>
  <c r="HX146" i="1"/>
  <c r="L144" i="10" s="1"/>
  <c r="IC145" i="1"/>
  <c r="Q143" i="10" s="1"/>
  <c r="HY145" i="1"/>
  <c r="M143" i="10" s="1"/>
  <c r="IB136" i="1"/>
  <c r="P134" i="10" s="1"/>
  <c r="HW136" i="1"/>
  <c r="K134" i="10" s="1"/>
  <c r="HT131" i="1"/>
  <c r="H129" i="10" s="1"/>
  <c r="HY131" i="1"/>
  <c r="M129" i="10" s="1"/>
  <c r="HU131" i="1"/>
  <c r="I129" i="10" s="1"/>
  <c r="IA131" i="1"/>
  <c r="O129" i="10" s="1"/>
  <c r="HV131" i="1"/>
  <c r="J129" i="10" s="1"/>
  <c r="HS126" i="1"/>
  <c r="G124" i="10" s="1"/>
  <c r="HW126" i="1"/>
  <c r="K124" i="10" s="1"/>
  <c r="IA126" i="1"/>
  <c r="O124" i="10" s="1"/>
  <c r="HT126" i="1"/>
  <c r="H124" i="10" s="1"/>
  <c r="HX126" i="1"/>
  <c r="L124" i="10" s="1"/>
  <c r="IB126" i="1"/>
  <c r="P124" i="10" s="1"/>
  <c r="HU126" i="1"/>
  <c r="I124" i="10" s="1"/>
  <c r="HY126" i="1"/>
  <c r="M124" i="10" s="1"/>
  <c r="IC126" i="1"/>
  <c r="Q124" i="10" s="1"/>
  <c r="HV126" i="1"/>
  <c r="J124" i="10" s="1"/>
  <c r="HZ126" i="1"/>
  <c r="IE126" i="1" s="1"/>
  <c r="ID126" i="1"/>
  <c r="R124" i="10" s="1"/>
  <c r="ID137" i="1"/>
  <c r="R135" i="10" s="1"/>
  <c r="HX137" i="1"/>
  <c r="L135" i="10" s="1"/>
  <c r="IA136" i="1"/>
  <c r="O134" i="10" s="1"/>
  <c r="HU136" i="1"/>
  <c r="I134" i="10" s="1"/>
  <c r="HU135" i="1"/>
  <c r="I133" i="10" s="1"/>
  <c r="HY135" i="1"/>
  <c r="M133" i="10" s="1"/>
  <c r="IC135" i="1"/>
  <c r="Q133" i="10" s="1"/>
  <c r="HV135" i="1"/>
  <c r="J133" i="10" s="1"/>
  <c r="HZ135" i="1"/>
  <c r="IE135" i="1" s="1"/>
  <c r="ID135" i="1"/>
  <c r="R133" i="10" s="1"/>
  <c r="HU134" i="1"/>
  <c r="I132" i="10" s="1"/>
  <c r="ID133" i="1"/>
  <c r="R131" i="10" s="1"/>
  <c r="HU137" i="1"/>
  <c r="I135" i="10" s="1"/>
  <c r="HY137" i="1"/>
  <c r="M135" i="10" s="1"/>
  <c r="IC137" i="1"/>
  <c r="Q135" i="10" s="1"/>
  <c r="HY136" i="1"/>
  <c r="M134" i="10" s="1"/>
  <c r="HX134" i="1"/>
  <c r="L132" i="10" s="1"/>
  <c r="IC134" i="1"/>
  <c r="Q132" i="10" s="1"/>
  <c r="HT134" i="1"/>
  <c r="H132" i="10" s="1"/>
  <c r="HY134" i="1"/>
  <c r="M132" i="10" s="1"/>
  <c r="ID134" i="1"/>
  <c r="R132" i="10" s="1"/>
  <c r="IC131" i="1"/>
  <c r="Q129" i="10" s="1"/>
  <c r="HV130" i="1"/>
  <c r="J128" i="10" s="1"/>
  <c r="HV136" i="1"/>
  <c r="J134" i="10" s="1"/>
  <c r="HZ136" i="1"/>
  <c r="IE136" i="1" s="1"/>
  <c r="ID136" i="1"/>
  <c r="R134" i="10" s="1"/>
  <c r="HU133" i="1"/>
  <c r="I131" i="10" s="1"/>
  <c r="HZ133" i="1"/>
  <c r="IE133" i="1" s="1"/>
  <c r="HV133" i="1"/>
  <c r="J131" i="10" s="1"/>
  <c r="IA133" i="1"/>
  <c r="O131" i="10" s="1"/>
  <c r="HW133" i="1"/>
  <c r="K131" i="10" s="1"/>
  <c r="IC133" i="1"/>
  <c r="Q131" i="10" s="1"/>
  <c r="HW131" i="1"/>
  <c r="K129" i="10" s="1"/>
  <c r="HZ130" i="1"/>
  <c r="IE130" i="1" s="1"/>
  <c r="HU130" i="1"/>
  <c r="I128" i="10" s="1"/>
  <c r="IC130" i="1"/>
  <c r="Q128" i="10" s="1"/>
  <c r="HV128" i="1"/>
  <c r="J126" i="10" s="1"/>
  <c r="HZ128" i="1"/>
  <c r="IE128" i="1" s="1"/>
  <c r="ID128" i="1"/>
  <c r="R126" i="10" s="1"/>
  <c r="IB128" i="1"/>
  <c r="P126" i="10" s="1"/>
  <c r="HT128" i="1"/>
  <c r="H126" i="10" s="1"/>
  <c r="IA135" i="1"/>
  <c r="O133" i="10" s="1"/>
  <c r="HW135" i="1"/>
  <c r="K133" i="10" s="1"/>
  <c r="HZ134" i="1"/>
  <c r="IE134" i="1" s="1"/>
  <c r="HT133" i="1"/>
  <c r="H131" i="10" s="1"/>
  <c r="HX133" i="1"/>
  <c r="L131" i="10" s="1"/>
  <c r="IB133" i="1"/>
  <c r="P131" i="10" s="1"/>
  <c r="HZ132" i="1"/>
  <c r="IE132" i="1" s="1"/>
  <c r="IB131" i="1"/>
  <c r="P129" i="10" s="1"/>
  <c r="ID130" i="1"/>
  <c r="R128" i="10" s="1"/>
  <c r="HT127" i="1"/>
  <c r="H125" i="10" s="1"/>
  <c r="HV124" i="1"/>
  <c r="J122" i="10" s="1"/>
  <c r="HZ124" i="1"/>
  <c r="IE124" i="1" s="1"/>
  <c r="ID124" i="1"/>
  <c r="R122" i="10" s="1"/>
  <c r="HV123" i="1"/>
  <c r="J121" i="10" s="1"/>
  <c r="HT129" i="1"/>
  <c r="H127" i="10" s="1"/>
  <c r="HX129" i="1"/>
  <c r="L127" i="10" s="1"/>
  <c r="IB129" i="1"/>
  <c r="P127" i="10" s="1"/>
  <c r="HU129" i="1"/>
  <c r="I127" i="10" s="1"/>
  <c r="HY129" i="1"/>
  <c r="M127" i="10" s="1"/>
  <c r="IC129" i="1"/>
  <c r="Q127" i="10" s="1"/>
  <c r="HV129" i="1"/>
  <c r="J127" i="10" s="1"/>
  <c r="HZ129" i="1"/>
  <c r="IE129" i="1" s="1"/>
  <c r="ID129" i="1"/>
  <c r="R127" i="10" s="1"/>
  <c r="HU128" i="1"/>
  <c r="I126" i="10" s="1"/>
  <c r="HS127" i="1"/>
  <c r="G125" i="10" s="1"/>
  <c r="HW127" i="1"/>
  <c r="K125" i="10" s="1"/>
  <c r="IA127" i="1"/>
  <c r="O125" i="10" s="1"/>
  <c r="HT124" i="1"/>
  <c r="H122" i="10" s="1"/>
  <c r="HT123" i="1"/>
  <c r="H121" i="10" s="1"/>
  <c r="HS134" i="1"/>
  <c r="G132" i="10" s="1"/>
  <c r="HW134" i="1"/>
  <c r="K132" i="10" s="1"/>
  <c r="IA134" i="1"/>
  <c r="O132" i="10" s="1"/>
  <c r="HU132" i="1"/>
  <c r="I130" i="10" s="1"/>
  <c r="HY132" i="1"/>
  <c r="M130" i="10" s="1"/>
  <c r="IC132" i="1"/>
  <c r="Q130" i="10" s="1"/>
  <c r="HS130" i="1"/>
  <c r="G128" i="10" s="1"/>
  <c r="HW130" i="1"/>
  <c r="K128" i="10" s="1"/>
  <c r="IA130" i="1"/>
  <c r="O128" i="10" s="1"/>
  <c r="HT130" i="1"/>
  <c r="H128" i="10" s="1"/>
  <c r="HX130" i="1"/>
  <c r="L128" i="10" s="1"/>
  <c r="IB130" i="1"/>
  <c r="P128" i="10" s="1"/>
  <c r="HT125" i="1"/>
  <c r="H123" i="10" s="1"/>
  <c r="HX125" i="1"/>
  <c r="L123" i="10" s="1"/>
  <c r="IB125" i="1"/>
  <c r="P123" i="10" s="1"/>
  <c r="HU125" i="1"/>
  <c r="I123" i="10" s="1"/>
  <c r="HY125" i="1"/>
  <c r="M123" i="10" s="1"/>
  <c r="IC125" i="1"/>
  <c r="Q123" i="10" s="1"/>
  <c r="HV125" i="1"/>
  <c r="J123" i="10" s="1"/>
  <c r="HZ125" i="1"/>
  <c r="IE125" i="1" s="1"/>
  <c r="ID125" i="1"/>
  <c r="R123" i="10" s="1"/>
  <c r="HU124" i="1"/>
  <c r="I122" i="10" s="1"/>
  <c r="HS123" i="1"/>
  <c r="G121" i="10" s="1"/>
  <c r="IA128" i="1"/>
  <c r="O126" i="10" s="1"/>
  <c r="HW128" i="1"/>
  <c r="K126" i="10" s="1"/>
  <c r="HS128" i="1"/>
  <c r="G126" i="10" s="1"/>
  <c r="IB127" i="1"/>
  <c r="P125" i="10" s="1"/>
  <c r="HX127" i="1"/>
  <c r="L125" i="10" s="1"/>
  <c r="IA124" i="1"/>
  <c r="O122" i="10" s="1"/>
  <c r="HW124" i="1"/>
  <c r="K122" i="10" s="1"/>
  <c r="HS124" i="1"/>
  <c r="G122" i="10" s="1"/>
  <c r="IB123" i="1"/>
  <c r="P121" i="10" s="1"/>
  <c r="HX123" i="1"/>
  <c r="L121" i="10" s="1"/>
  <c r="IC122" i="1"/>
  <c r="Q120" i="10" s="1"/>
  <c r="HY122" i="1"/>
  <c r="M120" i="10" s="1"/>
  <c r="HU122" i="1"/>
  <c r="I120" i="10" s="1"/>
  <c r="ID121" i="1"/>
  <c r="R119" i="10" s="1"/>
  <c r="HZ121" i="1"/>
  <c r="IE121" i="1" s="1"/>
  <c r="HV121" i="1"/>
  <c r="J119" i="10" s="1"/>
  <c r="IA120" i="1"/>
  <c r="O118" i="10" s="1"/>
  <c r="HW120" i="1"/>
  <c r="K118" i="10" s="1"/>
  <c r="HS120" i="1"/>
  <c r="G118" i="10" s="1"/>
  <c r="IB119" i="1"/>
  <c r="P117" i="10" s="1"/>
  <c r="HX119" i="1"/>
  <c r="L117" i="10" s="1"/>
  <c r="IC118" i="1"/>
  <c r="Q116" i="10" s="1"/>
  <c r="HY118" i="1"/>
  <c r="M116" i="10" s="1"/>
  <c r="HU118" i="1"/>
  <c r="I116" i="10" s="1"/>
  <c r="ID117" i="1"/>
  <c r="R115" i="10" s="1"/>
  <c r="HZ117" i="1"/>
  <c r="IE117" i="1" s="1"/>
  <c r="HV117" i="1"/>
  <c r="J115" i="10" s="1"/>
  <c r="IA116" i="1"/>
  <c r="O114" i="10" s="1"/>
  <c r="HW116" i="1"/>
  <c r="K114" i="10" s="1"/>
  <c r="HS116" i="1"/>
  <c r="G114" i="10" s="1"/>
  <c r="IB115" i="1"/>
  <c r="P113" i="10" s="1"/>
  <c r="HX115" i="1"/>
  <c r="L113" i="10" s="1"/>
  <c r="IC114" i="1"/>
  <c r="Q112" i="10" s="1"/>
  <c r="HY114" i="1"/>
  <c r="M112" i="10" s="1"/>
  <c r="HU114" i="1"/>
  <c r="I112" i="10" s="1"/>
  <c r="ID113" i="1"/>
  <c r="R111" i="10" s="1"/>
  <c r="HZ113" i="1"/>
  <c r="IE113" i="1" s="1"/>
  <c r="HV113" i="1"/>
  <c r="J111" i="10" s="1"/>
  <c r="IA112" i="1"/>
  <c r="O110" i="10" s="1"/>
  <c r="HW112" i="1"/>
  <c r="K110" i="10" s="1"/>
  <c r="IB111" i="1"/>
  <c r="P109" i="10" s="1"/>
  <c r="HX111" i="1"/>
  <c r="L109" i="10" s="1"/>
  <c r="IC110" i="1"/>
  <c r="Q108" i="10" s="1"/>
  <c r="HY110" i="1"/>
  <c r="M108" i="10" s="1"/>
  <c r="HU110" i="1"/>
  <c r="I108" i="10" s="1"/>
  <c r="ID109" i="1"/>
  <c r="R107" i="10" s="1"/>
  <c r="HZ109" i="1"/>
  <c r="IE109" i="1" s="1"/>
  <c r="HV109" i="1"/>
  <c r="J107" i="10" s="1"/>
  <c r="IA123" i="1"/>
  <c r="O121" i="10" s="1"/>
  <c r="HW123" i="1"/>
  <c r="K121" i="10" s="1"/>
  <c r="IB122" i="1"/>
  <c r="P120" i="10" s="1"/>
  <c r="HX122" i="1"/>
  <c r="L120" i="10" s="1"/>
  <c r="HT122" i="1"/>
  <c r="H120" i="10" s="1"/>
  <c r="IC121" i="1"/>
  <c r="Q119" i="10" s="1"/>
  <c r="HY121" i="1"/>
  <c r="M119" i="10" s="1"/>
  <c r="HU121" i="1"/>
  <c r="I119" i="10" s="1"/>
  <c r="ID120" i="1"/>
  <c r="R118" i="10" s="1"/>
  <c r="HZ120" i="1"/>
  <c r="IE120" i="1" s="1"/>
  <c r="IA119" i="1"/>
  <c r="O117" i="10" s="1"/>
  <c r="HW119" i="1"/>
  <c r="K117" i="10" s="1"/>
  <c r="IB118" i="1"/>
  <c r="P116" i="10" s="1"/>
  <c r="HX118" i="1"/>
  <c r="L116" i="10" s="1"/>
  <c r="HT118" i="1"/>
  <c r="H116" i="10" s="1"/>
  <c r="IC117" i="1"/>
  <c r="Q115" i="10" s="1"/>
  <c r="HY117" i="1"/>
  <c r="M115" i="10" s="1"/>
  <c r="HU117" i="1"/>
  <c r="I115" i="10" s="1"/>
  <c r="ID116" i="1"/>
  <c r="R114" i="10" s="1"/>
  <c r="HZ116" i="1"/>
  <c r="IE116" i="1" s="1"/>
  <c r="IA115" i="1"/>
  <c r="O113" i="10" s="1"/>
  <c r="HW115" i="1"/>
  <c r="K113" i="10" s="1"/>
  <c r="HS115" i="1"/>
  <c r="G113" i="10" s="1"/>
  <c r="IB114" i="1"/>
  <c r="P112" i="10" s="1"/>
  <c r="HX114" i="1"/>
  <c r="L112" i="10" s="1"/>
  <c r="HT114" i="1"/>
  <c r="H112" i="10" s="1"/>
  <c r="IC113" i="1"/>
  <c r="Q111" i="10" s="1"/>
  <c r="HY113" i="1"/>
  <c r="M111" i="10" s="1"/>
  <c r="HU113" i="1"/>
  <c r="I111" i="10" s="1"/>
  <c r="ID112" i="1"/>
  <c r="R110" i="10" s="1"/>
  <c r="HZ112" i="1"/>
  <c r="IE112" i="1" s="1"/>
  <c r="HV112" i="1"/>
  <c r="J110" i="10" s="1"/>
  <c r="IA111" i="1"/>
  <c r="O109" i="10" s="1"/>
  <c r="HW111" i="1"/>
  <c r="K109" i="10" s="1"/>
  <c r="HS111" i="1"/>
  <c r="G109" i="10" s="1"/>
  <c r="IB110" i="1"/>
  <c r="P108" i="10" s="1"/>
  <c r="HX110" i="1"/>
  <c r="L108" i="10" s="1"/>
  <c r="HT110" i="1"/>
  <c r="H108" i="10" s="1"/>
  <c r="IC109" i="1"/>
  <c r="Q107" i="10" s="1"/>
  <c r="HY109" i="1"/>
  <c r="M107" i="10" s="1"/>
  <c r="HU109" i="1"/>
  <c r="I107" i="10" s="1"/>
  <c r="ID131" i="1"/>
  <c r="R129" i="10" s="1"/>
  <c r="HZ131" i="1"/>
  <c r="IE131" i="1" s="1"/>
  <c r="IC128" i="1"/>
  <c r="Q126" i="10" s="1"/>
  <c r="HY128" i="1"/>
  <c r="M126" i="10" s="1"/>
  <c r="ID127" i="1"/>
  <c r="R125" i="10" s="1"/>
  <c r="HZ127" i="1"/>
  <c r="IE127" i="1" s="1"/>
  <c r="IC124" i="1"/>
  <c r="Q122" i="10" s="1"/>
  <c r="HY124" i="1"/>
  <c r="M122" i="10" s="1"/>
  <c r="ID123" i="1"/>
  <c r="R121" i="10" s="1"/>
  <c r="HZ123" i="1"/>
  <c r="IE123" i="1" s="1"/>
  <c r="IA122" i="1"/>
  <c r="O120" i="10" s="1"/>
  <c r="HW122" i="1"/>
  <c r="K120" i="10" s="1"/>
  <c r="IB121" i="1"/>
  <c r="P119" i="10" s="1"/>
  <c r="HX121" i="1"/>
  <c r="L119" i="10" s="1"/>
  <c r="IC120" i="1"/>
  <c r="Q118" i="10" s="1"/>
  <c r="HY120" i="1"/>
  <c r="M118" i="10" s="1"/>
  <c r="ID119" i="1"/>
  <c r="R117" i="10" s="1"/>
  <c r="HZ119" i="1"/>
  <c r="IE119" i="1" s="1"/>
  <c r="IA118" i="1"/>
  <c r="O116" i="10" s="1"/>
  <c r="HW118" i="1"/>
  <c r="K116" i="10" s="1"/>
  <c r="IB117" i="1"/>
  <c r="P115" i="10" s="1"/>
  <c r="HX117" i="1"/>
  <c r="L115" i="10" s="1"/>
  <c r="IC116" i="1"/>
  <c r="Q114" i="10" s="1"/>
  <c r="HY116" i="1"/>
  <c r="M114" i="10" s="1"/>
  <c r="ID115" i="1"/>
  <c r="R113" i="10" s="1"/>
  <c r="HZ115" i="1"/>
  <c r="IE115" i="1" s="1"/>
  <c r="IA114" i="1"/>
  <c r="O112" i="10" s="1"/>
  <c r="HW114" i="1"/>
  <c r="K112" i="10" s="1"/>
  <c r="IB113" i="1"/>
  <c r="P111" i="10" s="1"/>
  <c r="HX113" i="1"/>
  <c r="L111" i="10" s="1"/>
  <c r="IC112" i="1"/>
  <c r="Q110" i="10" s="1"/>
  <c r="HY112" i="1"/>
  <c r="M110" i="10" s="1"/>
  <c r="ID111" i="1"/>
  <c r="R109" i="10" s="1"/>
  <c r="HZ111" i="1"/>
  <c r="IE111" i="1" s="1"/>
  <c r="IA110" i="1"/>
  <c r="O108" i="10" s="1"/>
  <c r="HW110" i="1"/>
  <c r="K108" i="10" s="1"/>
  <c r="IB109" i="1"/>
  <c r="P107" i="10" s="1"/>
  <c r="HX109" i="1"/>
  <c r="L107" i="10" s="1"/>
  <c r="B12" i="1"/>
  <c r="B9" i="13" s="1"/>
  <c r="B13" i="1"/>
  <c r="B10" i="13" s="1"/>
  <c r="B14" i="1"/>
  <c r="B11" i="13" s="1"/>
  <c r="B15" i="1"/>
  <c r="B12" i="13" s="1"/>
  <c r="B16" i="1"/>
  <c r="B13" i="13" s="1"/>
  <c r="B17" i="1"/>
  <c r="B14" i="13" s="1"/>
  <c r="B18" i="1"/>
  <c r="B15" i="13" s="1"/>
  <c r="B19" i="1"/>
  <c r="B16" i="13" s="1"/>
  <c r="B20" i="1"/>
  <c r="B17" i="13" s="1"/>
  <c r="B21" i="1"/>
  <c r="B18" i="13" s="1"/>
  <c r="B22" i="1"/>
  <c r="B19" i="13" s="1"/>
  <c r="B23" i="1"/>
  <c r="B20" i="13" s="1"/>
  <c r="B24" i="1"/>
  <c r="B21" i="13" s="1"/>
  <c r="B25" i="1"/>
  <c r="B22" i="13" s="1"/>
  <c r="B26" i="1"/>
  <c r="B23" i="13" s="1"/>
  <c r="B27" i="1"/>
  <c r="B24" i="13" s="1"/>
  <c r="B28" i="1"/>
  <c r="B25" i="13" s="1"/>
  <c r="B29" i="1"/>
  <c r="B26" i="13" s="1"/>
  <c r="B30" i="1"/>
  <c r="B27" i="13" s="1"/>
  <c r="B31" i="1"/>
  <c r="B28" i="13" s="1"/>
  <c r="B32" i="1"/>
  <c r="B29" i="13" s="1"/>
  <c r="B33" i="1"/>
  <c r="B30" i="13" s="1"/>
  <c r="B34" i="1"/>
  <c r="B31" i="13" s="1"/>
  <c r="B35" i="1"/>
  <c r="B32" i="13" s="1"/>
  <c r="B36" i="1"/>
  <c r="B33" i="13" s="1"/>
  <c r="B37" i="1"/>
  <c r="B34" i="13" s="1"/>
  <c r="B38" i="1"/>
  <c r="B35" i="13" s="1"/>
  <c r="B39" i="1"/>
  <c r="B36" i="13" s="1"/>
  <c r="B40" i="1"/>
  <c r="B37" i="13" s="1"/>
  <c r="B41" i="1"/>
  <c r="B38" i="13" s="1"/>
  <c r="B42" i="1"/>
  <c r="B39" i="13" s="1"/>
  <c r="B43" i="1"/>
  <c r="B40" i="13" s="1"/>
  <c r="B44" i="1"/>
  <c r="B41" i="13" s="1"/>
  <c r="B45" i="1"/>
  <c r="B42" i="13" s="1"/>
  <c r="B46" i="1"/>
  <c r="B43" i="13" s="1"/>
  <c r="B47" i="1"/>
  <c r="B44" i="13" s="1"/>
  <c r="B48" i="1"/>
  <c r="B45" i="13" s="1"/>
  <c r="B49" i="1"/>
  <c r="B46" i="13" s="1"/>
  <c r="B50" i="1"/>
  <c r="B47" i="13" s="1"/>
  <c r="B51" i="1"/>
  <c r="B48" i="13" s="1"/>
  <c r="B52" i="1"/>
  <c r="B49" i="13" s="1"/>
  <c r="B53" i="1"/>
  <c r="B50" i="13" s="1"/>
  <c r="B54" i="1"/>
  <c r="B51" i="13" s="1"/>
  <c r="B55" i="1"/>
  <c r="B52" i="13" s="1"/>
  <c r="B56" i="1"/>
  <c r="B53" i="13" s="1"/>
  <c r="B57" i="1"/>
  <c r="B54" i="13" s="1"/>
  <c r="B58" i="1"/>
  <c r="B55" i="13" s="1"/>
  <c r="B59" i="1"/>
  <c r="B56" i="13" s="1"/>
  <c r="B60" i="1"/>
  <c r="B57" i="13" s="1"/>
  <c r="B61" i="1"/>
  <c r="B58" i="13" s="1"/>
  <c r="B62" i="1"/>
  <c r="B59" i="13" s="1"/>
  <c r="B63" i="1"/>
  <c r="B60" i="13" s="1"/>
  <c r="B64" i="1"/>
  <c r="B61" i="13" s="1"/>
  <c r="B65" i="1"/>
  <c r="B62" i="13" s="1"/>
  <c r="B66" i="1"/>
  <c r="B63" i="13" s="1"/>
  <c r="B67" i="1"/>
  <c r="B64" i="13" s="1"/>
  <c r="B68" i="1"/>
  <c r="B65" i="13" s="1"/>
  <c r="B69" i="1"/>
  <c r="B66" i="13" s="1"/>
  <c r="B70" i="1"/>
  <c r="B67" i="13" s="1"/>
  <c r="B71" i="1"/>
  <c r="B68" i="13" s="1"/>
  <c r="B72" i="1"/>
  <c r="B69" i="13" s="1"/>
  <c r="B73" i="1"/>
  <c r="B70" i="13" s="1"/>
  <c r="B74" i="1"/>
  <c r="B71" i="13" s="1"/>
  <c r="B75" i="1"/>
  <c r="B72" i="13" s="1"/>
  <c r="B76" i="1"/>
  <c r="B73" i="13" s="1"/>
  <c r="B77" i="1"/>
  <c r="B74" i="13" s="1"/>
  <c r="B78" i="1"/>
  <c r="B75" i="13" s="1"/>
  <c r="B79" i="1"/>
  <c r="B76" i="13" s="1"/>
  <c r="B80" i="1"/>
  <c r="B77" i="13" s="1"/>
  <c r="B81" i="1"/>
  <c r="B78" i="13" s="1"/>
  <c r="B82" i="1"/>
  <c r="B79" i="13" s="1"/>
  <c r="B83" i="1"/>
  <c r="B80" i="13" s="1"/>
  <c r="B84" i="1"/>
  <c r="B81" i="13" s="1"/>
  <c r="B85" i="1"/>
  <c r="B82" i="13" s="1"/>
  <c r="B86" i="1"/>
  <c r="B83" i="13" s="1"/>
  <c r="B87" i="1"/>
  <c r="B84" i="13" s="1"/>
  <c r="B88" i="1"/>
  <c r="B85" i="13" s="1"/>
  <c r="B89" i="1"/>
  <c r="B86" i="13" s="1"/>
  <c r="B90" i="1"/>
  <c r="B87" i="13" s="1"/>
  <c r="B91" i="1"/>
  <c r="B88" i="13" s="1"/>
  <c r="B92" i="1"/>
  <c r="B89" i="13" s="1"/>
  <c r="B93" i="1"/>
  <c r="B90" i="13" s="1"/>
  <c r="B94" i="1"/>
  <c r="B91" i="13" s="1"/>
  <c r="B95" i="1"/>
  <c r="B92" i="13" s="1"/>
  <c r="B96" i="1"/>
  <c r="B93" i="13" s="1"/>
  <c r="B97" i="1"/>
  <c r="B94" i="13" s="1"/>
  <c r="B98" i="1"/>
  <c r="B95" i="13" s="1"/>
  <c r="B99" i="1"/>
  <c r="B96" i="13" s="1"/>
  <c r="B100" i="1"/>
  <c r="B97" i="13" s="1"/>
  <c r="B101" i="1"/>
  <c r="B98" i="13" s="1"/>
  <c r="B102" i="1"/>
  <c r="B99" i="13" s="1"/>
  <c r="B103" i="1"/>
  <c r="B100" i="13" s="1"/>
  <c r="B104" i="1"/>
  <c r="B101" i="13" s="1"/>
  <c r="B105" i="1"/>
  <c r="B102" i="13" s="1"/>
  <c r="B106" i="1"/>
  <c r="B103" i="13" s="1"/>
  <c r="B107" i="1"/>
  <c r="B104" i="13" s="1"/>
  <c r="B108" i="1"/>
  <c r="B105" i="13" s="1"/>
  <c r="F100" i="15" l="1"/>
  <c r="N100" i="15" s="1"/>
  <c r="F92" i="15"/>
  <c r="N92" i="15" s="1"/>
  <c r="F90" i="15"/>
  <c r="N90" i="15" s="1"/>
  <c r="F84" i="15"/>
  <c r="N84" i="15" s="1"/>
  <c r="F80" i="15"/>
  <c r="N80" i="15" s="1"/>
  <c r="F64" i="15"/>
  <c r="N64" i="15" s="1"/>
  <c r="F60" i="15"/>
  <c r="N60" i="15" s="1"/>
  <c r="F54" i="15"/>
  <c r="N54" i="15" s="1"/>
  <c r="F52" i="15"/>
  <c r="N52" i="15" s="1"/>
  <c r="F48" i="15"/>
  <c r="N48" i="15" s="1"/>
  <c r="F42" i="15"/>
  <c r="N42" i="15" s="1"/>
  <c r="F38" i="15"/>
  <c r="N38" i="15" s="1"/>
  <c r="F34" i="15"/>
  <c r="N34" i="15" s="1"/>
  <c r="F30" i="15"/>
  <c r="N30" i="15" s="1"/>
  <c r="F28" i="15"/>
  <c r="N28" i="15" s="1"/>
  <c r="F24" i="15"/>
  <c r="N24" i="15" s="1"/>
  <c r="F18" i="15"/>
  <c r="N18" i="15" s="1"/>
  <c r="F12" i="15"/>
  <c r="N12" i="15" s="1"/>
  <c r="F8" i="15"/>
  <c r="N8" i="15" s="1"/>
  <c r="F6" i="15"/>
  <c r="N6" i="15" s="1"/>
  <c r="F50" i="15"/>
  <c r="N50" i="15" s="1"/>
  <c r="F46" i="15"/>
  <c r="N46" i="15" s="1"/>
  <c r="F44" i="15"/>
  <c r="N44" i="15" s="1"/>
  <c r="F40" i="15"/>
  <c r="N40" i="15" s="1"/>
  <c r="F36" i="15"/>
  <c r="N36" i="15" s="1"/>
  <c r="F32" i="15"/>
  <c r="N32" i="15" s="1"/>
  <c r="F20" i="15"/>
  <c r="N20" i="15" s="1"/>
  <c r="F16" i="15"/>
  <c r="N16" i="15" s="1"/>
  <c r="F14" i="15"/>
  <c r="N14" i="15" s="1"/>
  <c r="F10" i="15"/>
  <c r="N10" i="15" s="1"/>
  <c r="N237" i="10"/>
  <c r="S237" i="10" s="1"/>
  <c r="IE239" i="1"/>
  <c r="IF239" i="1" s="1"/>
  <c r="J236" i="13" s="1"/>
  <c r="L236" i="13" s="1"/>
  <c r="N245" i="10"/>
  <c r="IE247" i="1"/>
  <c r="IF247" i="1" s="1"/>
  <c r="J244" i="13" s="1"/>
  <c r="L244" i="13" s="1"/>
  <c r="N222" i="10"/>
  <c r="S222" i="10" s="1"/>
  <c r="IE224" i="1"/>
  <c r="IF224" i="1" s="1"/>
  <c r="J221" i="13" s="1"/>
  <c r="L221" i="13" s="1"/>
  <c r="N230" i="10"/>
  <c r="IE232" i="1"/>
  <c r="IF232" i="1" s="1"/>
  <c r="J229" i="13" s="1"/>
  <c r="L229" i="13" s="1"/>
  <c r="N234" i="10"/>
  <c r="S234" i="10" s="1"/>
  <c r="IE236" i="1"/>
  <c r="IF236" i="1" s="1"/>
  <c r="J233" i="13" s="1"/>
  <c r="L233" i="13" s="1"/>
  <c r="N238" i="10"/>
  <c r="IE240" i="1"/>
  <c r="IF240" i="1" s="1"/>
  <c r="J237" i="13" s="1"/>
  <c r="L237" i="13" s="1"/>
  <c r="N242" i="10"/>
  <c r="S242" i="10" s="1"/>
  <c r="IE244" i="1"/>
  <c r="IF244" i="1" s="1"/>
  <c r="J241" i="13" s="1"/>
  <c r="L241" i="13" s="1"/>
  <c r="N246" i="10"/>
  <c r="IE248" i="1"/>
  <c r="IF248" i="1" s="1"/>
  <c r="J245" i="13" s="1"/>
  <c r="L245" i="13" s="1"/>
  <c r="N247" i="10"/>
  <c r="S247" i="10" s="1"/>
  <c r="IE249" i="1"/>
  <c r="IF249" i="1" s="1"/>
  <c r="J246" i="13" s="1"/>
  <c r="L246" i="13" s="1"/>
  <c r="N251" i="10"/>
  <c r="S251" i="10" s="1"/>
  <c r="IE253" i="1"/>
  <c r="IF253" i="1" s="1"/>
  <c r="J250" i="13" s="1"/>
  <c r="L250" i="13" s="1"/>
  <c r="N252" i="10"/>
  <c r="S252" i="10" s="1"/>
  <c r="IE254" i="1"/>
  <c r="IF254" i="1" s="1"/>
  <c r="J251" i="13" s="1"/>
  <c r="L251" i="13" s="1"/>
  <c r="N254" i="10"/>
  <c r="S254" i="10" s="1"/>
  <c r="IE256" i="1"/>
  <c r="IF256" i="1" s="1"/>
  <c r="J253" i="13" s="1"/>
  <c r="L253" i="13" s="1"/>
  <c r="N258" i="10"/>
  <c r="S258" i="10" s="1"/>
  <c r="IE260" i="1"/>
  <c r="IF260" i="1" s="1"/>
  <c r="J257" i="13" s="1"/>
  <c r="L257" i="13" s="1"/>
  <c r="N211" i="10"/>
  <c r="S211" i="10" s="1"/>
  <c r="IE213" i="1"/>
  <c r="IF213" i="1" s="1"/>
  <c r="J210" i="13" s="1"/>
  <c r="L210" i="13" s="1"/>
  <c r="N219" i="10"/>
  <c r="S219" i="10" s="1"/>
  <c r="IE221" i="1"/>
  <c r="IF221" i="1" s="1"/>
  <c r="J218" i="13" s="1"/>
  <c r="L218" i="13" s="1"/>
  <c r="N239" i="10"/>
  <c r="S239" i="10" s="1"/>
  <c r="IE241" i="1"/>
  <c r="IF241" i="1" s="1"/>
  <c r="J238" i="13" s="1"/>
  <c r="L238" i="13" s="1"/>
  <c r="N243" i="10"/>
  <c r="S243" i="10" s="1"/>
  <c r="IE245" i="1"/>
  <c r="IF245" i="1" s="1"/>
  <c r="J242" i="13" s="1"/>
  <c r="L242" i="13" s="1"/>
  <c r="F82" i="15"/>
  <c r="N82" i="15" s="1"/>
  <c r="F22" i="15"/>
  <c r="N22" i="15" s="1"/>
  <c r="N212" i="10"/>
  <c r="S212" i="10" s="1"/>
  <c r="IE214" i="1"/>
  <c r="IF214" i="1" s="1"/>
  <c r="J211" i="13" s="1"/>
  <c r="L211" i="13" s="1"/>
  <c r="N236" i="10"/>
  <c r="S236" i="10" s="1"/>
  <c r="IE238" i="1"/>
  <c r="IF238" i="1" s="1"/>
  <c r="J235" i="13" s="1"/>
  <c r="L235" i="13" s="1"/>
  <c r="N240" i="10"/>
  <c r="S240" i="10" s="1"/>
  <c r="IE242" i="1"/>
  <c r="IF242" i="1" s="1"/>
  <c r="J239" i="13" s="1"/>
  <c r="L239" i="13" s="1"/>
  <c r="N244" i="10"/>
  <c r="IE246" i="1"/>
  <c r="IF246" i="1" s="1"/>
  <c r="J243" i="13" s="1"/>
  <c r="L243" i="13" s="1"/>
  <c r="N225" i="10"/>
  <c r="S225" i="10" s="1"/>
  <c r="IE227" i="1"/>
  <c r="IF227" i="1" s="1"/>
  <c r="J224" i="13" s="1"/>
  <c r="L224" i="13" s="1"/>
  <c r="K224" i="11" s="1"/>
  <c r="L224" i="11" s="1"/>
  <c r="N255" i="10"/>
  <c r="IE257" i="1"/>
  <c r="IF257" i="1" s="1"/>
  <c r="J254" i="13" s="1"/>
  <c r="L254" i="13" s="1"/>
  <c r="N256" i="10"/>
  <c r="S256" i="10" s="1"/>
  <c r="IE258" i="1"/>
  <c r="IF258" i="1" s="1"/>
  <c r="J255" i="13" s="1"/>
  <c r="L255" i="13" s="1"/>
  <c r="N231" i="10"/>
  <c r="S231" i="10" s="1"/>
  <c r="IE233" i="1"/>
  <c r="IF233" i="1" s="1"/>
  <c r="J230" i="13" s="1"/>
  <c r="L230" i="13" s="1"/>
  <c r="N235" i="10"/>
  <c r="S235" i="10" s="1"/>
  <c r="IE237" i="1"/>
  <c r="IF237" i="1" s="1"/>
  <c r="J234" i="13" s="1"/>
  <c r="L234" i="13" s="1"/>
  <c r="F98" i="15"/>
  <c r="N98" i="15" s="1"/>
  <c r="F96" i="15"/>
  <c r="N96" i="15" s="1"/>
  <c r="F94" i="15"/>
  <c r="N94" i="15" s="1"/>
  <c r="F88" i="15"/>
  <c r="N88" i="15" s="1"/>
  <c r="F86" i="15"/>
  <c r="N86" i="15" s="1"/>
  <c r="F78" i="15"/>
  <c r="N78" i="15" s="1"/>
  <c r="F76" i="15"/>
  <c r="N76" i="15" s="1"/>
  <c r="F74" i="15"/>
  <c r="N74" i="15" s="1"/>
  <c r="F72" i="15"/>
  <c r="N72" i="15" s="1"/>
  <c r="F70" i="15"/>
  <c r="N70" i="15" s="1"/>
  <c r="F68" i="15"/>
  <c r="N68" i="15" s="1"/>
  <c r="F66" i="15"/>
  <c r="N66" i="15" s="1"/>
  <c r="F62" i="15"/>
  <c r="N62" i="15" s="1"/>
  <c r="F58" i="15"/>
  <c r="N58" i="15" s="1"/>
  <c r="F56" i="15"/>
  <c r="N56" i="15" s="1"/>
  <c r="F26" i="15"/>
  <c r="N26" i="15" s="1"/>
  <c r="F101" i="15"/>
  <c r="N101" i="15" s="1"/>
  <c r="F99" i="15"/>
  <c r="N99" i="15" s="1"/>
  <c r="F97" i="15"/>
  <c r="N97" i="15" s="1"/>
  <c r="F95" i="15"/>
  <c r="N95" i="15" s="1"/>
  <c r="F93" i="15"/>
  <c r="N93" i="15" s="1"/>
  <c r="F91" i="15"/>
  <c r="N91" i="15" s="1"/>
  <c r="F89" i="15"/>
  <c r="N89" i="15" s="1"/>
  <c r="F87" i="15"/>
  <c r="N87" i="15" s="1"/>
  <c r="F85" i="15"/>
  <c r="N85" i="15" s="1"/>
  <c r="F83" i="15"/>
  <c r="N83" i="15" s="1"/>
  <c r="F81" i="15"/>
  <c r="N81" i="15" s="1"/>
  <c r="F79" i="15"/>
  <c r="N79" i="15" s="1"/>
  <c r="F77" i="15"/>
  <c r="N77" i="15" s="1"/>
  <c r="F75" i="15"/>
  <c r="N75" i="15" s="1"/>
  <c r="F73" i="15"/>
  <c r="N73" i="15" s="1"/>
  <c r="F71" i="15"/>
  <c r="N71" i="15" s="1"/>
  <c r="F69" i="15"/>
  <c r="N69" i="15" s="1"/>
  <c r="F67" i="15"/>
  <c r="N67" i="15" s="1"/>
  <c r="F65" i="15"/>
  <c r="N65" i="15" s="1"/>
  <c r="F63" i="15"/>
  <c r="N63" i="15" s="1"/>
  <c r="F61" i="15"/>
  <c r="N61" i="15" s="1"/>
  <c r="F59" i="15"/>
  <c r="N59" i="15" s="1"/>
  <c r="F57" i="15"/>
  <c r="N57" i="15" s="1"/>
  <c r="F55" i="15"/>
  <c r="N55" i="15" s="1"/>
  <c r="F53" i="15"/>
  <c r="N53" i="15" s="1"/>
  <c r="F51" i="15"/>
  <c r="N51" i="15" s="1"/>
  <c r="F49" i="15"/>
  <c r="N49" i="15" s="1"/>
  <c r="F47" i="15"/>
  <c r="N47" i="15" s="1"/>
  <c r="F45" i="15"/>
  <c r="N45" i="15" s="1"/>
  <c r="F43" i="15"/>
  <c r="N43" i="15" s="1"/>
  <c r="F41" i="15"/>
  <c r="N41" i="15" s="1"/>
  <c r="F39" i="15"/>
  <c r="N39" i="15" s="1"/>
  <c r="F37" i="15"/>
  <c r="N37" i="15" s="1"/>
  <c r="F35" i="15"/>
  <c r="N35" i="15" s="1"/>
  <c r="F33" i="15"/>
  <c r="N33" i="15" s="1"/>
  <c r="F31" i="15"/>
  <c r="N31" i="15" s="1"/>
  <c r="F29" i="15"/>
  <c r="N29" i="15" s="1"/>
  <c r="F27" i="15"/>
  <c r="N27" i="15" s="1"/>
  <c r="F25" i="15"/>
  <c r="N25" i="15" s="1"/>
  <c r="F23" i="15"/>
  <c r="N23" i="15" s="1"/>
  <c r="F21" i="15"/>
  <c r="N21" i="15" s="1"/>
  <c r="F19" i="15"/>
  <c r="N19" i="15" s="1"/>
  <c r="F17" i="15"/>
  <c r="N17" i="15" s="1"/>
  <c r="F15" i="15"/>
  <c r="N15" i="15" s="1"/>
  <c r="F13" i="15"/>
  <c r="N13" i="15" s="1"/>
  <c r="F11" i="15"/>
  <c r="N11" i="15" s="1"/>
  <c r="F9" i="15"/>
  <c r="N9" i="15" s="1"/>
  <c r="F7" i="15"/>
  <c r="N7" i="15" s="1"/>
  <c r="F5" i="15"/>
  <c r="N5" i="15" s="1"/>
  <c r="N210" i="10"/>
  <c r="IE212" i="1"/>
  <c r="IF212" i="1" s="1"/>
  <c r="J209" i="13" s="1"/>
  <c r="L209" i="13" s="1"/>
  <c r="N214" i="10"/>
  <c r="S214" i="10" s="1"/>
  <c r="IE216" i="1"/>
  <c r="IF216" i="1" s="1"/>
  <c r="J213" i="13" s="1"/>
  <c r="L213" i="13" s="1"/>
  <c r="N218" i="10"/>
  <c r="S218" i="10" s="1"/>
  <c r="IE220" i="1"/>
  <c r="IF220" i="1" s="1"/>
  <c r="J217" i="13" s="1"/>
  <c r="L217" i="13" s="1"/>
  <c r="N220" i="10"/>
  <c r="S220" i="10" s="1"/>
  <c r="IE222" i="1"/>
  <c r="IF222" i="1" s="1"/>
  <c r="J219" i="13" s="1"/>
  <c r="L219" i="13" s="1"/>
  <c r="S210" i="10"/>
  <c r="N224" i="10"/>
  <c r="S224" i="10" s="1"/>
  <c r="IE226" i="1"/>
  <c r="IF226" i="1" s="1"/>
  <c r="J223" i="13" s="1"/>
  <c r="L223" i="13" s="1"/>
  <c r="N221" i="10"/>
  <c r="S221" i="10" s="1"/>
  <c r="IE223" i="1"/>
  <c r="IF223" i="1" s="1"/>
  <c r="J220" i="13" s="1"/>
  <c r="L220" i="13" s="1"/>
  <c r="N232" i="10"/>
  <c r="S232" i="10" s="1"/>
  <c r="IE234" i="1"/>
  <c r="IF234" i="1" s="1"/>
  <c r="J231" i="13" s="1"/>
  <c r="L231" i="13" s="1"/>
  <c r="N233" i="10"/>
  <c r="S233" i="10" s="1"/>
  <c r="IE235" i="1"/>
  <c r="IF235" i="1" s="1"/>
  <c r="J232" i="13" s="1"/>
  <c r="L232" i="13" s="1"/>
  <c r="N241" i="10"/>
  <c r="S241" i="10" s="1"/>
  <c r="IE243" i="1"/>
  <c r="IF243" i="1" s="1"/>
  <c r="J240" i="13" s="1"/>
  <c r="L240" i="13" s="1"/>
  <c r="N226" i="10"/>
  <c r="S226" i="10" s="1"/>
  <c r="IE228" i="1"/>
  <c r="IF228" i="1" s="1"/>
  <c r="J225" i="13" s="1"/>
  <c r="L225" i="13" s="1"/>
  <c r="N250" i="10"/>
  <c r="S250" i="10" s="1"/>
  <c r="IE252" i="1"/>
  <c r="IF252" i="1" s="1"/>
  <c r="J249" i="13" s="1"/>
  <c r="L249" i="13" s="1"/>
  <c r="N253" i="10"/>
  <c r="S253" i="10" s="1"/>
  <c r="IE255" i="1"/>
  <c r="IF255" i="1" s="1"/>
  <c r="J252" i="13" s="1"/>
  <c r="L252" i="13" s="1"/>
  <c r="N223" i="10"/>
  <c r="S223" i="10" s="1"/>
  <c r="IE225" i="1"/>
  <c r="IF225" i="1" s="1"/>
  <c r="J222" i="13" s="1"/>
  <c r="L222" i="13" s="1"/>
  <c r="S244" i="10"/>
  <c r="N257" i="10"/>
  <c r="S257" i="10" s="1"/>
  <c r="IE259" i="1"/>
  <c r="IF259" i="1" s="1"/>
  <c r="J256" i="13" s="1"/>
  <c r="L256" i="13" s="1"/>
  <c r="N229" i="10"/>
  <c r="S229" i="10" s="1"/>
  <c r="IE231" i="1"/>
  <c r="IF231" i="1" s="1"/>
  <c r="J228" i="13" s="1"/>
  <c r="L228" i="13" s="1"/>
  <c r="N216" i="10"/>
  <c r="S216" i="10" s="1"/>
  <c r="IE218" i="1"/>
  <c r="IF218" i="1" s="1"/>
  <c r="J215" i="13" s="1"/>
  <c r="L215" i="13" s="1"/>
  <c r="N209" i="10"/>
  <c r="S209" i="10" s="1"/>
  <c r="IE211" i="1"/>
  <c r="IF211" i="1" s="1"/>
  <c r="J208" i="13" s="1"/>
  <c r="L208" i="13" s="1"/>
  <c r="N213" i="10"/>
  <c r="S213" i="10" s="1"/>
  <c r="IE215" i="1"/>
  <c r="IF215" i="1" s="1"/>
  <c r="J212" i="13" s="1"/>
  <c r="L212" i="13" s="1"/>
  <c r="N217" i="10"/>
  <c r="S217" i="10" s="1"/>
  <c r="IE219" i="1"/>
  <c r="IF219" i="1" s="1"/>
  <c r="J216" i="13" s="1"/>
  <c r="L216" i="13" s="1"/>
  <c r="S245" i="10"/>
  <c r="N248" i="10"/>
  <c r="S248" i="10" s="1"/>
  <c r="IE250" i="1"/>
  <c r="IF250" i="1" s="1"/>
  <c r="J247" i="13" s="1"/>
  <c r="L247" i="13" s="1"/>
  <c r="S230" i="10"/>
  <c r="S238" i="10"/>
  <c r="S246" i="10"/>
  <c r="N249" i="10"/>
  <c r="S249" i="10" s="1"/>
  <c r="IE251" i="1"/>
  <c r="IF251" i="1" s="1"/>
  <c r="J248" i="13" s="1"/>
  <c r="L248" i="13" s="1"/>
  <c r="S255" i="10"/>
  <c r="N228" i="10"/>
  <c r="S228" i="10" s="1"/>
  <c r="IE230" i="1"/>
  <c r="IF230" i="1" s="1"/>
  <c r="J227" i="13" s="1"/>
  <c r="L227" i="13" s="1"/>
  <c r="N227" i="10"/>
  <c r="S227" i="10" s="1"/>
  <c r="IE229" i="1"/>
  <c r="IF229" i="1" s="1"/>
  <c r="J226" i="13" s="1"/>
  <c r="L226" i="13" s="1"/>
  <c r="N215" i="10"/>
  <c r="S215" i="10" s="1"/>
  <c r="IE217" i="1"/>
  <c r="IF217" i="1" s="1"/>
  <c r="J214" i="13" s="1"/>
  <c r="L214" i="13" s="1"/>
  <c r="N114" i="10"/>
  <c r="S114" i="10" s="1"/>
  <c r="IF116" i="1"/>
  <c r="J113" i="13" s="1"/>
  <c r="L113" i="13" s="1"/>
  <c r="M113" i="13" s="1"/>
  <c r="N122" i="10"/>
  <c r="S122" i="10" s="1"/>
  <c r="IF124" i="1"/>
  <c r="J121" i="13" s="1"/>
  <c r="L121" i="13" s="1"/>
  <c r="M121" i="13" s="1"/>
  <c r="N134" i="10"/>
  <c r="S134" i="10" s="1"/>
  <c r="IF136" i="1"/>
  <c r="J133" i="13" s="1"/>
  <c r="L133" i="13" s="1"/>
  <c r="M133" i="13" s="1"/>
  <c r="N133" i="10"/>
  <c r="S133" i="10" s="1"/>
  <c r="IF135" i="1"/>
  <c r="J132" i="13" s="1"/>
  <c r="L132" i="13" s="1"/>
  <c r="M132" i="13" s="1"/>
  <c r="N154" i="10"/>
  <c r="S154" i="10" s="1"/>
  <c r="IF156" i="1"/>
  <c r="J153" i="13" s="1"/>
  <c r="L153" i="13" s="1"/>
  <c r="M153" i="13" s="1"/>
  <c r="N139" i="10"/>
  <c r="S139" i="10" s="1"/>
  <c r="IF141" i="1"/>
  <c r="J138" i="13" s="1"/>
  <c r="L138" i="13" s="1"/>
  <c r="M138" i="13" s="1"/>
  <c r="N141" i="10"/>
  <c r="S141" i="10" s="1"/>
  <c r="IF143" i="1"/>
  <c r="J140" i="13" s="1"/>
  <c r="L140" i="13" s="1"/>
  <c r="M140" i="13" s="1"/>
  <c r="N162" i="10"/>
  <c r="S162" i="10" s="1"/>
  <c r="IF164" i="1"/>
  <c r="J161" i="13" s="1"/>
  <c r="L161" i="13" s="1"/>
  <c r="M161" i="13" s="1"/>
  <c r="N166" i="10"/>
  <c r="S166" i="10" s="1"/>
  <c r="IF168" i="1"/>
  <c r="J165" i="13" s="1"/>
  <c r="L165" i="13" s="1"/>
  <c r="M165" i="13" s="1"/>
  <c r="N170" i="10"/>
  <c r="S170" i="10" s="1"/>
  <c r="IF172" i="1"/>
  <c r="J169" i="13" s="1"/>
  <c r="L169" i="13" s="1"/>
  <c r="M169" i="13" s="1"/>
  <c r="N174" i="10"/>
  <c r="S174" i="10" s="1"/>
  <c r="IF176" i="1"/>
  <c r="J173" i="13" s="1"/>
  <c r="L173" i="13" s="1"/>
  <c r="M173" i="13" s="1"/>
  <c r="N182" i="10"/>
  <c r="S182" i="10" s="1"/>
  <c r="IF184" i="1"/>
  <c r="J181" i="13" s="1"/>
  <c r="L181" i="13" s="1"/>
  <c r="M181" i="13" s="1"/>
  <c r="N196" i="10"/>
  <c r="S196" i="10" s="1"/>
  <c r="IF198" i="1"/>
  <c r="J195" i="13" s="1"/>
  <c r="L195" i="13" s="1"/>
  <c r="M195" i="13" s="1"/>
  <c r="N177" i="10"/>
  <c r="S177" i="10" s="1"/>
  <c r="IF179" i="1"/>
  <c r="J176" i="13" s="1"/>
  <c r="L176" i="13" s="1"/>
  <c r="M176" i="13" s="1"/>
  <c r="N202" i="10"/>
  <c r="S202" i="10" s="1"/>
  <c r="IF204" i="1"/>
  <c r="J201" i="13" s="1"/>
  <c r="L201" i="13" s="1"/>
  <c r="N167" i="10"/>
  <c r="S167" i="10" s="1"/>
  <c r="IF169" i="1"/>
  <c r="J166" i="13" s="1"/>
  <c r="L166" i="13" s="1"/>
  <c r="M166" i="13" s="1"/>
  <c r="N179" i="10"/>
  <c r="S179" i="10" s="1"/>
  <c r="IF181" i="1"/>
  <c r="J178" i="13" s="1"/>
  <c r="L178" i="13" s="1"/>
  <c r="M178" i="13" s="1"/>
  <c r="N138" i="10"/>
  <c r="S138" i="10" s="1"/>
  <c r="IF140" i="1"/>
  <c r="J137" i="13" s="1"/>
  <c r="L137" i="13" s="1"/>
  <c r="M137" i="13" s="1"/>
  <c r="N116" i="10"/>
  <c r="S116" i="10" s="1"/>
  <c r="IF118" i="1"/>
  <c r="J115" i="13" s="1"/>
  <c r="L115" i="13" s="1"/>
  <c r="M115" i="13" s="1"/>
  <c r="N172" i="10"/>
  <c r="S172" i="10" s="1"/>
  <c r="IF174" i="1"/>
  <c r="J171" i="13" s="1"/>
  <c r="L171" i="13" s="1"/>
  <c r="M171" i="13" s="1"/>
  <c r="N120" i="10"/>
  <c r="S120" i="10" s="1"/>
  <c r="IF122" i="1"/>
  <c r="J119" i="13" s="1"/>
  <c r="L119" i="13" s="1"/>
  <c r="M119" i="13" s="1"/>
  <c r="N168" i="10"/>
  <c r="S168" i="10" s="1"/>
  <c r="IF170" i="1"/>
  <c r="J167" i="13" s="1"/>
  <c r="L167" i="13" s="1"/>
  <c r="M167" i="13" s="1"/>
  <c r="N207" i="10"/>
  <c r="S207" i="10" s="1"/>
  <c r="IF209" i="1"/>
  <c r="J206" i="13" s="1"/>
  <c r="L206" i="13" s="1"/>
  <c r="N109" i="10"/>
  <c r="S109" i="10" s="1"/>
  <c r="IF111" i="1"/>
  <c r="J108" i="13" s="1"/>
  <c r="L108" i="13" s="1"/>
  <c r="M108" i="13" s="1"/>
  <c r="N113" i="10"/>
  <c r="S113" i="10" s="1"/>
  <c r="IF115" i="1"/>
  <c r="J112" i="13" s="1"/>
  <c r="L112" i="13" s="1"/>
  <c r="M112" i="13" s="1"/>
  <c r="N117" i="10"/>
  <c r="S117" i="10" s="1"/>
  <c r="IF119" i="1"/>
  <c r="J116" i="13" s="1"/>
  <c r="L116" i="13" s="1"/>
  <c r="M116" i="13" s="1"/>
  <c r="N121" i="10"/>
  <c r="S121" i="10" s="1"/>
  <c r="IF123" i="1"/>
  <c r="J120" i="13" s="1"/>
  <c r="L120" i="13" s="1"/>
  <c r="M120" i="13" s="1"/>
  <c r="N125" i="10"/>
  <c r="S125" i="10" s="1"/>
  <c r="IF127" i="1"/>
  <c r="J124" i="13" s="1"/>
  <c r="L124" i="13" s="1"/>
  <c r="M124" i="13" s="1"/>
  <c r="N129" i="10"/>
  <c r="S129" i="10" s="1"/>
  <c r="IF131" i="1"/>
  <c r="J128" i="13" s="1"/>
  <c r="L128" i="13" s="1"/>
  <c r="M128" i="13" s="1"/>
  <c r="N110" i="10"/>
  <c r="S110" i="10" s="1"/>
  <c r="IF112" i="1"/>
  <c r="J109" i="13" s="1"/>
  <c r="L109" i="13" s="1"/>
  <c r="M109" i="13" s="1"/>
  <c r="N107" i="10"/>
  <c r="S107" i="10" s="1"/>
  <c r="IF109" i="1"/>
  <c r="J106" i="13" s="1"/>
  <c r="L106" i="13" s="1"/>
  <c r="M106" i="13" s="1"/>
  <c r="N119" i="10"/>
  <c r="S119" i="10" s="1"/>
  <c r="IF121" i="1"/>
  <c r="J118" i="13" s="1"/>
  <c r="L118" i="13" s="1"/>
  <c r="M118" i="13" s="1"/>
  <c r="N130" i="10"/>
  <c r="S130" i="10" s="1"/>
  <c r="IF132" i="1"/>
  <c r="J129" i="13" s="1"/>
  <c r="L129" i="13" s="1"/>
  <c r="M129" i="13" s="1"/>
  <c r="N132" i="10"/>
  <c r="IF134" i="1"/>
  <c r="J131" i="13" s="1"/>
  <c r="L131" i="13" s="1"/>
  <c r="M131" i="13" s="1"/>
  <c r="N131" i="10"/>
  <c r="S131" i="10" s="1"/>
  <c r="IF133" i="1"/>
  <c r="J130" i="13" s="1"/>
  <c r="L130" i="13" s="1"/>
  <c r="M130" i="13" s="1"/>
  <c r="S132" i="10"/>
  <c r="N144" i="10"/>
  <c r="S144" i="10" s="1"/>
  <c r="IF146" i="1"/>
  <c r="J143" i="13" s="1"/>
  <c r="L143" i="13" s="1"/>
  <c r="M143" i="13" s="1"/>
  <c r="N148" i="10"/>
  <c r="S148" i="10" s="1"/>
  <c r="IF150" i="1"/>
  <c r="J147" i="13" s="1"/>
  <c r="L147" i="13" s="1"/>
  <c r="M147" i="13" s="1"/>
  <c r="N152" i="10"/>
  <c r="S152" i="10" s="1"/>
  <c r="IF154" i="1"/>
  <c r="J151" i="13" s="1"/>
  <c r="L151" i="13" s="1"/>
  <c r="M151" i="13" s="1"/>
  <c r="N137" i="10"/>
  <c r="S137" i="10" s="1"/>
  <c r="IF139" i="1"/>
  <c r="J136" i="13" s="1"/>
  <c r="L136" i="13" s="1"/>
  <c r="M136" i="13" s="1"/>
  <c r="N181" i="10"/>
  <c r="S181" i="10" s="1"/>
  <c r="IF183" i="1"/>
  <c r="J180" i="13" s="1"/>
  <c r="L180" i="13" s="1"/>
  <c r="M180" i="13" s="1"/>
  <c r="N187" i="10"/>
  <c r="S187" i="10" s="1"/>
  <c r="IF189" i="1"/>
  <c r="J186" i="13" s="1"/>
  <c r="L186" i="13" s="1"/>
  <c r="M186" i="13" s="1"/>
  <c r="N191" i="10"/>
  <c r="S191" i="10" s="1"/>
  <c r="IF193" i="1"/>
  <c r="J190" i="13" s="1"/>
  <c r="L190" i="13" s="1"/>
  <c r="M190" i="13" s="1"/>
  <c r="N195" i="10"/>
  <c r="S195" i="10" s="1"/>
  <c r="IF197" i="1"/>
  <c r="J194" i="13" s="1"/>
  <c r="L194" i="13" s="1"/>
  <c r="M194" i="13" s="1"/>
  <c r="N199" i="10"/>
  <c r="S199" i="10" s="1"/>
  <c r="IF201" i="1"/>
  <c r="J198" i="13" s="1"/>
  <c r="L198" i="13" s="1"/>
  <c r="M198" i="13" s="1"/>
  <c r="N192" i="10"/>
  <c r="S192" i="10" s="1"/>
  <c r="IF194" i="1"/>
  <c r="J191" i="13" s="1"/>
  <c r="L191" i="13" s="1"/>
  <c r="M191" i="13" s="1"/>
  <c r="N204" i="10"/>
  <c r="S204" i="10" s="1"/>
  <c r="IF206" i="1"/>
  <c r="J203" i="13" s="1"/>
  <c r="L203" i="13" s="1"/>
  <c r="N208" i="10"/>
  <c r="S208" i="10" s="1"/>
  <c r="IF210" i="1"/>
  <c r="J207" i="13" s="1"/>
  <c r="L207" i="13" s="1"/>
  <c r="N205" i="10"/>
  <c r="S205" i="10" s="1"/>
  <c r="IF207" i="1"/>
  <c r="J204" i="13" s="1"/>
  <c r="L204" i="13" s="1"/>
  <c r="N159" i="10"/>
  <c r="S159" i="10" s="1"/>
  <c r="IF161" i="1"/>
  <c r="J158" i="13" s="1"/>
  <c r="L158" i="13" s="1"/>
  <c r="M158" i="13" s="1"/>
  <c r="N149" i="10"/>
  <c r="S149" i="10" s="1"/>
  <c r="IF151" i="1"/>
  <c r="J148" i="13" s="1"/>
  <c r="L148" i="13" s="1"/>
  <c r="M148" i="13" s="1"/>
  <c r="N156" i="10"/>
  <c r="S156" i="10" s="1"/>
  <c r="IF158" i="1"/>
  <c r="J155" i="13" s="1"/>
  <c r="L155" i="13" s="1"/>
  <c r="M155" i="13" s="1"/>
  <c r="N135" i="10"/>
  <c r="S135" i="10" s="1"/>
  <c r="IF137" i="1"/>
  <c r="J134" i="13" s="1"/>
  <c r="L134" i="13" s="1"/>
  <c r="M134" i="13" s="1"/>
  <c r="N163" i="10"/>
  <c r="S163" i="10" s="1"/>
  <c r="IF165" i="1"/>
  <c r="J162" i="13" s="1"/>
  <c r="L162" i="13" s="1"/>
  <c r="M162" i="13" s="1"/>
  <c r="N190" i="10"/>
  <c r="S190" i="10" s="1"/>
  <c r="IF192" i="1"/>
  <c r="J189" i="13" s="1"/>
  <c r="L189" i="13" s="1"/>
  <c r="M189" i="13" s="1"/>
  <c r="N112" i="10"/>
  <c r="S112" i="10" s="1"/>
  <c r="IF114" i="1"/>
  <c r="J111" i="13" s="1"/>
  <c r="L111" i="13" s="1"/>
  <c r="M111" i="13" s="1"/>
  <c r="N171" i="10"/>
  <c r="S171" i="10" s="1"/>
  <c r="IF173" i="1"/>
  <c r="J170" i="13" s="1"/>
  <c r="L170" i="13" s="1"/>
  <c r="M170" i="13" s="1"/>
  <c r="N118" i="10"/>
  <c r="S118" i="10" s="1"/>
  <c r="IF120" i="1"/>
  <c r="J117" i="13" s="1"/>
  <c r="L117" i="13" s="1"/>
  <c r="M117" i="13" s="1"/>
  <c r="N115" i="10"/>
  <c r="S115" i="10" s="1"/>
  <c r="IF117" i="1"/>
  <c r="J114" i="13" s="1"/>
  <c r="L114" i="13" s="1"/>
  <c r="M114" i="13" s="1"/>
  <c r="N127" i="10"/>
  <c r="S127" i="10" s="1"/>
  <c r="IF129" i="1"/>
  <c r="J126" i="13" s="1"/>
  <c r="L126" i="13" s="1"/>
  <c r="M126" i="13" s="1"/>
  <c r="N124" i="10"/>
  <c r="S124" i="10" s="1"/>
  <c r="IF126" i="1"/>
  <c r="J123" i="13" s="1"/>
  <c r="L123" i="13" s="1"/>
  <c r="M123" i="13" s="1"/>
  <c r="N146" i="10"/>
  <c r="S146" i="10" s="1"/>
  <c r="IF148" i="1"/>
  <c r="J145" i="13" s="1"/>
  <c r="L145" i="13" s="1"/>
  <c r="M145" i="13" s="1"/>
  <c r="N150" i="10"/>
  <c r="S150" i="10" s="1"/>
  <c r="IF152" i="1"/>
  <c r="J149" i="13" s="1"/>
  <c r="L149" i="13" s="1"/>
  <c r="M149" i="13" s="1"/>
  <c r="N155" i="10"/>
  <c r="S155" i="10" s="1"/>
  <c r="IF157" i="1"/>
  <c r="J154" i="13" s="1"/>
  <c r="L154" i="13" s="1"/>
  <c r="M154" i="13" s="1"/>
  <c r="N142" i="10"/>
  <c r="S142" i="10" s="1"/>
  <c r="IF144" i="1"/>
  <c r="J141" i="13" s="1"/>
  <c r="L141" i="13" s="1"/>
  <c r="M141" i="13" s="1"/>
  <c r="N161" i="10"/>
  <c r="S161" i="10" s="1"/>
  <c r="IF163" i="1"/>
  <c r="J160" i="13" s="1"/>
  <c r="L160" i="13" s="1"/>
  <c r="M160" i="13" s="1"/>
  <c r="N165" i="10"/>
  <c r="S165" i="10" s="1"/>
  <c r="IF167" i="1"/>
  <c r="J164" i="13" s="1"/>
  <c r="L164" i="13" s="1"/>
  <c r="M164" i="13" s="1"/>
  <c r="N169" i="10"/>
  <c r="S169" i="10" s="1"/>
  <c r="IF171" i="1"/>
  <c r="J168" i="13" s="1"/>
  <c r="L168" i="13" s="1"/>
  <c r="M168" i="13" s="1"/>
  <c r="N173" i="10"/>
  <c r="S173" i="10" s="1"/>
  <c r="IF175" i="1"/>
  <c r="J172" i="13" s="1"/>
  <c r="L172" i="13" s="1"/>
  <c r="M172" i="13" s="1"/>
  <c r="N178" i="10"/>
  <c r="S178" i="10" s="1"/>
  <c r="IF180" i="1"/>
  <c r="J177" i="13" s="1"/>
  <c r="L177" i="13" s="1"/>
  <c r="M177" i="13" s="1"/>
  <c r="N206" i="10"/>
  <c r="S206" i="10" s="1"/>
  <c r="IF208" i="1"/>
  <c r="J205" i="13" s="1"/>
  <c r="L205" i="13" s="1"/>
  <c r="N176" i="10"/>
  <c r="S176" i="10" s="1"/>
  <c r="IF178" i="1"/>
  <c r="J175" i="13" s="1"/>
  <c r="L175" i="13" s="1"/>
  <c r="M175" i="13" s="1"/>
  <c r="N108" i="10"/>
  <c r="S108" i="10" s="1"/>
  <c r="IF110" i="1"/>
  <c r="J107" i="13" s="1"/>
  <c r="L107" i="13" s="1"/>
  <c r="M107" i="13" s="1"/>
  <c r="N153" i="10"/>
  <c r="S153" i="10" s="1"/>
  <c r="IF155" i="1"/>
  <c r="J152" i="13" s="1"/>
  <c r="L152" i="13" s="1"/>
  <c r="M152" i="13" s="1"/>
  <c r="N186" i="10"/>
  <c r="S186" i="10" s="1"/>
  <c r="IF188" i="1"/>
  <c r="J185" i="13" s="1"/>
  <c r="L185" i="13" s="1"/>
  <c r="M185" i="13" s="1"/>
  <c r="N183" i="10"/>
  <c r="S183" i="10" s="1"/>
  <c r="IF185" i="1"/>
  <c r="J182" i="13" s="1"/>
  <c r="L182" i="13" s="1"/>
  <c r="M182" i="13" s="1"/>
  <c r="N111" i="10"/>
  <c r="S111" i="10" s="1"/>
  <c r="IF113" i="1"/>
  <c r="J110" i="13" s="1"/>
  <c r="L110" i="13" s="1"/>
  <c r="M110" i="13" s="1"/>
  <c r="N123" i="10"/>
  <c r="S123" i="10" s="1"/>
  <c r="IF125" i="1"/>
  <c r="J122" i="13" s="1"/>
  <c r="L122" i="13" s="1"/>
  <c r="M122" i="13" s="1"/>
  <c r="N126" i="10"/>
  <c r="S126" i="10" s="1"/>
  <c r="IF128" i="1"/>
  <c r="J125" i="13" s="1"/>
  <c r="L125" i="13" s="1"/>
  <c r="M125" i="13" s="1"/>
  <c r="N128" i="10"/>
  <c r="S128" i="10" s="1"/>
  <c r="IF130" i="1"/>
  <c r="J127" i="13" s="1"/>
  <c r="L127" i="13" s="1"/>
  <c r="M127" i="13" s="1"/>
  <c r="N143" i="10"/>
  <c r="S143" i="10" s="1"/>
  <c r="IF145" i="1"/>
  <c r="J142" i="13" s="1"/>
  <c r="L142" i="13" s="1"/>
  <c r="M142" i="13" s="1"/>
  <c r="N147" i="10"/>
  <c r="S147" i="10" s="1"/>
  <c r="IF149" i="1"/>
  <c r="J146" i="13" s="1"/>
  <c r="L146" i="13" s="1"/>
  <c r="M146" i="13" s="1"/>
  <c r="N151" i="10"/>
  <c r="S151" i="10" s="1"/>
  <c r="IF153" i="1"/>
  <c r="J150" i="13" s="1"/>
  <c r="L150" i="13" s="1"/>
  <c r="M150" i="13" s="1"/>
  <c r="N140" i="10"/>
  <c r="S140" i="10" s="1"/>
  <c r="IF142" i="1"/>
  <c r="J139" i="13" s="1"/>
  <c r="L139" i="13" s="1"/>
  <c r="M139" i="13" s="1"/>
  <c r="N158" i="10"/>
  <c r="S158" i="10" s="1"/>
  <c r="IF160" i="1"/>
  <c r="J157" i="13" s="1"/>
  <c r="L157" i="13" s="1"/>
  <c r="M157" i="13" s="1"/>
  <c r="N157" i="10"/>
  <c r="S157" i="10" s="1"/>
  <c r="IF159" i="1"/>
  <c r="J156" i="13" s="1"/>
  <c r="L156" i="13" s="1"/>
  <c r="M156" i="13" s="1"/>
  <c r="N136" i="10"/>
  <c r="S136" i="10" s="1"/>
  <c r="IF138" i="1"/>
  <c r="J135" i="13" s="1"/>
  <c r="L135" i="13" s="1"/>
  <c r="M135" i="13" s="1"/>
  <c r="N175" i="10"/>
  <c r="S175" i="10" s="1"/>
  <c r="IF177" i="1"/>
  <c r="J174" i="13" s="1"/>
  <c r="L174" i="13" s="1"/>
  <c r="M174" i="13" s="1"/>
  <c r="N184" i="10"/>
  <c r="S184" i="10" s="1"/>
  <c r="IF186" i="1"/>
  <c r="J183" i="13" s="1"/>
  <c r="L183" i="13" s="1"/>
  <c r="M183" i="13" s="1"/>
  <c r="N188" i="10"/>
  <c r="S188" i="10" s="1"/>
  <c r="IF190" i="1"/>
  <c r="J187" i="13" s="1"/>
  <c r="L187" i="13" s="1"/>
  <c r="M187" i="13" s="1"/>
  <c r="N200" i="10"/>
  <c r="S200" i="10" s="1"/>
  <c r="IF202" i="1"/>
  <c r="J199" i="13" s="1"/>
  <c r="L199" i="13" s="1"/>
  <c r="M199" i="13" s="1"/>
  <c r="N185" i="10"/>
  <c r="S185" i="10" s="1"/>
  <c r="IF187" i="1"/>
  <c r="J184" i="13" s="1"/>
  <c r="L184" i="13" s="1"/>
  <c r="M184" i="13" s="1"/>
  <c r="N189" i="10"/>
  <c r="S189" i="10" s="1"/>
  <c r="IF191" i="1"/>
  <c r="J188" i="13" s="1"/>
  <c r="L188" i="13" s="1"/>
  <c r="M188" i="13" s="1"/>
  <c r="N193" i="10"/>
  <c r="S193" i="10" s="1"/>
  <c r="IF195" i="1"/>
  <c r="J192" i="13" s="1"/>
  <c r="L192" i="13" s="1"/>
  <c r="M192" i="13" s="1"/>
  <c r="N197" i="10"/>
  <c r="S197" i="10" s="1"/>
  <c r="IF199" i="1"/>
  <c r="J196" i="13" s="1"/>
  <c r="L196" i="13" s="1"/>
  <c r="M196" i="13" s="1"/>
  <c r="N201" i="10"/>
  <c r="S201" i="10" s="1"/>
  <c r="IF203" i="1"/>
  <c r="J200" i="13" s="1"/>
  <c r="L200" i="13" s="1"/>
  <c r="N194" i="10"/>
  <c r="S194" i="10" s="1"/>
  <c r="IF196" i="1"/>
  <c r="J193" i="13" s="1"/>
  <c r="L193" i="13" s="1"/>
  <c r="M193" i="13" s="1"/>
  <c r="N164" i="10"/>
  <c r="S164" i="10" s="1"/>
  <c r="IF166" i="1"/>
  <c r="J163" i="13" s="1"/>
  <c r="L163" i="13" s="1"/>
  <c r="M163" i="13" s="1"/>
  <c r="N180" i="10"/>
  <c r="S180" i="10" s="1"/>
  <c r="IF182" i="1"/>
  <c r="J179" i="13" s="1"/>
  <c r="L179" i="13" s="1"/>
  <c r="M179" i="13" s="1"/>
  <c r="N198" i="10"/>
  <c r="S198" i="10" s="1"/>
  <c r="IF200" i="1"/>
  <c r="J197" i="13" s="1"/>
  <c r="L197" i="13" s="1"/>
  <c r="M197" i="13" s="1"/>
  <c r="N145" i="10"/>
  <c r="S145" i="10" s="1"/>
  <c r="IF147" i="1"/>
  <c r="J144" i="13" s="1"/>
  <c r="L144" i="13" s="1"/>
  <c r="M144" i="13" s="1"/>
  <c r="N203" i="10"/>
  <c r="S203" i="10" s="1"/>
  <c r="IF205" i="1"/>
  <c r="J202" i="13" s="1"/>
  <c r="L202" i="13" s="1"/>
  <c r="N160" i="10"/>
  <c r="S160" i="10" s="1"/>
  <c r="IF162" i="1"/>
  <c r="J159" i="13" s="1"/>
  <c r="L159" i="13" s="1"/>
  <c r="M159" i="13" s="1"/>
  <c r="IB20" i="1"/>
  <c r="P18" i="10" s="1"/>
  <c r="HY40" i="1"/>
  <c r="M38" i="10" s="1"/>
  <c r="IB37" i="1"/>
  <c r="P35" i="10" s="1"/>
  <c r="IB29" i="1"/>
  <c r="P27" i="10" s="1"/>
  <c r="HY32" i="1"/>
  <c r="M30" i="10" s="1"/>
  <c r="B106" i="10"/>
  <c r="B105" i="11" s="1"/>
  <c r="B104" i="10"/>
  <c r="B103" i="11" s="1"/>
  <c r="B100" i="10"/>
  <c r="B99" i="11" s="1"/>
  <c r="B96" i="10"/>
  <c r="B95" i="11" s="1"/>
  <c r="B92" i="10"/>
  <c r="B91" i="11" s="1"/>
  <c r="B88" i="10"/>
  <c r="B87" i="11" s="1"/>
  <c r="B84" i="10"/>
  <c r="B83" i="11" s="1"/>
  <c r="B80" i="10"/>
  <c r="B79" i="11" s="1"/>
  <c r="B76" i="10"/>
  <c r="B75" i="11" s="1"/>
  <c r="B72" i="10"/>
  <c r="B71" i="11" s="1"/>
  <c r="B68" i="10"/>
  <c r="B67" i="11" s="1"/>
  <c r="B64" i="10"/>
  <c r="B63" i="11" s="1"/>
  <c r="B60" i="10"/>
  <c r="B59" i="11" s="1"/>
  <c r="B56" i="10"/>
  <c r="B55" i="11" s="1"/>
  <c r="B52" i="10"/>
  <c r="B51" i="11" s="1"/>
  <c r="B12" i="10"/>
  <c r="B11" i="11" s="1"/>
  <c r="HU108" i="1"/>
  <c r="I106" i="10" s="1"/>
  <c r="HV108" i="1"/>
  <c r="J106" i="10" s="1"/>
  <c r="HS108" i="1"/>
  <c r="G106" i="10" s="1"/>
  <c r="HW108" i="1"/>
  <c r="K106" i="10" s="1"/>
  <c r="HT108" i="1"/>
  <c r="H106" i="10" s="1"/>
  <c r="HX108" i="1"/>
  <c r="L106" i="10" s="1"/>
  <c r="HU104" i="1"/>
  <c r="I102" i="10" s="1"/>
  <c r="HV104" i="1"/>
  <c r="J102" i="10" s="1"/>
  <c r="HS104" i="1"/>
  <c r="G102" i="10" s="1"/>
  <c r="HW104" i="1"/>
  <c r="K102" i="10" s="1"/>
  <c r="HT104" i="1"/>
  <c r="H102" i="10" s="1"/>
  <c r="HX104" i="1"/>
  <c r="L102" i="10" s="1"/>
  <c r="HZ96" i="1"/>
  <c r="IE96" i="1" s="1"/>
  <c r="HU96" i="1"/>
  <c r="I94" i="10" s="1"/>
  <c r="HV96" i="1"/>
  <c r="J94" i="10" s="1"/>
  <c r="HS96" i="1"/>
  <c r="G94" i="10" s="1"/>
  <c r="HW96" i="1"/>
  <c r="K94" i="10" s="1"/>
  <c r="HT96" i="1"/>
  <c r="H94" i="10" s="1"/>
  <c r="HX96" i="1"/>
  <c r="L94" i="10" s="1"/>
  <c r="HZ92" i="1"/>
  <c r="IE92" i="1" s="1"/>
  <c r="HU92" i="1"/>
  <c r="I90" i="10" s="1"/>
  <c r="HV92" i="1"/>
  <c r="J90" i="10" s="1"/>
  <c r="HS92" i="1"/>
  <c r="G90" i="10" s="1"/>
  <c r="HW92" i="1"/>
  <c r="K90" i="10" s="1"/>
  <c r="HT92" i="1"/>
  <c r="H90" i="10" s="1"/>
  <c r="HX92" i="1"/>
  <c r="L90" i="10" s="1"/>
  <c r="HU88" i="1"/>
  <c r="I86" i="10" s="1"/>
  <c r="HV88" i="1"/>
  <c r="J86" i="10" s="1"/>
  <c r="HS88" i="1"/>
  <c r="G86" i="10" s="1"/>
  <c r="HW88" i="1"/>
  <c r="K86" i="10" s="1"/>
  <c r="HT88" i="1"/>
  <c r="H86" i="10" s="1"/>
  <c r="HX88" i="1"/>
  <c r="L86" i="10" s="1"/>
  <c r="HU84" i="1"/>
  <c r="I82" i="10" s="1"/>
  <c r="HV84" i="1"/>
  <c r="J82" i="10" s="1"/>
  <c r="HS84" i="1"/>
  <c r="G82" i="10" s="1"/>
  <c r="HW84" i="1"/>
  <c r="K82" i="10" s="1"/>
  <c r="HT84" i="1"/>
  <c r="H82" i="10" s="1"/>
  <c r="HX84" i="1"/>
  <c r="L82" i="10" s="1"/>
  <c r="HU80" i="1"/>
  <c r="I78" i="10" s="1"/>
  <c r="HV80" i="1"/>
  <c r="J78" i="10" s="1"/>
  <c r="HS80" i="1"/>
  <c r="G78" i="10" s="1"/>
  <c r="HW80" i="1"/>
  <c r="K78" i="10" s="1"/>
  <c r="HT80" i="1"/>
  <c r="H78" i="10" s="1"/>
  <c r="HX80" i="1"/>
  <c r="L78" i="10" s="1"/>
  <c r="HU76" i="1"/>
  <c r="I74" i="10" s="1"/>
  <c r="HV76" i="1"/>
  <c r="J74" i="10" s="1"/>
  <c r="HS76" i="1"/>
  <c r="G74" i="10" s="1"/>
  <c r="HW76" i="1"/>
  <c r="K74" i="10" s="1"/>
  <c r="HT76" i="1"/>
  <c r="H74" i="10" s="1"/>
  <c r="HX76" i="1"/>
  <c r="L74" i="10" s="1"/>
  <c r="HU72" i="1"/>
  <c r="I70" i="10" s="1"/>
  <c r="HV72" i="1"/>
  <c r="J70" i="10" s="1"/>
  <c r="HS72" i="1"/>
  <c r="G70" i="10" s="1"/>
  <c r="HW72" i="1"/>
  <c r="K70" i="10" s="1"/>
  <c r="HT72" i="1"/>
  <c r="H70" i="10" s="1"/>
  <c r="HX72" i="1"/>
  <c r="L70" i="10" s="1"/>
  <c r="HU68" i="1"/>
  <c r="I66" i="10" s="1"/>
  <c r="HV68" i="1"/>
  <c r="J66" i="10" s="1"/>
  <c r="HS68" i="1"/>
  <c r="G66" i="10" s="1"/>
  <c r="HW68" i="1"/>
  <c r="K66" i="10" s="1"/>
  <c r="HT68" i="1"/>
  <c r="H66" i="10" s="1"/>
  <c r="HX68" i="1"/>
  <c r="L66" i="10" s="1"/>
  <c r="HU64" i="1"/>
  <c r="I62" i="10" s="1"/>
  <c r="HV64" i="1"/>
  <c r="J62" i="10" s="1"/>
  <c r="HS64" i="1"/>
  <c r="G62" i="10" s="1"/>
  <c r="HW64" i="1"/>
  <c r="K62" i="10" s="1"/>
  <c r="HT64" i="1"/>
  <c r="H62" i="10" s="1"/>
  <c r="HX64" i="1"/>
  <c r="L62" i="10" s="1"/>
  <c r="HU60" i="1"/>
  <c r="I58" i="10" s="1"/>
  <c r="HV60" i="1"/>
  <c r="J58" i="10" s="1"/>
  <c r="HS60" i="1"/>
  <c r="G58" i="10" s="1"/>
  <c r="HW60" i="1"/>
  <c r="K58" i="10" s="1"/>
  <c r="HT60" i="1"/>
  <c r="H58" i="10" s="1"/>
  <c r="HX60" i="1"/>
  <c r="L58" i="10" s="1"/>
  <c r="HU56" i="1"/>
  <c r="I54" i="10" s="1"/>
  <c r="HV56" i="1"/>
  <c r="J54" i="10" s="1"/>
  <c r="HS56" i="1"/>
  <c r="G54" i="10" s="1"/>
  <c r="HW56" i="1"/>
  <c r="K54" i="10" s="1"/>
  <c r="HT56" i="1"/>
  <c r="H54" i="10" s="1"/>
  <c r="HX56" i="1"/>
  <c r="L54" i="10" s="1"/>
  <c r="HU52" i="1"/>
  <c r="I50" i="10" s="1"/>
  <c r="HV52" i="1"/>
  <c r="J50" i="10" s="1"/>
  <c r="HS52" i="1"/>
  <c r="G50" i="10" s="1"/>
  <c r="HW52" i="1"/>
  <c r="K50" i="10" s="1"/>
  <c r="HT52" i="1"/>
  <c r="H50" i="10" s="1"/>
  <c r="HX52" i="1"/>
  <c r="L50" i="10" s="1"/>
  <c r="HU48" i="1"/>
  <c r="I46" i="10" s="1"/>
  <c r="HV48" i="1"/>
  <c r="J46" i="10" s="1"/>
  <c r="HS48" i="1"/>
  <c r="G46" i="10" s="1"/>
  <c r="HW48" i="1"/>
  <c r="K46" i="10" s="1"/>
  <c r="HT48" i="1"/>
  <c r="H46" i="10" s="1"/>
  <c r="HX48" i="1"/>
  <c r="L46" i="10" s="1"/>
  <c r="HU44" i="1"/>
  <c r="I42" i="10" s="1"/>
  <c r="HV44" i="1"/>
  <c r="J42" i="10" s="1"/>
  <c r="HS44" i="1"/>
  <c r="G42" i="10" s="1"/>
  <c r="HW44" i="1"/>
  <c r="K42" i="10" s="1"/>
  <c r="HT44" i="1"/>
  <c r="H42" i="10" s="1"/>
  <c r="HX44" i="1"/>
  <c r="L42" i="10" s="1"/>
  <c r="HY36" i="1"/>
  <c r="M34" i="10" s="1"/>
  <c r="HU34" i="1"/>
  <c r="I32" i="10" s="1"/>
  <c r="HV34" i="1"/>
  <c r="J32" i="10" s="1"/>
  <c r="HS34" i="1"/>
  <c r="G32" i="10" s="1"/>
  <c r="HW34" i="1"/>
  <c r="K32" i="10" s="1"/>
  <c r="HT34" i="1"/>
  <c r="H32" i="10" s="1"/>
  <c r="HX34" i="1"/>
  <c r="L32" i="10" s="1"/>
  <c r="HS31" i="1"/>
  <c r="G29" i="10" s="1"/>
  <c r="HW31" i="1"/>
  <c r="K29" i="10" s="1"/>
  <c r="HT31" i="1"/>
  <c r="H29" i="10" s="1"/>
  <c r="HX31" i="1"/>
  <c r="L29" i="10" s="1"/>
  <c r="HU31" i="1"/>
  <c r="I29" i="10" s="1"/>
  <c r="HV31" i="1"/>
  <c r="J29" i="10" s="1"/>
  <c r="HU28" i="1"/>
  <c r="I26" i="10" s="1"/>
  <c r="HV28" i="1"/>
  <c r="J26" i="10" s="1"/>
  <c r="HS28" i="1"/>
  <c r="G26" i="10" s="1"/>
  <c r="HW28" i="1"/>
  <c r="K26" i="10" s="1"/>
  <c r="HT28" i="1"/>
  <c r="H26" i="10" s="1"/>
  <c r="HX28" i="1"/>
  <c r="L26" i="10" s="1"/>
  <c r="HU24" i="1"/>
  <c r="I22" i="10" s="1"/>
  <c r="HV24" i="1"/>
  <c r="J22" i="10" s="1"/>
  <c r="HS24" i="1"/>
  <c r="G22" i="10" s="1"/>
  <c r="HW24" i="1"/>
  <c r="K22" i="10" s="1"/>
  <c r="HT24" i="1"/>
  <c r="H22" i="10" s="1"/>
  <c r="HX24" i="1"/>
  <c r="L22" i="10" s="1"/>
  <c r="HZ22" i="1"/>
  <c r="IE22" i="1" s="1"/>
  <c r="HT17" i="1"/>
  <c r="H15" i="10" s="1"/>
  <c r="HX17" i="1"/>
  <c r="L15" i="10" s="1"/>
  <c r="HW17" i="1"/>
  <c r="K15" i="10" s="1"/>
  <c r="HU17" i="1"/>
  <c r="I15" i="10" s="1"/>
  <c r="HV17" i="1"/>
  <c r="J15" i="10" s="1"/>
  <c r="HS17" i="1"/>
  <c r="G15" i="10" s="1"/>
  <c r="HT13" i="1"/>
  <c r="H11" i="10" s="1"/>
  <c r="HX13" i="1"/>
  <c r="L11" i="10" s="1"/>
  <c r="HU13" i="1"/>
  <c r="I11" i="10" s="1"/>
  <c r="HW13" i="1"/>
  <c r="K11" i="10" s="1"/>
  <c r="HS13" i="1"/>
  <c r="G11" i="10" s="1"/>
  <c r="HV13" i="1"/>
  <c r="J11" i="10" s="1"/>
  <c r="HS107" i="1"/>
  <c r="G105" i="10" s="1"/>
  <c r="HW107" i="1"/>
  <c r="K105" i="10" s="1"/>
  <c r="HT107" i="1"/>
  <c r="H105" i="10" s="1"/>
  <c r="HX107" i="1"/>
  <c r="L105" i="10" s="1"/>
  <c r="HU107" i="1"/>
  <c r="I105" i="10" s="1"/>
  <c r="HV107" i="1"/>
  <c r="J105" i="10" s="1"/>
  <c r="IA103" i="1"/>
  <c r="O101" i="10" s="1"/>
  <c r="HS103" i="1"/>
  <c r="G101" i="10" s="1"/>
  <c r="HW103" i="1"/>
  <c r="K101" i="10" s="1"/>
  <c r="HT103" i="1"/>
  <c r="H101" i="10" s="1"/>
  <c r="HX103" i="1"/>
  <c r="L101" i="10" s="1"/>
  <c r="HU103" i="1"/>
  <c r="I101" i="10" s="1"/>
  <c r="HV103" i="1"/>
  <c r="J101" i="10" s="1"/>
  <c r="HS95" i="1"/>
  <c r="G93" i="10" s="1"/>
  <c r="HW95" i="1"/>
  <c r="K93" i="10" s="1"/>
  <c r="HT95" i="1"/>
  <c r="H93" i="10" s="1"/>
  <c r="HX95" i="1"/>
  <c r="L93" i="10" s="1"/>
  <c r="HU95" i="1"/>
  <c r="I93" i="10" s="1"/>
  <c r="HV95" i="1"/>
  <c r="J93" i="10" s="1"/>
  <c r="HS91" i="1"/>
  <c r="G89" i="10" s="1"/>
  <c r="HW91" i="1"/>
  <c r="K89" i="10" s="1"/>
  <c r="HT91" i="1"/>
  <c r="H89" i="10" s="1"/>
  <c r="HX91" i="1"/>
  <c r="L89" i="10" s="1"/>
  <c r="HU91" i="1"/>
  <c r="I89" i="10" s="1"/>
  <c r="HV91" i="1"/>
  <c r="J89" i="10" s="1"/>
  <c r="HS87" i="1"/>
  <c r="G85" i="10" s="1"/>
  <c r="HW87" i="1"/>
  <c r="K85" i="10" s="1"/>
  <c r="HT87" i="1"/>
  <c r="H85" i="10" s="1"/>
  <c r="HX87" i="1"/>
  <c r="L85" i="10" s="1"/>
  <c r="HU87" i="1"/>
  <c r="I85" i="10" s="1"/>
  <c r="HV87" i="1"/>
  <c r="J85" i="10" s="1"/>
  <c r="HS83" i="1"/>
  <c r="G81" i="10" s="1"/>
  <c r="HW83" i="1"/>
  <c r="K81" i="10" s="1"/>
  <c r="HT83" i="1"/>
  <c r="H81" i="10" s="1"/>
  <c r="HX83" i="1"/>
  <c r="L81" i="10" s="1"/>
  <c r="HU83" i="1"/>
  <c r="I81" i="10" s="1"/>
  <c r="HV83" i="1"/>
  <c r="J81" i="10" s="1"/>
  <c r="HS79" i="1"/>
  <c r="G77" i="10" s="1"/>
  <c r="HW79" i="1"/>
  <c r="K77" i="10" s="1"/>
  <c r="HT79" i="1"/>
  <c r="H77" i="10" s="1"/>
  <c r="HX79" i="1"/>
  <c r="L77" i="10" s="1"/>
  <c r="HU79" i="1"/>
  <c r="I77" i="10" s="1"/>
  <c r="HV79" i="1"/>
  <c r="J77" i="10" s="1"/>
  <c r="HS75" i="1"/>
  <c r="G73" i="10" s="1"/>
  <c r="HW75" i="1"/>
  <c r="K73" i="10" s="1"/>
  <c r="HT75" i="1"/>
  <c r="H73" i="10" s="1"/>
  <c r="HX75" i="1"/>
  <c r="L73" i="10" s="1"/>
  <c r="HU75" i="1"/>
  <c r="I73" i="10" s="1"/>
  <c r="HV75" i="1"/>
  <c r="J73" i="10" s="1"/>
  <c r="HS71" i="1"/>
  <c r="G69" i="10" s="1"/>
  <c r="HW71" i="1"/>
  <c r="K69" i="10" s="1"/>
  <c r="HT71" i="1"/>
  <c r="H69" i="10" s="1"/>
  <c r="HX71" i="1"/>
  <c r="L69" i="10" s="1"/>
  <c r="HU71" i="1"/>
  <c r="I69" i="10" s="1"/>
  <c r="HV71" i="1"/>
  <c r="J69" i="10" s="1"/>
  <c r="HS67" i="1"/>
  <c r="G65" i="10" s="1"/>
  <c r="HW67" i="1"/>
  <c r="K65" i="10" s="1"/>
  <c r="HT67" i="1"/>
  <c r="H65" i="10" s="1"/>
  <c r="HX67" i="1"/>
  <c r="L65" i="10" s="1"/>
  <c r="HU67" i="1"/>
  <c r="I65" i="10" s="1"/>
  <c r="HV67" i="1"/>
  <c r="J65" i="10" s="1"/>
  <c r="HS63" i="1"/>
  <c r="G61" i="10" s="1"/>
  <c r="HW63" i="1"/>
  <c r="K61" i="10" s="1"/>
  <c r="HT63" i="1"/>
  <c r="H61" i="10" s="1"/>
  <c r="HX63" i="1"/>
  <c r="L61" i="10" s="1"/>
  <c r="HU63" i="1"/>
  <c r="I61" i="10" s="1"/>
  <c r="HV63" i="1"/>
  <c r="J61" i="10" s="1"/>
  <c r="IA59" i="1"/>
  <c r="O57" i="10" s="1"/>
  <c r="HS59" i="1"/>
  <c r="G57" i="10" s="1"/>
  <c r="HW59" i="1"/>
  <c r="K57" i="10" s="1"/>
  <c r="HT59" i="1"/>
  <c r="H57" i="10" s="1"/>
  <c r="HX59" i="1"/>
  <c r="L57" i="10" s="1"/>
  <c r="HU59" i="1"/>
  <c r="I57" i="10" s="1"/>
  <c r="HV59" i="1"/>
  <c r="J57" i="10" s="1"/>
  <c r="HS55" i="1"/>
  <c r="G53" i="10" s="1"/>
  <c r="HW55" i="1"/>
  <c r="K53" i="10" s="1"/>
  <c r="HT55" i="1"/>
  <c r="H53" i="10" s="1"/>
  <c r="HX55" i="1"/>
  <c r="L53" i="10" s="1"/>
  <c r="HU55" i="1"/>
  <c r="I53" i="10" s="1"/>
  <c r="HV55" i="1"/>
  <c r="J53" i="10" s="1"/>
  <c r="HS51" i="1"/>
  <c r="G49" i="10" s="1"/>
  <c r="HW51" i="1"/>
  <c r="K49" i="10" s="1"/>
  <c r="HT51" i="1"/>
  <c r="H49" i="10" s="1"/>
  <c r="HX51" i="1"/>
  <c r="L49" i="10" s="1"/>
  <c r="HU51" i="1"/>
  <c r="I49" i="10" s="1"/>
  <c r="HV51" i="1"/>
  <c r="J49" i="10" s="1"/>
  <c r="HS47" i="1"/>
  <c r="G45" i="10" s="1"/>
  <c r="HV47" i="1"/>
  <c r="J45" i="10" s="1"/>
  <c r="HW47" i="1"/>
  <c r="K45" i="10" s="1"/>
  <c r="HX47" i="1"/>
  <c r="L45" i="10" s="1"/>
  <c r="HT47" i="1"/>
  <c r="H45" i="10" s="1"/>
  <c r="HU47" i="1"/>
  <c r="I45" i="10" s="1"/>
  <c r="HS43" i="1"/>
  <c r="G41" i="10" s="1"/>
  <c r="HW43" i="1"/>
  <c r="K41" i="10" s="1"/>
  <c r="HT43" i="1"/>
  <c r="H41" i="10" s="1"/>
  <c r="HX43" i="1"/>
  <c r="L41" i="10" s="1"/>
  <c r="HU43" i="1"/>
  <c r="I41" i="10" s="1"/>
  <c r="HV43" i="1"/>
  <c r="J41" i="10" s="1"/>
  <c r="IB41" i="1"/>
  <c r="P39" i="10" s="1"/>
  <c r="HU40" i="1"/>
  <c r="I38" i="10" s="1"/>
  <c r="HV40" i="1"/>
  <c r="J38" i="10" s="1"/>
  <c r="HS40" i="1"/>
  <c r="G38" i="10" s="1"/>
  <c r="HW40" i="1"/>
  <c r="K38" i="10" s="1"/>
  <c r="HT40" i="1"/>
  <c r="H38" i="10" s="1"/>
  <c r="HX40" i="1"/>
  <c r="L38" i="10" s="1"/>
  <c r="HS37" i="1"/>
  <c r="G35" i="10" s="1"/>
  <c r="HW37" i="1"/>
  <c r="K35" i="10" s="1"/>
  <c r="HT37" i="1"/>
  <c r="H35" i="10" s="1"/>
  <c r="HX37" i="1"/>
  <c r="L35" i="10" s="1"/>
  <c r="HU37" i="1"/>
  <c r="I35" i="10" s="1"/>
  <c r="HV37" i="1"/>
  <c r="J35" i="10" s="1"/>
  <c r="HS33" i="1"/>
  <c r="G31" i="10" s="1"/>
  <c r="HW33" i="1"/>
  <c r="K31" i="10" s="1"/>
  <c r="HT33" i="1"/>
  <c r="H31" i="10" s="1"/>
  <c r="HX33" i="1"/>
  <c r="L31" i="10" s="1"/>
  <c r="HU33" i="1"/>
  <c r="I31" i="10" s="1"/>
  <c r="HV33" i="1"/>
  <c r="J31" i="10" s="1"/>
  <c r="HU30" i="1"/>
  <c r="I28" i="10" s="1"/>
  <c r="HV30" i="1"/>
  <c r="J28" i="10" s="1"/>
  <c r="HS30" i="1"/>
  <c r="G28" i="10" s="1"/>
  <c r="HW30" i="1"/>
  <c r="K28" i="10" s="1"/>
  <c r="HT30" i="1"/>
  <c r="H28" i="10" s="1"/>
  <c r="HX30" i="1"/>
  <c r="L28" i="10" s="1"/>
  <c r="HS27" i="1"/>
  <c r="G25" i="10" s="1"/>
  <c r="HW27" i="1"/>
  <c r="K25" i="10" s="1"/>
  <c r="HT27" i="1"/>
  <c r="H25" i="10" s="1"/>
  <c r="HX27" i="1"/>
  <c r="L25" i="10" s="1"/>
  <c r="HU27" i="1"/>
  <c r="I25" i="10" s="1"/>
  <c r="HV27" i="1"/>
  <c r="J25" i="10" s="1"/>
  <c r="IB24" i="1"/>
  <c r="P22" i="10" s="1"/>
  <c r="HS23" i="1"/>
  <c r="G21" i="10" s="1"/>
  <c r="HW23" i="1"/>
  <c r="K21" i="10" s="1"/>
  <c r="HT23" i="1"/>
  <c r="H21" i="10" s="1"/>
  <c r="HX23" i="1"/>
  <c r="L21" i="10" s="1"/>
  <c r="HU23" i="1"/>
  <c r="I21" i="10" s="1"/>
  <c r="HV23" i="1"/>
  <c r="J21" i="10" s="1"/>
  <c r="HV20" i="1"/>
  <c r="J18" i="10" s="1"/>
  <c r="HU20" i="1"/>
  <c r="I18" i="10" s="1"/>
  <c r="HW20" i="1"/>
  <c r="K18" i="10" s="1"/>
  <c r="HS20" i="1"/>
  <c r="G18" i="10" s="1"/>
  <c r="HX20" i="1"/>
  <c r="L18" i="10" s="1"/>
  <c r="HT20" i="1"/>
  <c r="H18" i="10" s="1"/>
  <c r="HV16" i="1"/>
  <c r="J14" i="10" s="1"/>
  <c r="HS16" i="1"/>
  <c r="G14" i="10" s="1"/>
  <c r="HX16" i="1"/>
  <c r="L14" i="10" s="1"/>
  <c r="HT16" i="1"/>
  <c r="H14" i="10" s="1"/>
  <c r="HU16" i="1"/>
  <c r="I14" i="10" s="1"/>
  <c r="HW16" i="1"/>
  <c r="K14" i="10" s="1"/>
  <c r="HZ14" i="1"/>
  <c r="IE14" i="1" s="1"/>
  <c r="HU106" i="1"/>
  <c r="I104" i="10" s="1"/>
  <c r="HV106" i="1"/>
  <c r="J104" i="10" s="1"/>
  <c r="HS106" i="1"/>
  <c r="G104" i="10" s="1"/>
  <c r="HW106" i="1"/>
  <c r="K104" i="10" s="1"/>
  <c r="HT106" i="1"/>
  <c r="H104" i="10" s="1"/>
  <c r="HX106" i="1"/>
  <c r="L104" i="10" s="1"/>
  <c r="HU102" i="1"/>
  <c r="I100" i="10" s="1"/>
  <c r="HV102" i="1"/>
  <c r="J100" i="10" s="1"/>
  <c r="HS102" i="1"/>
  <c r="G100" i="10" s="1"/>
  <c r="HW102" i="1"/>
  <c r="K100" i="10" s="1"/>
  <c r="HT102" i="1"/>
  <c r="H100" i="10" s="1"/>
  <c r="HX102" i="1"/>
  <c r="L100" i="10" s="1"/>
  <c r="HU98" i="1"/>
  <c r="I96" i="10" s="1"/>
  <c r="HV98" i="1"/>
  <c r="J96" i="10" s="1"/>
  <c r="HS98" i="1"/>
  <c r="G96" i="10" s="1"/>
  <c r="HW98" i="1"/>
  <c r="K96" i="10" s="1"/>
  <c r="HT98" i="1"/>
  <c r="H96" i="10" s="1"/>
  <c r="HX98" i="1"/>
  <c r="L96" i="10" s="1"/>
  <c r="HU94" i="1"/>
  <c r="I92" i="10" s="1"/>
  <c r="HV94" i="1"/>
  <c r="J92" i="10" s="1"/>
  <c r="HS94" i="1"/>
  <c r="G92" i="10" s="1"/>
  <c r="HW94" i="1"/>
  <c r="K92" i="10" s="1"/>
  <c r="HT94" i="1"/>
  <c r="H92" i="10" s="1"/>
  <c r="HX94" i="1"/>
  <c r="L92" i="10" s="1"/>
  <c r="HU90" i="1"/>
  <c r="I88" i="10" s="1"/>
  <c r="HV90" i="1"/>
  <c r="J88" i="10" s="1"/>
  <c r="HS90" i="1"/>
  <c r="G88" i="10" s="1"/>
  <c r="HW90" i="1"/>
  <c r="K88" i="10" s="1"/>
  <c r="HT90" i="1"/>
  <c r="H88" i="10" s="1"/>
  <c r="HX90" i="1"/>
  <c r="L88" i="10" s="1"/>
  <c r="HU86" i="1"/>
  <c r="I84" i="10" s="1"/>
  <c r="HV86" i="1"/>
  <c r="J84" i="10" s="1"/>
  <c r="HS86" i="1"/>
  <c r="G84" i="10" s="1"/>
  <c r="HW86" i="1"/>
  <c r="K84" i="10" s="1"/>
  <c r="HT86" i="1"/>
  <c r="H84" i="10" s="1"/>
  <c r="HX86" i="1"/>
  <c r="L84" i="10" s="1"/>
  <c r="HU82" i="1"/>
  <c r="I80" i="10" s="1"/>
  <c r="HV82" i="1"/>
  <c r="J80" i="10" s="1"/>
  <c r="HS82" i="1"/>
  <c r="G80" i="10" s="1"/>
  <c r="HW82" i="1"/>
  <c r="K80" i="10" s="1"/>
  <c r="HT82" i="1"/>
  <c r="H80" i="10" s="1"/>
  <c r="HX82" i="1"/>
  <c r="L80" i="10" s="1"/>
  <c r="HU78" i="1"/>
  <c r="I76" i="10" s="1"/>
  <c r="HV78" i="1"/>
  <c r="J76" i="10" s="1"/>
  <c r="HS78" i="1"/>
  <c r="G76" i="10" s="1"/>
  <c r="HW78" i="1"/>
  <c r="K76" i="10" s="1"/>
  <c r="HT78" i="1"/>
  <c r="H76" i="10" s="1"/>
  <c r="HX78" i="1"/>
  <c r="L76" i="10" s="1"/>
  <c r="HU74" i="1"/>
  <c r="I72" i="10" s="1"/>
  <c r="HV74" i="1"/>
  <c r="J72" i="10" s="1"/>
  <c r="HS74" i="1"/>
  <c r="G72" i="10" s="1"/>
  <c r="HW74" i="1"/>
  <c r="K72" i="10" s="1"/>
  <c r="HT74" i="1"/>
  <c r="H72" i="10" s="1"/>
  <c r="HX74" i="1"/>
  <c r="L72" i="10" s="1"/>
  <c r="HU70" i="1"/>
  <c r="I68" i="10" s="1"/>
  <c r="HV70" i="1"/>
  <c r="J68" i="10" s="1"/>
  <c r="HS70" i="1"/>
  <c r="G68" i="10" s="1"/>
  <c r="HW70" i="1"/>
  <c r="K68" i="10" s="1"/>
  <c r="HT70" i="1"/>
  <c r="H68" i="10" s="1"/>
  <c r="HX70" i="1"/>
  <c r="L68" i="10" s="1"/>
  <c r="HU66" i="1"/>
  <c r="I64" i="10" s="1"/>
  <c r="HV66" i="1"/>
  <c r="J64" i="10" s="1"/>
  <c r="HS66" i="1"/>
  <c r="G64" i="10" s="1"/>
  <c r="HW66" i="1"/>
  <c r="K64" i="10" s="1"/>
  <c r="HT66" i="1"/>
  <c r="H64" i="10" s="1"/>
  <c r="HX66" i="1"/>
  <c r="L64" i="10" s="1"/>
  <c r="HU62" i="1"/>
  <c r="I60" i="10" s="1"/>
  <c r="HV62" i="1"/>
  <c r="J60" i="10" s="1"/>
  <c r="HS62" i="1"/>
  <c r="G60" i="10" s="1"/>
  <c r="HW62" i="1"/>
  <c r="K60" i="10" s="1"/>
  <c r="HT62" i="1"/>
  <c r="H60" i="10" s="1"/>
  <c r="HX62" i="1"/>
  <c r="L60" i="10" s="1"/>
  <c r="HU58" i="1"/>
  <c r="I56" i="10" s="1"/>
  <c r="HV58" i="1"/>
  <c r="J56" i="10" s="1"/>
  <c r="HS58" i="1"/>
  <c r="G56" i="10" s="1"/>
  <c r="HW58" i="1"/>
  <c r="K56" i="10" s="1"/>
  <c r="HT58" i="1"/>
  <c r="H56" i="10" s="1"/>
  <c r="HX58" i="1"/>
  <c r="L56" i="10" s="1"/>
  <c r="HU54" i="1"/>
  <c r="I52" i="10" s="1"/>
  <c r="HV54" i="1"/>
  <c r="J52" i="10" s="1"/>
  <c r="HS54" i="1"/>
  <c r="G52" i="10" s="1"/>
  <c r="HW54" i="1"/>
  <c r="K52" i="10" s="1"/>
  <c r="HT54" i="1"/>
  <c r="H52" i="10" s="1"/>
  <c r="HX54" i="1"/>
  <c r="L52" i="10" s="1"/>
  <c r="HU50" i="1"/>
  <c r="I48" i="10" s="1"/>
  <c r="HV50" i="1"/>
  <c r="J48" i="10" s="1"/>
  <c r="HS50" i="1"/>
  <c r="G48" i="10" s="1"/>
  <c r="HW50" i="1"/>
  <c r="K48" i="10" s="1"/>
  <c r="HT50" i="1"/>
  <c r="H48" i="10" s="1"/>
  <c r="HX50" i="1"/>
  <c r="L48" i="10" s="1"/>
  <c r="HU46" i="1"/>
  <c r="I44" i="10" s="1"/>
  <c r="HS46" i="1"/>
  <c r="G44" i="10" s="1"/>
  <c r="HW46" i="1"/>
  <c r="K44" i="10" s="1"/>
  <c r="HT46" i="1"/>
  <c r="H44" i="10" s="1"/>
  <c r="HX46" i="1"/>
  <c r="L44" i="10" s="1"/>
  <c r="HV46" i="1"/>
  <c r="J44" i="10" s="1"/>
  <c r="IC44" i="1"/>
  <c r="Q42" i="10" s="1"/>
  <c r="HU42" i="1"/>
  <c r="I40" i="10" s="1"/>
  <c r="HV42" i="1"/>
  <c r="J40" i="10" s="1"/>
  <c r="HS42" i="1"/>
  <c r="G40" i="10" s="1"/>
  <c r="HW42" i="1"/>
  <c r="K40" i="10" s="1"/>
  <c r="HT42" i="1"/>
  <c r="H40" i="10" s="1"/>
  <c r="HX42" i="1"/>
  <c r="L40" i="10" s="1"/>
  <c r="HS39" i="1"/>
  <c r="G37" i="10" s="1"/>
  <c r="HW39" i="1"/>
  <c r="K37" i="10" s="1"/>
  <c r="HT39" i="1"/>
  <c r="H37" i="10" s="1"/>
  <c r="HX39" i="1"/>
  <c r="L37" i="10" s="1"/>
  <c r="HU39" i="1"/>
  <c r="I37" i="10" s="1"/>
  <c r="HV39" i="1"/>
  <c r="J37" i="10" s="1"/>
  <c r="HU36" i="1"/>
  <c r="I34" i="10" s="1"/>
  <c r="HV36" i="1"/>
  <c r="J34" i="10" s="1"/>
  <c r="HS36" i="1"/>
  <c r="G34" i="10" s="1"/>
  <c r="HW36" i="1"/>
  <c r="K34" i="10" s="1"/>
  <c r="HT36" i="1"/>
  <c r="H34" i="10" s="1"/>
  <c r="HX36" i="1"/>
  <c r="L34" i="10" s="1"/>
  <c r="HY28" i="1"/>
  <c r="M26" i="10" s="1"/>
  <c r="HU26" i="1"/>
  <c r="I24" i="10" s="1"/>
  <c r="HV26" i="1"/>
  <c r="J24" i="10" s="1"/>
  <c r="HS26" i="1"/>
  <c r="G24" i="10" s="1"/>
  <c r="HW26" i="1"/>
  <c r="K24" i="10" s="1"/>
  <c r="HT26" i="1"/>
  <c r="H24" i="10" s="1"/>
  <c r="HX26" i="1"/>
  <c r="L24" i="10" s="1"/>
  <c r="HV22" i="1"/>
  <c r="J20" i="10" s="1"/>
  <c r="HT22" i="1"/>
  <c r="H20" i="10" s="1"/>
  <c r="HU22" i="1"/>
  <c r="I20" i="10" s="1"/>
  <c r="HW22" i="1"/>
  <c r="K20" i="10" s="1"/>
  <c r="HS22" i="1"/>
  <c r="G20" i="10" s="1"/>
  <c r="HX22" i="1"/>
  <c r="L20" i="10" s="1"/>
  <c r="HT19" i="1"/>
  <c r="H17" i="10" s="1"/>
  <c r="HX19" i="1"/>
  <c r="L17" i="10" s="1"/>
  <c r="HV19" i="1"/>
  <c r="J17" i="10" s="1"/>
  <c r="HW19" i="1"/>
  <c r="K17" i="10" s="1"/>
  <c r="HS19" i="1"/>
  <c r="G17" i="10" s="1"/>
  <c r="HU19" i="1"/>
  <c r="I17" i="10" s="1"/>
  <c r="HT15" i="1"/>
  <c r="H13" i="10" s="1"/>
  <c r="HX15" i="1"/>
  <c r="L13" i="10" s="1"/>
  <c r="HS15" i="1"/>
  <c r="G13" i="10" s="1"/>
  <c r="HU15" i="1"/>
  <c r="I13" i="10" s="1"/>
  <c r="HV15" i="1"/>
  <c r="J13" i="10" s="1"/>
  <c r="HW15" i="1"/>
  <c r="K13" i="10" s="1"/>
  <c r="B102" i="10"/>
  <c r="B101" i="11" s="1"/>
  <c r="B98" i="10"/>
  <c r="B97" i="11" s="1"/>
  <c r="B94" i="10"/>
  <c r="B93" i="11" s="1"/>
  <c r="B90" i="10"/>
  <c r="B89" i="11" s="1"/>
  <c r="B86" i="10"/>
  <c r="B85" i="11" s="1"/>
  <c r="B82" i="10"/>
  <c r="B81" i="11" s="1"/>
  <c r="B78" i="10"/>
  <c r="B77" i="11" s="1"/>
  <c r="B74" i="10"/>
  <c r="B73" i="11" s="1"/>
  <c r="B70" i="10"/>
  <c r="B69" i="11" s="1"/>
  <c r="B66" i="10"/>
  <c r="B65" i="11" s="1"/>
  <c r="B62" i="10"/>
  <c r="B61" i="11" s="1"/>
  <c r="B58" i="10"/>
  <c r="B57" i="11" s="1"/>
  <c r="B54" i="10"/>
  <c r="B53" i="11" s="1"/>
  <c r="B50" i="10"/>
  <c r="B49" i="11" s="1"/>
  <c r="B14" i="10"/>
  <c r="B13" i="11" s="1"/>
  <c r="HS105" i="1"/>
  <c r="G103" i="10" s="1"/>
  <c r="HW105" i="1"/>
  <c r="K103" i="10" s="1"/>
  <c r="HT105" i="1"/>
  <c r="H103" i="10" s="1"/>
  <c r="HX105" i="1"/>
  <c r="L103" i="10" s="1"/>
  <c r="HU105" i="1"/>
  <c r="I103" i="10" s="1"/>
  <c r="HV105" i="1"/>
  <c r="J103" i="10" s="1"/>
  <c r="HS101" i="1"/>
  <c r="G99" i="10" s="1"/>
  <c r="HW101" i="1"/>
  <c r="K99" i="10" s="1"/>
  <c r="HT101" i="1"/>
  <c r="H99" i="10" s="1"/>
  <c r="HX101" i="1"/>
  <c r="L99" i="10" s="1"/>
  <c r="HU101" i="1"/>
  <c r="I99" i="10" s="1"/>
  <c r="HV101" i="1"/>
  <c r="J99" i="10" s="1"/>
  <c r="IC97" i="1"/>
  <c r="Q95" i="10" s="1"/>
  <c r="HS97" i="1"/>
  <c r="G95" i="10" s="1"/>
  <c r="HW97" i="1"/>
  <c r="K95" i="10" s="1"/>
  <c r="HT97" i="1"/>
  <c r="H95" i="10" s="1"/>
  <c r="HX97" i="1"/>
  <c r="L95" i="10" s="1"/>
  <c r="HU97" i="1"/>
  <c r="I95" i="10" s="1"/>
  <c r="HV97" i="1"/>
  <c r="J95" i="10" s="1"/>
  <c r="IC93" i="1"/>
  <c r="Q91" i="10" s="1"/>
  <c r="HS93" i="1"/>
  <c r="G91" i="10" s="1"/>
  <c r="HW93" i="1"/>
  <c r="K91" i="10" s="1"/>
  <c r="HT93" i="1"/>
  <c r="H91" i="10" s="1"/>
  <c r="HX93" i="1"/>
  <c r="L91" i="10" s="1"/>
  <c r="HU93" i="1"/>
  <c r="I91" i="10" s="1"/>
  <c r="HV93" i="1"/>
  <c r="J91" i="10" s="1"/>
  <c r="IC89" i="1"/>
  <c r="Q87" i="10" s="1"/>
  <c r="HS89" i="1"/>
  <c r="G87" i="10" s="1"/>
  <c r="HW89" i="1"/>
  <c r="K87" i="10" s="1"/>
  <c r="HT89" i="1"/>
  <c r="H87" i="10" s="1"/>
  <c r="HX89" i="1"/>
  <c r="L87" i="10" s="1"/>
  <c r="HU89" i="1"/>
  <c r="I87" i="10" s="1"/>
  <c r="HV89" i="1"/>
  <c r="J87" i="10" s="1"/>
  <c r="HS85" i="1"/>
  <c r="G83" i="10" s="1"/>
  <c r="HW85" i="1"/>
  <c r="K83" i="10" s="1"/>
  <c r="HT85" i="1"/>
  <c r="H83" i="10" s="1"/>
  <c r="HX85" i="1"/>
  <c r="L83" i="10" s="1"/>
  <c r="HU85" i="1"/>
  <c r="I83" i="10" s="1"/>
  <c r="HV85" i="1"/>
  <c r="J83" i="10" s="1"/>
  <c r="HS81" i="1"/>
  <c r="G79" i="10" s="1"/>
  <c r="HW81" i="1"/>
  <c r="K79" i="10" s="1"/>
  <c r="HT81" i="1"/>
  <c r="H79" i="10" s="1"/>
  <c r="HX81" i="1"/>
  <c r="L79" i="10" s="1"/>
  <c r="HU81" i="1"/>
  <c r="I79" i="10" s="1"/>
  <c r="HV81" i="1"/>
  <c r="J79" i="10" s="1"/>
  <c r="HS77" i="1"/>
  <c r="G75" i="10" s="1"/>
  <c r="HW77" i="1"/>
  <c r="K75" i="10" s="1"/>
  <c r="HT77" i="1"/>
  <c r="H75" i="10" s="1"/>
  <c r="HX77" i="1"/>
  <c r="L75" i="10" s="1"/>
  <c r="HU77" i="1"/>
  <c r="I75" i="10" s="1"/>
  <c r="HV77" i="1"/>
  <c r="J75" i="10" s="1"/>
  <c r="HS73" i="1"/>
  <c r="G71" i="10" s="1"/>
  <c r="HW73" i="1"/>
  <c r="K71" i="10" s="1"/>
  <c r="HT73" i="1"/>
  <c r="H71" i="10" s="1"/>
  <c r="HX73" i="1"/>
  <c r="L71" i="10" s="1"/>
  <c r="HU73" i="1"/>
  <c r="I71" i="10" s="1"/>
  <c r="HV73" i="1"/>
  <c r="J71" i="10" s="1"/>
  <c r="HS69" i="1"/>
  <c r="G67" i="10" s="1"/>
  <c r="HW69" i="1"/>
  <c r="K67" i="10" s="1"/>
  <c r="HT69" i="1"/>
  <c r="H67" i="10" s="1"/>
  <c r="HX69" i="1"/>
  <c r="L67" i="10" s="1"/>
  <c r="HU69" i="1"/>
  <c r="I67" i="10" s="1"/>
  <c r="HV69" i="1"/>
  <c r="J67" i="10" s="1"/>
  <c r="HS65" i="1"/>
  <c r="G63" i="10" s="1"/>
  <c r="HW65" i="1"/>
  <c r="K63" i="10" s="1"/>
  <c r="HT65" i="1"/>
  <c r="H63" i="10" s="1"/>
  <c r="HX65" i="1"/>
  <c r="L63" i="10" s="1"/>
  <c r="HU65" i="1"/>
  <c r="I63" i="10" s="1"/>
  <c r="HV65" i="1"/>
  <c r="J63" i="10" s="1"/>
  <c r="HS61" i="1"/>
  <c r="G59" i="10" s="1"/>
  <c r="HW61" i="1"/>
  <c r="K59" i="10" s="1"/>
  <c r="HT61" i="1"/>
  <c r="H59" i="10" s="1"/>
  <c r="HX61" i="1"/>
  <c r="L59" i="10" s="1"/>
  <c r="HU61" i="1"/>
  <c r="I59" i="10" s="1"/>
  <c r="HV61" i="1"/>
  <c r="J59" i="10" s="1"/>
  <c r="HS57" i="1"/>
  <c r="G55" i="10" s="1"/>
  <c r="HW57" i="1"/>
  <c r="K55" i="10" s="1"/>
  <c r="HT57" i="1"/>
  <c r="H55" i="10" s="1"/>
  <c r="HX57" i="1"/>
  <c r="L55" i="10" s="1"/>
  <c r="HU57" i="1"/>
  <c r="I55" i="10" s="1"/>
  <c r="HV57" i="1"/>
  <c r="J55" i="10" s="1"/>
  <c r="HS53" i="1"/>
  <c r="G51" i="10" s="1"/>
  <c r="HW53" i="1"/>
  <c r="K51" i="10" s="1"/>
  <c r="HT53" i="1"/>
  <c r="H51" i="10" s="1"/>
  <c r="HX53" i="1"/>
  <c r="L51" i="10" s="1"/>
  <c r="HU53" i="1"/>
  <c r="I51" i="10" s="1"/>
  <c r="HV53" i="1"/>
  <c r="J51" i="10" s="1"/>
  <c r="HS49" i="1"/>
  <c r="G47" i="10" s="1"/>
  <c r="HW49" i="1"/>
  <c r="K47" i="10" s="1"/>
  <c r="HT49" i="1"/>
  <c r="H47" i="10" s="1"/>
  <c r="HX49" i="1"/>
  <c r="L47" i="10" s="1"/>
  <c r="HU49" i="1"/>
  <c r="I47" i="10" s="1"/>
  <c r="HV49" i="1"/>
  <c r="J47" i="10" s="1"/>
  <c r="HS45" i="1"/>
  <c r="G43" i="10" s="1"/>
  <c r="HW45" i="1"/>
  <c r="K43" i="10" s="1"/>
  <c r="HT45" i="1"/>
  <c r="H43" i="10" s="1"/>
  <c r="HX45" i="1"/>
  <c r="L43" i="10" s="1"/>
  <c r="HU45" i="1"/>
  <c r="I43" i="10" s="1"/>
  <c r="HV45" i="1"/>
  <c r="J43" i="10" s="1"/>
  <c r="HS41" i="1"/>
  <c r="G39" i="10" s="1"/>
  <c r="HW41" i="1"/>
  <c r="K39" i="10" s="1"/>
  <c r="HT41" i="1"/>
  <c r="H39" i="10" s="1"/>
  <c r="HX41" i="1"/>
  <c r="L39" i="10" s="1"/>
  <c r="HU41" i="1"/>
  <c r="I39" i="10" s="1"/>
  <c r="HV41" i="1"/>
  <c r="J39" i="10" s="1"/>
  <c r="HU38" i="1"/>
  <c r="I36" i="10" s="1"/>
  <c r="HV38" i="1"/>
  <c r="J36" i="10" s="1"/>
  <c r="HS38" i="1"/>
  <c r="G36" i="10" s="1"/>
  <c r="HW38" i="1"/>
  <c r="K36" i="10" s="1"/>
  <c r="HT38" i="1"/>
  <c r="H36" i="10" s="1"/>
  <c r="HX38" i="1"/>
  <c r="L36" i="10" s="1"/>
  <c r="HS35" i="1"/>
  <c r="G33" i="10" s="1"/>
  <c r="HW35" i="1"/>
  <c r="K33" i="10" s="1"/>
  <c r="HT35" i="1"/>
  <c r="H33" i="10" s="1"/>
  <c r="HX35" i="1"/>
  <c r="L33" i="10" s="1"/>
  <c r="HU35" i="1"/>
  <c r="I33" i="10" s="1"/>
  <c r="HV35" i="1"/>
  <c r="J33" i="10" s="1"/>
  <c r="IB33" i="1"/>
  <c r="P31" i="10" s="1"/>
  <c r="HU32" i="1"/>
  <c r="I30" i="10" s="1"/>
  <c r="HV32" i="1"/>
  <c r="J30" i="10" s="1"/>
  <c r="HS32" i="1"/>
  <c r="G30" i="10" s="1"/>
  <c r="HW32" i="1"/>
  <c r="K30" i="10" s="1"/>
  <c r="HT32" i="1"/>
  <c r="H30" i="10" s="1"/>
  <c r="HX32" i="1"/>
  <c r="L30" i="10" s="1"/>
  <c r="HS29" i="1"/>
  <c r="G27" i="10" s="1"/>
  <c r="HW29" i="1"/>
  <c r="K27" i="10" s="1"/>
  <c r="HT29" i="1"/>
  <c r="H27" i="10" s="1"/>
  <c r="HX29" i="1"/>
  <c r="L27" i="10" s="1"/>
  <c r="HU29" i="1"/>
  <c r="I27" i="10" s="1"/>
  <c r="HV29" i="1"/>
  <c r="J27" i="10" s="1"/>
  <c r="HS25" i="1"/>
  <c r="G23" i="10" s="1"/>
  <c r="HW25" i="1"/>
  <c r="K23" i="10" s="1"/>
  <c r="HT25" i="1"/>
  <c r="H23" i="10" s="1"/>
  <c r="HX25" i="1"/>
  <c r="L23" i="10" s="1"/>
  <c r="HU25" i="1"/>
  <c r="I23" i="10" s="1"/>
  <c r="HV25" i="1"/>
  <c r="J23" i="10" s="1"/>
  <c r="HT21" i="1"/>
  <c r="H19" i="10" s="1"/>
  <c r="HX21" i="1"/>
  <c r="L19" i="10" s="1"/>
  <c r="HU21" i="1"/>
  <c r="I19" i="10" s="1"/>
  <c r="HV21" i="1"/>
  <c r="J19" i="10" s="1"/>
  <c r="HW21" i="1"/>
  <c r="K19" i="10" s="1"/>
  <c r="HS21" i="1"/>
  <c r="G19" i="10" s="1"/>
  <c r="HZ18" i="1"/>
  <c r="IE18" i="1" s="1"/>
  <c r="HV18" i="1"/>
  <c r="J16" i="10" s="1"/>
  <c r="HW18" i="1"/>
  <c r="K16" i="10" s="1"/>
  <c r="HU18" i="1"/>
  <c r="I16" i="10" s="1"/>
  <c r="HX18" i="1"/>
  <c r="L16" i="10" s="1"/>
  <c r="HS18" i="1"/>
  <c r="G16" i="10" s="1"/>
  <c r="HT18" i="1"/>
  <c r="H16" i="10" s="1"/>
  <c r="IB16" i="1"/>
  <c r="P14" i="10" s="1"/>
  <c r="HV14" i="1"/>
  <c r="J12" i="10" s="1"/>
  <c r="HT14" i="1"/>
  <c r="H12" i="10" s="1"/>
  <c r="HX14" i="1"/>
  <c r="L12" i="10" s="1"/>
  <c r="HS14" i="1"/>
  <c r="G12" i="10" s="1"/>
  <c r="HU14" i="1"/>
  <c r="I12" i="10" s="1"/>
  <c r="HW14" i="1"/>
  <c r="K12" i="10" s="1"/>
  <c r="HU99" i="1"/>
  <c r="I97" i="10" s="1"/>
  <c r="HV99" i="1"/>
  <c r="J97" i="10" s="1"/>
  <c r="HS99" i="1"/>
  <c r="G97" i="10" s="1"/>
  <c r="HW99" i="1"/>
  <c r="K97" i="10" s="1"/>
  <c r="HT99" i="1"/>
  <c r="H97" i="10" s="1"/>
  <c r="HX99" i="1"/>
  <c r="L97" i="10" s="1"/>
  <c r="ID100" i="1"/>
  <c r="R98" i="10" s="1"/>
  <c r="HU100" i="1"/>
  <c r="I98" i="10" s="1"/>
  <c r="HV100" i="1"/>
  <c r="J98" i="10" s="1"/>
  <c r="HX100" i="1"/>
  <c r="L98" i="10" s="1"/>
  <c r="HS100" i="1"/>
  <c r="G98" i="10" s="1"/>
  <c r="HW100" i="1"/>
  <c r="K98" i="10" s="1"/>
  <c r="HT100" i="1"/>
  <c r="H98" i="10" s="1"/>
  <c r="HU12" i="1"/>
  <c r="I10" i="10" s="1"/>
  <c r="HV12" i="1"/>
  <c r="J10" i="10" s="1"/>
  <c r="HS12" i="1"/>
  <c r="G10" i="10" s="1"/>
  <c r="HW12" i="1"/>
  <c r="K10" i="10" s="1"/>
  <c r="HT12" i="1"/>
  <c r="H10" i="10" s="1"/>
  <c r="HX12" i="1"/>
  <c r="L10" i="10" s="1"/>
  <c r="IA107" i="1"/>
  <c r="O105" i="10" s="1"/>
  <c r="HZ100" i="1"/>
  <c r="IE100" i="1" s="1"/>
  <c r="HY97" i="1"/>
  <c r="M95" i="10" s="1"/>
  <c r="IC81" i="1"/>
  <c r="Q79" i="10" s="1"/>
  <c r="ID108" i="1"/>
  <c r="R106" i="10" s="1"/>
  <c r="HZ108" i="1"/>
  <c r="IE108" i="1" s="1"/>
  <c r="IB106" i="1"/>
  <c r="P104" i="10" s="1"/>
  <c r="HZ104" i="1"/>
  <c r="IE104" i="1" s="1"/>
  <c r="HY101" i="1"/>
  <c r="M99" i="10" s="1"/>
  <c r="IA99" i="1"/>
  <c r="O97" i="10" s="1"/>
  <c r="IB94" i="1"/>
  <c r="P92" i="10" s="1"/>
  <c r="IB62" i="1"/>
  <c r="P60" i="10" s="1"/>
  <c r="ID23" i="1"/>
  <c r="R21" i="10" s="1"/>
  <c r="HY20" i="1"/>
  <c r="M18" i="10" s="1"/>
  <c r="IC19" i="1"/>
  <c r="Q17" i="10" s="1"/>
  <c r="ID15" i="1"/>
  <c r="R13" i="10" s="1"/>
  <c r="IC12" i="1"/>
  <c r="Q10" i="10" s="1"/>
  <c r="HY93" i="1"/>
  <c r="M91" i="10" s="1"/>
  <c r="IA83" i="1"/>
  <c r="O81" i="10" s="1"/>
  <c r="IA63" i="1"/>
  <c r="O61" i="10" s="1"/>
  <c r="IA26" i="1"/>
  <c r="O24" i="10" s="1"/>
  <c r="IC105" i="1"/>
  <c r="Q103" i="10" s="1"/>
  <c r="ID104" i="1"/>
  <c r="R102" i="10" s="1"/>
  <c r="IB102" i="1"/>
  <c r="P100" i="10" s="1"/>
  <c r="IC101" i="1"/>
  <c r="Q99" i="10" s="1"/>
  <c r="IB98" i="1"/>
  <c r="P96" i="10" s="1"/>
  <c r="IA95" i="1"/>
  <c r="O93" i="10" s="1"/>
  <c r="HY91" i="1"/>
  <c r="M89" i="10" s="1"/>
  <c r="IA88" i="1"/>
  <c r="O86" i="10" s="1"/>
  <c r="IC85" i="1"/>
  <c r="Q83" i="10" s="1"/>
  <c r="IC77" i="1"/>
  <c r="Q75" i="10" s="1"/>
  <c r="IC73" i="1"/>
  <c r="Q71" i="10" s="1"/>
  <c r="IC65" i="1"/>
  <c r="Q63" i="10" s="1"/>
  <c r="ID19" i="1"/>
  <c r="R17" i="10" s="1"/>
  <c r="HY16" i="1"/>
  <c r="M14" i="10" s="1"/>
  <c r="IC15" i="1"/>
  <c r="Q13" i="10" s="1"/>
  <c r="IB108" i="1"/>
  <c r="P106" i="10" s="1"/>
  <c r="HZ105" i="1"/>
  <c r="IE105" i="1" s="1"/>
  <c r="IA96" i="1"/>
  <c r="O94" i="10" s="1"/>
  <c r="IA92" i="1"/>
  <c r="O90" i="10" s="1"/>
  <c r="IB87" i="1"/>
  <c r="P85" i="10" s="1"/>
  <c r="HY86" i="1"/>
  <c r="M84" i="10" s="1"/>
  <c r="B105" i="10"/>
  <c r="B104" i="11" s="1"/>
  <c r="B101" i="10"/>
  <c r="B100" i="11" s="1"/>
  <c r="B97" i="10"/>
  <c r="B96" i="11" s="1"/>
  <c r="B93" i="10"/>
  <c r="B92" i="11" s="1"/>
  <c r="B89" i="10"/>
  <c r="B88" i="11" s="1"/>
  <c r="B85" i="10"/>
  <c r="B84" i="11" s="1"/>
  <c r="B81" i="10"/>
  <c r="B80" i="11" s="1"/>
  <c r="B77" i="10"/>
  <c r="B76" i="11" s="1"/>
  <c r="B73" i="10"/>
  <c r="B72" i="11" s="1"/>
  <c r="B69" i="10"/>
  <c r="B68" i="11" s="1"/>
  <c r="B65" i="10"/>
  <c r="B64" i="11" s="1"/>
  <c r="B61" i="10"/>
  <c r="B60" i="11" s="1"/>
  <c r="B57" i="10"/>
  <c r="B56" i="11" s="1"/>
  <c r="B53" i="10"/>
  <c r="B52" i="11" s="1"/>
  <c r="B13" i="10"/>
  <c r="B12" i="11" s="1"/>
  <c r="HY106" i="1"/>
  <c r="M104" i="10" s="1"/>
  <c r="IA101" i="1"/>
  <c r="O99" i="10" s="1"/>
  <c r="IA100" i="1"/>
  <c r="O98" i="10" s="1"/>
  <c r="IC90" i="1"/>
  <c r="Q88" i="10" s="1"/>
  <c r="HY89" i="1"/>
  <c r="M87" i="10" s="1"/>
  <c r="HY87" i="1"/>
  <c r="M85" i="10" s="1"/>
  <c r="HZ80" i="1"/>
  <c r="IE80" i="1" s="1"/>
  <c r="IA75" i="1"/>
  <c r="O73" i="10" s="1"/>
  <c r="HY61" i="1"/>
  <c r="M59" i="10" s="1"/>
  <c r="HZ60" i="1"/>
  <c r="IE60" i="1" s="1"/>
  <c r="HY57" i="1"/>
  <c r="M55" i="10" s="1"/>
  <c r="IA54" i="1"/>
  <c r="O52" i="10" s="1"/>
  <c r="ID50" i="1"/>
  <c r="R48" i="10" s="1"/>
  <c r="IA46" i="1"/>
  <c r="O44" i="10" s="1"/>
  <c r="ID43" i="1"/>
  <c r="R41" i="10" s="1"/>
  <c r="IA40" i="1"/>
  <c r="O38" i="10" s="1"/>
  <c r="IC40" i="1"/>
  <c r="Q38" i="10" s="1"/>
  <c r="HZ35" i="1"/>
  <c r="IE35" i="1" s="1"/>
  <c r="IA32" i="1"/>
  <c r="O30" i="10" s="1"/>
  <c r="IC32" i="1"/>
  <c r="Q30" i="10" s="1"/>
  <c r="HZ27" i="1"/>
  <c r="IE27" i="1" s="1"/>
  <c r="HY24" i="1"/>
  <c r="M22" i="10" s="1"/>
  <c r="IA22" i="1"/>
  <c r="O20" i="10" s="1"/>
  <c r="ID22" i="1"/>
  <c r="R20" i="10" s="1"/>
  <c r="IA18" i="1"/>
  <c r="O16" i="10" s="1"/>
  <c r="ID18" i="1"/>
  <c r="R16" i="10" s="1"/>
  <c r="IA14" i="1"/>
  <c r="O12" i="10" s="1"/>
  <c r="ID14" i="1"/>
  <c r="R12" i="10" s="1"/>
  <c r="IA108" i="1"/>
  <c r="O106" i="10" s="1"/>
  <c r="IA105" i="1"/>
  <c r="O103" i="10" s="1"/>
  <c r="IA104" i="1"/>
  <c r="O102" i="10" s="1"/>
  <c r="HZ98" i="1"/>
  <c r="IE98" i="1" s="1"/>
  <c r="HZ97" i="1"/>
  <c r="IE97" i="1" s="1"/>
  <c r="HZ94" i="1"/>
  <c r="IE94" i="1" s="1"/>
  <c r="HZ93" i="1"/>
  <c r="IE93" i="1" s="1"/>
  <c r="IB91" i="1"/>
  <c r="P89" i="10" s="1"/>
  <c r="HY90" i="1"/>
  <c r="M88" i="10" s="1"/>
  <c r="IB88" i="1"/>
  <c r="P86" i="10" s="1"/>
  <c r="IA79" i="1"/>
  <c r="O77" i="10" s="1"/>
  <c r="IB74" i="1"/>
  <c r="P72" i="10" s="1"/>
  <c r="IB66" i="1"/>
  <c r="P64" i="10" s="1"/>
  <c r="ID60" i="1"/>
  <c r="R58" i="10" s="1"/>
  <c r="IA55" i="1"/>
  <c r="O53" i="10" s="1"/>
  <c r="IC51" i="1"/>
  <c r="Q49" i="10" s="1"/>
  <c r="HZ51" i="1"/>
  <c r="IE51" i="1" s="1"/>
  <c r="ID47" i="1"/>
  <c r="R45" i="10" s="1"/>
  <c r="HZ47" i="1"/>
  <c r="IE47" i="1" s="1"/>
  <c r="HY44" i="1"/>
  <c r="M42" i="10" s="1"/>
  <c r="IA42" i="1"/>
  <c r="O40" i="10" s="1"/>
  <c r="ID39" i="1"/>
  <c r="R37" i="10" s="1"/>
  <c r="IA34" i="1"/>
  <c r="O32" i="10" s="1"/>
  <c r="ID31" i="1"/>
  <c r="R29" i="10" s="1"/>
  <c r="IB21" i="1"/>
  <c r="P19" i="10" s="1"/>
  <c r="IB17" i="1"/>
  <c r="P15" i="10" s="1"/>
  <c r="IB13" i="1"/>
  <c r="P11" i="10" s="1"/>
  <c r="ID12" i="1"/>
  <c r="R10" i="10" s="1"/>
  <c r="HY12" i="1"/>
  <c r="M10" i="10" s="1"/>
  <c r="IB12" i="1"/>
  <c r="P10" i="10" s="1"/>
  <c r="B103" i="10"/>
  <c r="B102" i="11" s="1"/>
  <c r="B99" i="10"/>
  <c r="B98" i="11" s="1"/>
  <c r="B95" i="10"/>
  <c r="B94" i="11" s="1"/>
  <c r="B91" i="10"/>
  <c r="B90" i="11" s="1"/>
  <c r="B87" i="10"/>
  <c r="B86" i="11" s="1"/>
  <c r="B83" i="10"/>
  <c r="B82" i="11" s="1"/>
  <c r="B79" i="10"/>
  <c r="B78" i="11" s="1"/>
  <c r="B75" i="10"/>
  <c r="B74" i="11" s="1"/>
  <c r="B71" i="10"/>
  <c r="B70" i="11" s="1"/>
  <c r="B67" i="10"/>
  <c r="B66" i="11" s="1"/>
  <c r="B63" i="10"/>
  <c r="B62" i="11" s="1"/>
  <c r="B59" i="10"/>
  <c r="B58" i="11" s="1"/>
  <c r="B55" i="10"/>
  <c r="B54" i="11" s="1"/>
  <c r="B51" i="10"/>
  <c r="B50" i="11" s="1"/>
  <c r="HY105" i="1"/>
  <c r="M103" i="10" s="1"/>
  <c r="HZ102" i="1"/>
  <c r="IE102" i="1" s="1"/>
  <c r="HZ101" i="1"/>
  <c r="IE101" i="1" s="1"/>
  <c r="HY98" i="1"/>
  <c r="M96" i="10" s="1"/>
  <c r="ID96" i="1"/>
  <c r="R94" i="10" s="1"/>
  <c r="HY94" i="1"/>
  <c r="M92" i="10" s="1"/>
  <c r="ID92" i="1"/>
  <c r="R90" i="10" s="1"/>
  <c r="IC86" i="1"/>
  <c r="Q84" i="10" s="1"/>
  <c r="HY85" i="1"/>
  <c r="M83" i="10" s="1"/>
  <c r="HY83" i="1"/>
  <c r="M81" i="10" s="1"/>
  <c r="IB78" i="1"/>
  <c r="P76" i="10" s="1"/>
  <c r="HZ72" i="1"/>
  <c r="IE72" i="1" s="1"/>
  <c r="IA71" i="1"/>
  <c r="O69" i="10" s="1"/>
  <c r="HZ64" i="1"/>
  <c r="IE64" i="1" s="1"/>
  <c r="HZ62" i="1"/>
  <c r="IE62" i="1" s="1"/>
  <c r="HZ58" i="1"/>
  <c r="IE58" i="1" s="1"/>
  <c r="IB58" i="1"/>
  <c r="P56" i="10" s="1"/>
  <c r="ID56" i="1"/>
  <c r="R54" i="10" s="1"/>
  <c r="IA56" i="1"/>
  <c r="O54" i="10" s="1"/>
  <c r="HZ39" i="1"/>
  <c r="IE39" i="1" s="1"/>
  <c r="IA36" i="1"/>
  <c r="O34" i="10" s="1"/>
  <c r="IC36" i="1"/>
  <c r="Q34" i="10" s="1"/>
  <c r="HZ31" i="1"/>
  <c r="IE31" i="1" s="1"/>
  <c r="IA28" i="1"/>
  <c r="O26" i="10" s="1"/>
  <c r="IC28" i="1"/>
  <c r="Q26" i="10" s="1"/>
  <c r="IB25" i="1"/>
  <c r="P23" i="10" s="1"/>
  <c r="IC24" i="1"/>
  <c r="Q22" i="10" s="1"/>
  <c r="IC23" i="1"/>
  <c r="Q21" i="10" s="1"/>
  <c r="IA21" i="1"/>
  <c r="O19" i="10" s="1"/>
  <c r="IA17" i="1"/>
  <c r="O15" i="10" s="1"/>
  <c r="IA13" i="1"/>
  <c r="O11" i="10" s="1"/>
  <c r="ID106" i="1"/>
  <c r="R104" i="10" s="1"/>
  <c r="HY102" i="1"/>
  <c r="M100" i="10" s="1"/>
  <c r="IA93" i="1"/>
  <c r="O91" i="10" s="1"/>
  <c r="HZ84" i="1"/>
  <c r="IE84" i="1" s="1"/>
  <c r="IB82" i="1"/>
  <c r="P80" i="10" s="1"/>
  <c r="HZ76" i="1"/>
  <c r="IE76" i="1" s="1"/>
  <c r="IB70" i="1"/>
  <c r="P68" i="10" s="1"/>
  <c r="IC69" i="1"/>
  <c r="Q67" i="10" s="1"/>
  <c r="HZ68" i="1"/>
  <c r="IE68" i="1" s="1"/>
  <c r="IC61" i="1"/>
  <c r="Q59" i="10" s="1"/>
  <c r="IC57" i="1"/>
  <c r="Q55" i="10" s="1"/>
  <c r="HZ56" i="1"/>
  <c r="IE56" i="1" s="1"/>
  <c r="IA38" i="1"/>
  <c r="O36" i="10" s="1"/>
  <c r="ID35" i="1"/>
  <c r="R33" i="10" s="1"/>
  <c r="IA30" i="1"/>
  <c r="O28" i="10" s="1"/>
  <c r="ID27" i="1"/>
  <c r="R25" i="10" s="1"/>
  <c r="HY23" i="1"/>
  <c r="M21" i="10" s="1"/>
  <c r="HZ23" i="1"/>
  <c r="IE23" i="1" s="1"/>
  <c r="HZ19" i="1"/>
  <c r="IE19" i="1" s="1"/>
  <c r="HZ15" i="1"/>
  <c r="IE15" i="1" s="1"/>
  <c r="IC54" i="1"/>
  <c r="Q52" i="10" s="1"/>
  <c r="HZ50" i="1"/>
  <c r="IE50" i="1" s="1"/>
  <c r="IB45" i="1"/>
  <c r="P43" i="10" s="1"/>
  <c r="IA44" i="1"/>
  <c r="O42" i="10" s="1"/>
  <c r="HZ43" i="1"/>
  <c r="IE43" i="1" s="1"/>
  <c r="IA41" i="1"/>
  <c r="O39" i="10" s="1"/>
  <c r="HY39" i="1"/>
  <c r="M37" i="10" s="1"/>
  <c r="IA37" i="1"/>
  <c r="O35" i="10" s="1"/>
  <c r="HY35" i="1"/>
  <c r="M33" i="10" s="1"/>
  <c r="IA33" i="1"/>
  <c r="O31" i="10" s="1"/>
  <c r="HY31" i="1"/>
  <c r="M29" i="10" s="1"/>
  <c r="IA29" i="1"/>
  <c r="O27" i="10" s="1"/>
  <c r="IC27" i="1"/>
  <c r="Q25" i="10" s="1"/>
  <c r="HY27" i="1"/>
  <c r="M25" i="10" s="1"/>
  <c r="IA25" i="1"/>
  <c r="O23" i="10" s="1"/>
  <c r="HY22" i="1"/>
  <c r="M20" i="10" s="1"/>
  <c r="HY18" i="1"/>
  <c r="M16" i="10" s="1"/>
  <c r="HY14" i="1"/>
  <c r="M12" i="10" s="1"/>
  <c r="IC13" i="1"/>
  <c r="Q11" i="10" s="1"/>
  <c r="HZ13" i="1"/>
  <c r="IE13" i="1" s="1"/>
  <c r="IA67" i="1"/>
  <c r="O65" i="10" s="1"/>
  <c r="HY63" i="1"/>
  <c r="M61" i="10" s="1"/>
  <c r="IA61" i="1"/>
  <c r="O59" i="10" s="1"/>
  <c r="HY59" i="1"/>
  <c r="M57" i="10" s="1"/>
  <c r="IA57" i="1"/>
  <c r="O55" i="10" s="1"/>
  <c r="HY55" i="1"/>
  <c r="M53" i="10" s="1"/>
  <c r="HZ41" i="1"/>
  <c r="IE41" i="1" s="1"/>
  <c r="HZ37" i="1"/>
  <c r="IE37" i="1" s="1"/>
  <c r="HZ33" i="1"/>
  <c r="IE33" i="1" s="1"/>
  <c r="HZ29" i="1"/>
  <c r="IE29" i="1" s="1"/>
  <c r="HZ25" i="1"/>
  <c r="IE25" i="1" s="1"/>
  <c r="IA24" i="1"/>
  <c r="O22" i="10" s="1"/>
  <c r="HZ21" i="1"/>
  <c r="IE21" i="1" s="1"/>
  <c r="IA20" i="1"/>
  <c r="O18" i="10" s="1"/>
  <c r="HZ17" i="1"/>
  <c r="IE17" i="1" s="1"/>
  <c r="IA16" i="1"/>
  <c r="O14" i="10" s="1"/>
  <c r="IB14" i="1"/>
  <c r="P12" i="10" s="1"/>
  <c r="ID13" i="1"/>
  <c r="R11" i="10" s="1"/>
  <c r="HY13" i="1"/>
  <c r="M11" i="10" s="1"/>
  <c r="HY60" i="1"/>
  <c r="M58" i="10" s="1"/>
  <c r="HY52" i="1"/>
  <c r="M50" i="10" s="1"/>
  <c r="HY48" i="1"/>
  <c r="M46" i="10" s="1"/>
  <c r="HZ45" i="1"/>
  <c r="IE45" i="1" s="1"/>
  <c r="HY42" i="1"/>
  <c r="M40" i="10" s="1"/>
  <c r="HY38" i="1"/>
  <c r="M36" i="10" s="1"/>
  <c r="HY34" i="1"/>
  <c r="M32" i="10" s="1"/>
  <c r="HY30" i="1"/>
  <c r="M28" i="10" s="1"/>
  <c r="ID26" i="1"/>
  <c r="R24" i="10" s="1"/>
  <c r="HZ26" i="1"/>
  <c r="IE26" i="1" s="1"/>
  <c r="HY26" i="1"/>
  <c r="M24" i="10" s="1"/>
  <c r="IC20" i="1"/>
  <c r="Q18" i="10" s="1"/>
  <c r="HY19" i="1"/>
  <c r="M17" i="10" s="1"/>
  <c r="IC16" i="1"/>
  <c r="Q14" i="10" s="1"/>
  <c r="HY15" i="1"/>
  <c r="M13" i="10" s="1"/>
  <c r="IA12" i="1"/>
  <c r="O10" i="10" s="1"/>
  <c r="B46" i="10"/>
  <c r="B45" i="11" s="1"/>
  <c r="B42" i="10"/>
  <c r="B41" i="11" s="1"/>
  <c r="B38" i="10"/>
  <c r="B37" i="11" s="1"/>
  <c r="B34" i="10"/>
  <c r="B33" i="11" s="1"/>
  <c r="B30" i="10"/>
  <c r="B29" i="11" s="1"/>
  <c r="B26" i="10"/>
  <c r="B25" i="11" s="1"/>
  <c r="B22" i="10"/>
  <c r="B21" i="11" s="1"/>
  <c r="B18" i="10"/>
  <c r="B17" i="11" s="1"/>
  <c r="B49" i="10"/>
  <c r="B48" i="11" s="1"/>
  <c r="B45" i="10"/>
  <c r="B44" i="11" s="1"/>
  <c r="B41" i="10"/>
  <c r="B40" i="11" s="1"/>
  <c r="B37" i="10"/>
  <c r="B36" i="11" s="1"/>
  <c r="B33" i="10"/>
  <c r="B32" i="11" s="1"/>
  <c r="B29" i="10"/>
  <c r="B28" i="11" s="1"/>
  <c r="B25" i="10"/>
  <c r="B24" i="11" s="1"/>
  <c r="B21" i="10"/>
  <c r="B20" i="11" s="1"/>
  <c r="B17" i="10"/>
  <c r="B16" i="11" s="1"/>
  <c r="B48" i="10"/>
  <c r="B47" i="11" s="1"/>
  <c r="B44" i="10"/>
  <c r="B43" i="11" s="1"/>
  <c r="B40" i="10"/>
  <c r="B39" i="11" s="1"/>
  <c r="B36" i="10"/>
  <c r="B35" i="11" s="1"/>
  <c r="B32" i="10"/>
  <c r="B31" i="11" s="1"/>
  <c r="B28" i="10"/>
  <c r="B27" i="11" s="1"/>
  <c r="B24" i="10"/>
  <c r="B23" i="11" s="1"/>
  <c r="B20" i="10"/>
  <c r="B19" i="11" s="1"/>
  <c r="B47" i="10"/>
  <c r="B46" i="11" s="1"/>
  <c r="B43" i="10"/>
  <c r="B42" i="11" s="1"/>
  <c r="B39" i="10"/>
  <c r="B38" i="11" s="1"/>
  <c r="B35" i="10"/>
  <c r="B34" i="11" s="1"/>
  <c r="B31" i="10"/>
  <c r="B30" i="11" s="1"/>
  <c r="B27" i="10"/>
  <c r="B26" i="11" s="1"/>
  <c r="B23" i="10"/>
  <c r="B22" i="11" s="1"/>
  <c r="B19" i="10"/>
  <c r="B18" i="11" s="1"/>
  <c r="B16" i="10"/>
  <c r="B15" i="11" s="1"/>
  <c r="B15" i="10"/>
  <c r="B14" i="11" s="1"/>
  <c r="B11" i="10"/>
  <c r="B10" i="11" s="1"/>
  <c r="B10" i="10"/>
  <c r="B9" i="11" s="1"/>
  <c r="IC108" i="1"/>
  <c r="Q106" i="10" s="1"/>
  <c r="HY108" i="1"/>
  <c r="M106" i="10" s="1"/>
  <c r="ID107" i="1"/>
  <c r="R105" i="10" s="1"/>
  <c r="HZ107" i="1"/>
  <c r="IE107" i="1" s="1"/>
  <c r="IA106" i="1"/>
  <c r="O104" i="10" s="1"/>
  <c r="IB105" i="1"/>
  <c r="P103" i="10" s="1"/>
  <c r="IC104" i="1"/>
  <c r="Q102" i="10" s="1"/>
  <c r="HY104" i="1"/>
  <c r="M102" i="10" s="1"/>
  <c r="ID103" i="1"/>
  <c r="R101" i="10" s="1"/>
  <c r="HZ103" i="1"/>
  <c r="IE103" i="1" s="1"/>
  <c r="IA102" i="1"/>
  <c r="O100" i="10" s="1"/>
  <c r="IB101" i="1"/>
  <c r="P99" i="10" s="1"/>
  <c r="IC100" i="1"/>
  <c r="Q98" i="10" s="1"/>
  <c r="HY100" i="1"/>
  <c r="M98" i="10" s="1"/>
  <c r="ID99" i="1"/>
  <c r="R97" i="10" s="1"/>
  <c r="HZ99" i="1"/>
  <c r="IE99" i="1" s="1"/>
  <c r="IA98" i="1"/>
  <c r="O96" i="10" s="1"/>
  <c r="IB97" i="1"/>
  <c r="P95" i="10" s="1"/>
  <c r="IC96" i="1"/>
  <c r="Q94" i="10" s="1"/>
  <c r="HY96" i="1"/>
  <c r="M94" i="10" s="1"/>
  <c r="ID95" i="1"/>
  <c r="R93" i="10" s="1"/>
  <c r="HZ95" i="1"/>
  <c r="IE95" i="1" s="1"/>
  <c r="IA94" i="1"/>
  <c r="O92" i="10" s="1"/>
  <c r="IB93" i="1"/>
  <c r="P91" i="10" s="1"/>
  <c r="IC92" i="1"/>
  <c r="Q90" i="10" s="1"/>
  <c r="HY92" i="1"/>
  <c r="M90" i="10" s="1"/>
  <c r="IC91" i="1"/>
  <c r="Q89" i="10" s="1"/>
  <c r="IB90" i="1"/>
  <c r="P88" i="10" s="1"/>
  <c r="IA89" i="1"/>
  <c r="O87" i="10" s="1"/>
  <c r="HZ88" i="1"/>
  <c r="IE88" i="1" s="1"/>
  <c r="IC87" i="1"/>
  <c r="Q85" i="10" s="1"/>
  <c r="IB86" i="1"/>
  <c r="P84" i="10" s="1"/>
  <c r="IA85" i="1"/>
  <c r="O83" i="10" s="1"/>
  <c r="ID84" i="1"/>
  <c r="R82" i="10" s="1"/>
  <c r="HY84" i="1"/>
  <c r="M82" i="10" s="1"/>
  <c r="ID80" i="1"/>
  <c r="R78" i="10" s="1"/>
  <c r="ID76" i="1"/>
  <c r="R74" i="10" s="1"/>
  <c r="ID72" i="1"/>
  <c r="R70" i="10" s="1"/>
  <c r="ID68" i="1"/>
  <c r="R66" i="10" s="1"/>
  <c r="ID64" i="1"/>
  <c r="R62" i="10" s="1"/>
  <c r="IC107" i="1"/>
  <c r="Q105" i="10" s="1"/>
  <c r="HY107" i="1"/>
  <c r="M105" i="10" s="1"/>
  <c r="HZ106" i="1"/>
  <c r="IE106" i="1" s="1"/>
  <c r="IB104" i="1"/>
  <c r="P102" i="10" s="1"/>
  <c r="HY103" i="1"/>
  <c r="M101" i="10" s="1"/>
  <c r="ID102" i="1"/>
  <c r="R100" i="10" s="1"/>
  <c r="IC99" i="1"/>
  <c r="Q97" i="10" s="1"/>
  <c r="HY99" i="1"/>
  <c r="M97" i="10" s="1"/>
  <c r="ID98" i="1"/>
  <c r="R96" i="10" s="1"/>
  <c r="IA97" i="1"/>
  <c r="O95" i="10" s="1"/>
  <c r="IB96" i="1"/>
  <c r="P94" i="10" s="1"/>
  <c r="IC95" i="1"/>
  <c r="Q93" i="10" s="1"/>
  <c r="HY95" i="1"/>
  <c r="M93" i="10" s="1"/>
  <c r="ID94" i="1"/>
  <c r="R92" i="10" s="1"/>
  <c r="IB92" i="1"/>
  <c r="P90" i="10" s="1"/>
  <c r="HZ91" i="1"/>
  <c r="IE91" i="1" s="1"/>
  <c r="ID91" i="1"/>
  <c r="R89" i="10" s="1"/>
  <c r="HZ90" i="1"/>
  <c r="IE90" i="1" s="1"/>
  <c r="HZ89" i="1"/>
  <c r="IE89" i="1" s="1"/>
  <c r="ID88" i="1"/>
  <c r="R86" i="10" s="1"/>
  <c r="HZ87" i="1"/>
  <c r="IE87" i="1" s="1"/>
  <c r="ID87" i="1"/>
  <c r="R85" i="10" s="1"/>
  <c r="HZ86" i="1"/>
  <c r="IE86" i="1" s="1"/>
  <c r="HZ85" i="1"/>
  <c r="IE85" i="1" s="1"/>
  <c r="IB84" i="1"/>
  <c r="P82" i="10" s="1"/>
  <c r="HZ83" i="1"/>
  <c r="IE83" i="1" s="1"/>
  <c r="ID83" i="1"/>
  <c r="R81" i="10" s="1"/>
  <c r="IB83" i="1"/>
  <c r="P81" i="10" s="1"/>
  <c r="IA81" i="1"/>
  <c r="O79" i="10" s="1"/>
  <c r="IA80" i="1"/>
  <c r="O78" i="10" s="1"/>
  <c r="HY79" i="1"/>
  <c r="M77" i="10" s="1"/>
  <c r="IC79" i="1"/>
  <c r="Q77" i="10" s="1"/>
  <c r="HZ79" i="1"/>
  <c r="IE79" i="1" s="1"/>
  <c r="ID79" i="1"/>
  <c r="R77" i="10" s="1"/>
  <c r="IB79" i="1"/>
  <c r="P77" i="10" s="1"/>
  <c r="IA77" i="1"/>
  <c r="O75" i="10" s="1"/>
  <c r="HZ77" i="1"/>
  <c r="IE77" i="1" s="1"/>
  <c r="ID77" i="1"/>
  <c r="R75" i="10" s="1"/>
  <c r="HY75" i="1"/>
  <c r="M73" i="10" s="1"/>
  <c r="IC75" i="1"/>
  <c r="Q73" i="10" s="1"/>
  <c r="HZ75" i="1"/>
  <c r="IE75" i="1" s="1"/>
  <c r="ID75" i="1"/>
  <c r="R73" i="10" s="1"/>
  <c r="IB75" i="1"/>
  <c r="P73" i="10" s="1"/>
  <c r="IA73" i="1"/>
  <c r="O71" i="10" s="1"/>
  <c r="HZ73" i="1"/>
  <c r="IE73" i="1" s="1"/>
  <c r="ID73" i="1"/>
  <c r="R71" i="10" s="1"/>
  <c r="HY71" i="1"/>
  <c r="M69" i="10" s="1"/>
  <c r="IC71" i="1"/>
  <c r="Q69" i="10" s="1"/>
  <c r="HZ71" i="1"/>
  <c r="IE71" i="1" s="1"/>
  <c r="ID71" i="1"/>
  <c r="R69" i="10" s="1"/>
  <c r="IB71" i="1"/>
  <c r="P69" i="10" s="1"/>
  <c r="IA69" i="1"/>
  <c r="O67" i="10" s="1"/>
  <c r="HZ69" i="1"/>
  <c r="IE69" i="1" s="1"/>
  <c r="ID69" i="1"/>
  <c r="R67" i="10" s="1"/>
  <c r="HY67" i="1"/>
  <c r="M65" i="10" s="1"/>
  <c r="IC67" i="1"/>
  <c r="Q65" i="10" s="1"/>
  <c r="HZ67" i="1"/>
  <c r="IE67" i="1" s="1"/>
  <c r="ID67" i="1"/>
  <c r="R65" i="10" s="1"/>
  <c r="IB67" i="1"/>
  <c r="P65" i="10" s="1"/>
  <c r="IA65" i="1"/>
  <c r="O63" i="10" s="1"/>
  <c r="HZ65" i="1"/>
  <c r="IE65" i="1" s="1"/>
  <c r="ID65" i="1"/>
  <c r="R63" i="10" s="1"/>
  <c r="IC103" i="1"/>
  <c r="Q101" i="10" s="1"/>
  <c r="IB100" i="1"/>
  <c r="P98" i="10" s="1"/>
  <c r="IB107" i="1"/>
  <c r="P105" i="10" s="1"/>
  <c r="IC106" i="1"/>
  <c r="Q104" i="10" s="1"/>
  <c r="ID105" i="1"/>
  <c r="R103" i="10" s="1"/>
  <c r="IB103" i="1"/>
  <c r="P101" i="10" s="1"/>
  <c r="IC102" i="1"/>
  <c r="Q100" i="10" s="1"/>
  <c r="ID101" i="1"/>
  <c r="R99" i="10" s="1"/>
  <c r="IB99" i="1"/>
  <c r="P97" i="10" s="1"/>
  <c r="IC98" i="1"/>
  <c r="Q96" i="10" s="1"/>
  <c r="ID97" i="1"/>
  <c r="R95" i="10" s="1"/>
  <c r="IB95" i="1"/>
  <c r="P93" i="10" s="1"/>
  <c r="IC94" i="1"/>
  <c r="Q92" i="10" s="1"/>
  <c r="ID93" i="1"/>
  <c r="R91" i="10" s="1"/>
  <c r="IA91" i="1"/>
  <c r="O89" i="10" s="1"/>
  <c r="ID90" i="1"/>
  <c r="R88" i="10" s="1"/>
  <c r="ID89" i="1"/>
  <c r="R87" i="10" s="1"/>
  <c r="HY88" i="1"/>
  <c r="M86" i="10" s="1"/>
  <c r="IC88" i="1"/>
  <c r="Q86" i="10" s="1"/>
  <c r="IA87" i="1"/>
  <c r="O85" i="10" s="1"/>
  <c r="ID86" i="1"/>
  <c r="R84" i="10" s="1"/>
  <c r="ID85" i="1"/>
  <c r="R83" i="10" s="1"/>
  <c r="IC83" i="1"/>
  <c r="Q81" i="10" s="1"/>
  <c r="HY81" i="1"/>
  <c r="M79" i="10" s="1"/>
  <c r="HY80" i="1"/>
  <c r="M78" i="10" s="1"/>
  <c r="HY77" i="1"/>
  <c r="M75" i="10" s="1"/>
  <c r="HY76" i="1"/>
  <c r="M74" i="10" s="1"/>
  <c r="HY73" i="1"/>
  <c r="M71" i="10" s="1"/>
  <c r="HY72" i="1"/>
  <c r="M70" i="10" s="1"/>
  <c r="HY69" i="1"/>
  <c r="M67" i="10" s="1"/>
  <c r="HY68" i="1"/>
  <c r="M66" i="10" s="1"/>
  <c r="HY65" i="1"/>
  <c r="M63" i="10" s="1"/>
  <c r="HY64" i="1"/>
  <c r="M62" i="10" s="1"/>
  <c r="IA90" i="1"/>
  <c r="O88" i="10" s="1"/>
  <c r="IB89" i="1"/>
  <c r="P87" i="10" s="1"/>
  <c r="IA86" i="1"/>
  <c r="O84" i="10" s="1"/>
  <c r="IB85" i="1"/>
  <c r="P83" i="10" s="1"/>
  <c r="IA84" i="1"/>
  <c r="O82" i="10" s="1"/>
  <c r="HZ82" i="1"/>
  <c r="IE82" i="1" s="1"/>
  <c r="ID82" i="1"/>
  <c r="R80" i="10" s="1"/>
  <c r="IA82" i="1"/>
  <c r="O80" i="10" s="1"/>
  <c r="HY82" i="1"/>
  <c r="M80" i="10" s="1"/>
  <c r="IC82" i="1"/>
  <c r="Q80" i="10" s="1"/>
  <c r="IB80" i="1"/>
  <c r="P78" i="10" s="1"/>
  <c r="HZ78" i="1"/>
  <c r="IE78" i="1" s="1"/>
  <c r="ID78" i="1"/>
  <c r="R76" i="10" s="1"/>
  <c r="IA78" i="1"/>
  <c r="O76" i="10" s="1"/>
  <c r="HY78" i="1"/>
  <c r="M76" i="10" s="1"/>
  <c r="IC78" i="1"/>
  <c r="Q76" i="10" s="1"/>
  <c r="IB76" i="1"/>
  <c r="P74" i="10" s="1"/>
  <c r="IA76" i="1"/>
  <c r="O74" i="10" s="1"/>
  <c r="HZ74" i="1"/>
  <c r="IE74" i="1" s="1"/>
  <c r="ID74" i="1"/>
  <c r="R72" i="10" s="1"/>
  <c r="IA74" i="1"/>
  <c r="O72" i="10" s="1"/>
  <c r="HY74" i="1"/>
  <c r="M72" i="10" s="1"/>
  <c r="IC74" i="1"/>
  <c r="Q72" i="10" s="1"/>
  <c r="IB72" i="1"/>
  <c r="P70" i="10" s="1"/>
  <c r="IA72" i="1"/>
  <c r="O70" i="10" s="1"/>
  <c r="HZ70" i="1"/>
  <c r="IE70" i="1" s="1"/>
  <c r="ID70" i="1"/>
  <c r="R68" i="10" s="1"/>
  <c r="IA70" i="1"/>
  <c r="O68" i="10" s="1"/>
  <c r="HY70" i="1"/>
  <c r="M68" i="10" s="1"/>
  <c r="IC70" i="1"/>
  <c r="Q68" i="10" s="1"/>
  <c r="IB68" i="1"/>
  <c r="P66" i="10" s="1"/>
  <c r="IA68" i="1"/>
  <c r="O66" i="10" s="1"/>
  <c r="HZ66" i="1"/>
  <c r="IE66" i="1" s="1"/>
  <c r="ID66" i="1"/>
  <c r="R64" i="10" s="1"/>
  <c r="IA66" i="1"/>
  <c r="O64" i="10" s="1"/>
  <c r="HY66" i="1"/>
  <c r="M64" i="10" s="1"/>
  <c r="IC66" i="1"/>
  <c r="Q64" i="10" s="1"/>
  <c r="ID81" i="1"/>
  <c r="R79" i="10" s="1"/>
  <c r="HZ81" i="1"/>
  <c r="IE81" i="1" s="1"/>
  <c r="IA64" i="1"/>
  <c r="O62" i="10" s="1"/>
  <c r="IB63" i="1"/>
  <c r="P61" i="10" s="1"/>
  <c r="IC62" i="1"/>
  <c r="Q60" i="10" s="1"/>
  <c r="HY62" i="1"/>
  <c r="M60" i="10" s="1"/>
  <c r="ID61" i="1"/>
  <c r="R59" i="10" s="1"/>
  <c r="HZ61" i="1"/>
  <c r="IE61" i="1" s="1"/>
  <c r="IA60" i="1"/>
  <c r="O58" i="10" s="1"/>
  <c r="IB59" i="1"/>
  <c r="P57" i="10" s="1"/>
  <c r="IC58" i="1"/>
  <c r="Q56" i="10" s="1"/>
  <c r="HY58" i="1"/>
  <c r="M56" i="10" s="1"/>
  <c r="ID57" i="1"/>
  <c r="R55" i="10" s="1"/>
  <c r="HZ57" i="1"/>
  <c r="IE57" i="1" s="1"/>
  <c r="IB55" i="1"/>
  <c r="P53" i="10" s="1"/>
  <c r="IB54" i="1"/>
  <c r="P52" i="10" s="1"/>
  <c r="HY50" i="1"/>
  <c r="M48" i="10" s="1"/>
  <c r="IC50" i="1"/>
  <c r="Q48" i="10" s="1"/>
  <c r="IB50" i="1"/>
  <c r="P48" i="10" s="1"/>
  <c r="IC47" i="1"/>
  <c r="Q45" i="10" s="1"/>
  <c r="IA45" i="1"/>
  <c r="O43" i="10" s="1"/>
  <c r="HY43" i="1"/>
  <c r="M41" i="10" s="1"/>
  <c r="HZ53" i="1"/>
  <c r="IE53" i="1" s="1"/>
  <c r="ID53" i="1"/>
  <c r="R51" i="10" s="1"/>
  <c r="HY53" i="1"/>
  <c r="M51" i="10" s="1"/>
  <c r="IC53" i="1"/>
  <c r="Q51" i="10" s="1"/>
  <c r="IA52" i="1"/>
  <c r="O50" i="10" s="1"/>
  <c r="HZ52" i="1"/>
  <c r="IE52" i="1" s="1"/>
  <c r="ID52" i="1"/>
  <c r="R50" i="10" s="1"/>
  <c r="IB51" i="1"/>
  <c r="P49" i="10" s="1"/>
  <c r="IA51" i="1"/>
  <c r="O49" i="10" s="1"/>
  <c r="HZ49" i="1"/>
  <c r="IE49" i="1" s="1"/>
  <c r="ID49" i="1"/>
  <c r="R47" i="10" s="1"/>
  <c r="HY49" i="1"/>
  <c r="M47" i="10" s="1"/>
  <c r="IC49" i="1"/>
  <c r="Q47" i="10" s="1"/>
  <c r="IA48" i="1"/>
  <c r="O46" i="10" s="1"/>
  <c r="HZ48" i="1"/>
  <c r="IE48" i="1" s="1"/>
  <c r="ID48" i="1"/>
  <c r="R46" i="10" s="1"/>
  <c r="IC84" i="1"/>
  <c r="Q82" i="10" s="1"/>
  <c r="IB81" i="1"/>
  <c r="P79" i="10" s="1"/>
  <c r="IC80" i="1"/>
  <c r="Q78" i="10" s="1"/>
  <c r="IB77" i="1"/>
  <c r="P75" i="10" s="1"/>
  <c r="IC76" i="1"/>
  <c r="Q74" i="10" s="1"/>
  <c r="IB73" i="1"/>
  <c r="P71" i="10" s="1"/>
  <c r="IC72" i="1"/>
  <c r="Q70" i="10" s="1"/>
  <c r="IB69" i="1"/>
  <c r="P67" i="10" s="1"/>
  <c r="IC68" i="1"/>
  <c r="Q66" i="10" s="1"/>
  <c r="IB65" i="1"/>
  <c r="P63" i="10" s="1"/>
  <c r="IC64" i="1"/>
  <c r="Q62" i="10" s="1"/>
  <c r="ID63" i="1"/>
  <c r="R61" i="10" s="1"/>
  <c r="HZ63" i="1"/>
  <c r="IE63" i="1" s="1"/>
  <c r="IA62" i="1"/>
  <c r="O60" i="10" s="1"/>
  <c r="IB61" i="1"/>
  <c r="P59" i="10" s="1"/>
  <c r="IC60" i="1"/>
  <c r="Q58" i="10" s="1"/>
  <c r="ID59" i="1"/>
  <c r="R57" i="10" s="1"/>
  <c r="HZ59" i="1"/>
  <c r="IE59" i="1" s="1"/>
  <c r="IA58" i="1"/>
  <c r="O56" i="10" s="1"/>
  <c r="IB57" i="1"/>
  <c r="P55" i="10" s="1"/>
  <c r="IC56" i="1"/>
  <c r="Q54" i="10" s="1"/>
  <c r="HY56" i="1"/>
  <c r="M54" i="10" s="1"/>
  <c r="ID55" i="1"/>
  <c r="R53" i="10" s="1"/>
  <c r="HZ55" i="1"/>
  <c r="IE55" i="1" s="1"/>
  <c r="HZ54" i="1"/>
  <c r="IE54" i="1" s="1"/>
  <c r="IB53" i="1"/>
  <c r="P51" i="10" s="1"/>
  <c r="IC52" i="1"/>
  <c r="Q50" i="10" s="1"/>
  <c r="HY51" i="1"/>
  <c r="M49" i="10" s="1"/>
  <c r="IA50" i="1"/>
  <c r="O48" i="10" s="1"/>
  <c r="IB49" i="1"/>
  <c r="P47" i="10" s="1"/>
  <c r="IC48" i="1"/>
  <c r="Q46" i="10" s="1"/>
  <c r="HY47" i="1"/>
  <c r="M45" i="10" s="1"/>
  <c r="HY46" i="1"/>
  <c r="M44" i="10" s="1"/>
  <c r="IC46" i="1"/>
  <c r="Q44" i="10" s="1"/>
  <c r="HZ46" i="1"/>
  <c r="IE46" i="1" s="1"/>
  <c r="ID46" i="1"/>
  <c r="R44" i="10" s="1"/>
  <c r="IB46" i="1"/>
  <c r="P44" i="10" s="1"/>
  <c r="IB44" i="1"/>
  <c r="P42" i="10" s="1"/>
  <c r="IB64" i="1"/>
  <c r="P62" i="10" s="1"/>
  <c r="IC63" i="1"/>
  <c r="Q61" i="10" s="1"/>
  <c r="ID62" i="1"/>
  <c r="R60" i="10" s="1"/>
  <c r="IB60" i="1"/>
  <c r="P58" i="10" s="1"/>
  <c r="IC59" i="1"/>
  <c r="Q57" i="10" s="1"/>
  <c r="ID58" i="1"/>
  <c r="R56" i="10" s="1"/>
  <c r="IB56" i="1"/>
  <c r="P54" i="10" s="1"/>
  <c r="IC55" i="1"/>
  <c r="Q53" i="10" s="1"/>
  <c r="ID54" i="1"/>
  <c r="R52" i="10" s="1"/>
  <c r="HY54" i="1"/>
  <c r="M52" i="10" s="1"/>
  <c r="IA53" i="1"/>
  <c r="O51" i="10" s="1"/>
  <c r="IB52" i="1"/>
  <c r="P50" i="10" s="1"/>
  <c r="ID51" i="1"/>
  <c r="R49" i="10" s="1"/>
  <c r="IA49" i="1"/>
  <c r="O47" i="10" s="1"/>
  <c r="IB48" i="1"/>
  <c r="P46" i="10" s="1"/>
  <c r="IA47" i="1"/>
  <c r="O45" i="10" s="1"/>
  <c r="IC45" i="1"/>
  <c r="Q43" i="10" s="1"/>
  <c r="HY45" i="1"/>
  <c r="M43" i="10" s="1"/>
  <c r="ID44" i="1"/>
  <c r="R42" i="10" s="1"/>
  <c r="HZ44" i="1"/>
  <c r="IE44" i="1" s="1"/>
  <c r="IA43" i="1"/>
  <c r="O41" i="10" s="1"/>
  <c r="IB42" i="1"/>
  <c r="P40" i="10" s="1"/>
  <c r="IC41" i="1"/>
  <c r="Q39" i="10" s="1"/>
  <c r="HY41" i="1"/>
  <c r="M39" i="10" s="1"/>
  <c r="ID40" i="1"/>
  <c r="R38" i="10" s="1"/>
  <c r="HZ40" i="1"/>
  <c r="IE40" i="1" s="1"/>
  <c r="IA39" i="1"/>
  <c r="O37" i="10" s="1"/>
  <c r="IB38" i="1"/>
  <c r="P36" i="10" s="1"/>
  <c r="IC37" i="1"/>
  <c r="Q35" i="10" s="1"/>
  <c r="HY37" i="1"/>
  <c r="M35" i="10" s="1"/>
  <c r="ID36" i="1"/>
  <c r="R34" i="10" s="1"/>
  <c r="HZ36" i="1"/>
  <c r="IE36" i="1" s="1"/>
  <c r="IA35" i="1"/>
  <c r="O33" i="10" s="1"/>
  <c r="IB34" i="1"/>
  <c r="P32" i="10" s="1"/>
  <c r="IC33" i="1"/>
  <c r="Q31" i="10" s="1"/>
  <c r="HY33" i="1"/>
  <c r="M31" i="10" s="1"/>
  <c r="ID32" i="1"/>
  <c r="R30" i="10" s="1"/>
  <c r="HZ32" i="1"/>
  <c r="IE32" i="1" s="1"/>
  <c r="IA31" i="1"/>
  <c r="O29" i="10" s="1"/>
  <c r="IB30" i="1"/>
  <c r="P28" i="10" s="1"/>
  <c r="IC29" i="1"/>
  <c r="Q27" i="10" s="1"/>
  <c r="HY29" i="1"/>
  <c r="M27" i="10" s="1"/>
  <c r="ID28" i="1"/>
  <c r="R26" i="10" s="1"/>
  <c r="HZ28" i="1"/>
  <c r="IE28" i="1" s="1"/>
  <c r="IA27" i="1"/>
  <c r="O25" i="10" s="1"/>
  <c r="IB26" i="1"/>
  <c r="P24" i="10" s="1"/>
  <c r="IC25" i="1"/>
  <c r="Q23" i="10" s="1"/>
  <c r="HY25" i="1"/>
  <c r="M23" i="10" s="1"/>
  <c r="ID24" i="1"/>
  <c r="R22" i="10" s="1"/>
  <c r="HZ24" i="1"/>
  <c r="IE24" i="1" s="1"/>
  <c r="IA23" i="1"/>
  <c r="O21" i="10" s="1"/>
  <c r="IB22" i="1"/>
  <c r="P20" i="10" s="1"/>
  <c r="IC21" i="1"/>
  <c r="Q19" i="10" s="1"/>
  <c r="HY21" i="1"/>
  <c r="M19" i="10" s="1"/>
  <c r="ID20" i="1"/>
  <c r="R18" i="10" s="1"/>
  <c r="HZ20" i="1"/>
  <c r="IE20" i="1" s="1"/>
  <c r="IA19" i="1"/>
  <c r="O17" i="10" s="1"/>
  <c r="IB18" i="1"/>
  <c r="P16" i="10" s="1"/>
  <c r="IC17" i="1"/>
  <c r="Q15" i="10" s="1"/>
  <c r="HY17" i="1"/>
  <c r="M15" i="10" s="1"/>
  <c r="ID16" i="1"/>
  <c r="R14" i="10" s="1"/>
  <c r="HZ16" i="1"/>
  <c r="IE16" i="1" s="1"/>
  <c r="IA15" i="1"/>
  <c r="O13" i="10" s="1"/>
  <c r="HZ12" i="1"/>
  <c r="IE12" i="1" s="1"/>
  <c r="IC43" i="1"/>
  <c r="Q41" i="10" s="1"/>
  <c r="ID42" i="1"/>
  <c r="R40" i="10" s="1"/>
  <c r="HZ42" i="1"/>
  <c r="IE42" i="1" s="1"/>
  <c r="IB40" i="1"/>
  <c r="P38" i="10" s="1"/>
  <c r="IC39" i="1"/>
  <c r="Q37" i="10" s="1"/>
  <c r="ID38" i="1"/>
  <c r="R36" i="10" s="1"/>
  <c r="HZ38" i="1"/>
  <c r="IE38" i="1" s="1"/>
  <c r="IB36" i="1"/>
  <c r="P34" i="10" s="1"/>
  <c r="IC35" i="1"/>
  <c r="Q33" i="10" s="1"/>
  <c r="ID34" i="1"/>
  <c r="R32" i="10" s="1"/>
  <c r="HZ34" i="1"/>
  <c r="IE34" i="1" s="1"/>
  <c r="IB32" i="1"/>
  <c r="P30" i="10" s="1"/>
  <c r="IC31" i="1"/>
  <c r="Q29" i="10" s="1"/>
  <c r="ID30" i="1"/>
  <c r="R28" i="10" s="1"/>
  <c r="HZ30" i="1"/>
  <c r="IE30" i="1" s="1"/>
  <c r="IB28" i="1"/>
  <c r="P26" i="10" s="1"/>
  <c r="IB47" i="1"/>
  <c r="P45" i="10" s="1"/>
  <c r="ID45" i="1"/>
  <c r="R43" i="10" s="1"/>
  <c r="IB43" i="1"/>
  <c r="P41" i="10" s="1"/>
  <c r="IC42" i="1"/>
  <c r="Q40" i="10" s="1"/>
  <c r="ID41" i="1"/>
  <c r="R39" i="10" s="1"/>
  <c r="IB39" i="1"/>
  <c r="P37" i="10" s="1"/>
  <c r="IC38" i="1"/>
  <c r="Q36" i="10" s="1"/>
  <c r="ID37" i="1"/>
  <c r="R35" i="10" s="1"/>
  <c r="IB35" i="1"/>
  <c r="P33" i="10" s="1"/>
  <c r="IC34" i="1"/>
  <c r="Q32" i="10" s="1"/>
  <c r="ID33" i="1"/>
  <c r="R31" i="10" s="1"/>
  <c r="IB31" i="1"/>
  <c r="P29" i="10" s="1"/>
  <c r="IC30" i="1"/>
  <c r="Q28" i="10" s="1"/>
  <c r="ID29" i="1"/>
  <c r="R27" i="10" s="1"/>
  <c r="IB27" i="1"/>
  <c r="P25" i="10" s="1"/>
  <c r="IC26" i="1"/>
  <c r="Q24" i="10" s="1"/>
  <c r="ID25" i="1"/>
  <c r="R23" i="10" s="1"/>
  <c r="IB23" i="1"/>
  <c r="P21" i="10" s="1"/>
  <c r="IC22" i="1"/>
  <c r="Q20" i="10" s="1"/>
  <c r="ID21" i="1"/>
  <c r="R19" i="10" s="1"/>
  <c r="IB19" i="1"/>
  <c r="P17" i="10" s="1"/>
  <c r="IC18" i="1"/>
  <c r="Q16" i="10" s="1"/>
  <c r="ID17" i="1"/>
  <c r="R15" i="10" s="1"/>
  <c r="IB15" i="1"/>
  <c r="P13" i="10" s="1"/>
  <c r="IC14" i="1"/>
  <c r="Q12" i="10" s="1"/>
  <c r="B4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E8" i="11"/>
  <c r="D8" i="11"/>
  <c r="N224" i="11" l="1"/>
  <c r="O224" i="11"/>
  <c r="M254" i="13"/>
  <c r="K254" i="11"/>
  <c r="L254" i="11" s="1"/>
  <c r="K243" i="11"/>
  <c r="L243" i="11" s="1"/>
  <c r="M243" i="13"/>
  <c r="M224" i="13"/>
  <c r="K212" i="11"/>
  <c r="L212" i="11" s="1"/>
  <c r="M212" i="13"/>
  <c r="M246" i="13"/>
  <c r="K246" i="11"/>
  <c r="L246" i="11" s="1"/>
  <c r="K233" i="11"/>
  <c r="L233" i="11" s="1"/>
  <c r="M233" i="13"/>
  <c r="K236" i="11"/>
  <c r="L236" i="11" s="1"/>
  <c r="M236" i="13"/>
  <c r="M222" i="13"/>
  <c r="K222" i="11"/>
  <c r="L222" i="11" s="1"/>
  <c r="M249" i="13"/>
  <c r="K249" i="11"/>
  <c r="L249" i="11" s="1"/>
  <c r="M217" i="13"/>
  <c r="K217" i="11"/>
  <c r="L217" i="11" s="1"/>
  <c r="M247" i="13"/>
  <c r="K247" i="11"/>
  <c r="L247" i="11" s="1"/>
  <c r="M223" i="13"/>
  <c r="K223" i="11"/>
  <c r="L223" i="11" s="1"/>
  <c r="M210" i="13"/>
  <c r="K210" i="11"/>
  <c r="L210" i="11" s="1"/>
  <c r="M245" i="13"/>
  <c r="K245" i="11"/>
  <c r="L245" i="11" s="1"/>
  <c r="K229" i="11"/>
  <c r="L229" i="11" s="1"/>
  <c r="M229" i="13"/>
  <c r="K252" i="11"/>
  <c r="L252" i="11" s="1"/>
  <c r="M252" i="13"/>
  <c r="M242" i="13"/>
  <c r="K242" i="11"/>
  <c r="L242" i="11" s="1"/>
  <c r="K218" i="11"/>
  <c r="L218" i="11" s="1"/>
  <c r="M218" i="13"/>
  <c r="M226" i="13"/>
  <c r="K226" i="11"/>
  <c r="L226" i="11" s="1"/>
  <c r="M216" i="13"/>
  <c r="K216" i="11"/>
  <c r="L216" i="11" s="1"/>
  <c r="K240" i="11"/>
  <c r="L240" i="11" s="1"/>
  <c r="M240" i="13"/>
  <c r="M231" i="13"/>
  <c r="K231" i="11"/>
  <c r="L231" i="11" s="1"/>
  <c r="M230" i="13"/>
  <c r="K230" i="11"/>
  <c r="L230" i="11" s="1"/>
  <c r="M208" i="13"/>
  <c r="K208" i="11"/>
  <c r="L208" i="11" s="1"/>
  <c r="K228" i="11"/>
  <c r="L228" i="11" s="1"/>
  <c r="M228" i="13"/>
  <c r="M225" i="13"/>
  <c r="K225" i="11"/>
  <c r="L225" i="11" s="1"/>
  <c r="K209" i="11"/>
  <c r="L209" i="11" s="1"/>
  <c r="M209" i="13"/>
  <c r="K235" i="11"/>
  <c r="L235" i="11" s="1"/>
  <c r="M235" i="13"/>
  <c r="K253" i="11"/>
  <c r="L253" i="11" s="1"/>
  <c r="M253" i="13"/>
  <c r="M250" i="13"/>
  <c r="K250" i="11"/>
  <c r="L250" i="11" s="1"/>
  <c r="M241" i="13"/>
  <c r="K241" i="11"/>
  <c r="L241" i="11" s="1"/>
  <c r="K244" i="11"/>
  <c r="L244" i="11" s="1"/>
  <c r="M244" i="13"/>
  <c r="K214" i="11"/>
  <c r="L214" i="11" s="1"/>
  <c r="M214" i="13"/>
  <c r="M248" i="13"/>
  <c r="K248" i="11"/>
  <c r="L248" i="11" s="1"/>
  <c r="M232" i="13"/>
  <c r="K232" i="11"/>
  <c r="L232" i="11" s="1"/>
  <c r="M220" i="13"/>
  <c r="K220" i="11"/>
  <c r="L220" i="11" s="1"/>
  <c r="M219" i="13"/>
  <c r="K219" i="11"/>
  <c r="L219" i="11" s="1"/>
  <c r="K234" i="11"/>
  <c r="L234" i="11" s="1"/>
  <c r="M234" i="13"/>
  <c r="M255" i="13"/>
  <c r="K255" i="11"/>
  <c r="L255" i="11" s="1"/>
  <c r="K238" i="11"/>
  <c r="L238" i="11" s="1"/>
  <c r="M238" i="13"/>
  <c r="M227" i="13"/>
  <c r="K227" i="11"/>
  <c r="L227" i="11" s="1"/>
  <c r="K215" i="11"/>
  <c r="L215" i="11" s="1"/>
  <c r="M215" i="13"/>
  <c r="M256" i="13"/>
  <c r="K256" i="11"/>
  <c r="L256" i="11" s="1"/>
  <c r="M213" i="13"/>
  <c r="K213" i="11"/>
  <c r="L213" i="11" s="1"/>
  <c r="M239" i="13"/>
  <c r="K239" i="11"/>
  <c r="L239" i="11" s="1"/>
  <c r="M211" i="13"/>
  <c r="K211" i="11"/>
  <c r="L211" i="11" s="1"/>
  <c r="M257" i="13"/>
  <c r="K257" i="11"/>
  <c r="L257" i="11" s="1"/>
  <c r="M251" i="13"/>
  <c r="K251" i="11"/>
  <c r="L251" i="11" s="1"/>
  <c r="K237" i="11"/>
  <c r="L237" i="11" s="1"/>
  <c r="M237" i="13"/>
  <c r="M221" i="13"/>
  <c r="K221" i="11"/>
  <c r="L221" i="11" s="1"/>
  <c r="M205" i="13"/>
  <c r="K205" i="11"/>
  <c r="L205" i="11" s="1"/>
  <c r="M206" i="13"/>
  <c r="K206" i="11"/>
  <c r="L206" i="11" s="1"/>
  <c r="M201" i="13"/>
  <c r="K201" i="11"/>
  <c r="L201" i="11" s="1"/>
  <c r="M204" i="13"/>
  <c r="K204" i="11"/>
  <c r="L204" i="11" s="1"/>
  <c r="M203" i="13"/>
  <c r="K203" i="11"/>
  <c r="L203" i="11" s="1"/>
  <c r="M202" i="13"/>
  <c r="K202" i="11"/>
  <c r="L202" i="11" s="1"/>
  <c r="M200" i="13"/>
  <c r="K200" i="11"/>
  <c r="L200" i="11" s="1"/>
  <c r="M207" i="13"/>
  <c r="K207" i="11"/>
  <c r="L207" i="11" s="1"/>
  <c r="K45" i="13"/>
  <c r="G45" i="13"/>
  <c r="G41" i="13"/>
  <c r="K41" i="13"/>
  <c r="G37" i="13"/>
  <c r="K37" i="13"/>
  <c r="G33" i="13"/>
  <c r="K33" i="13"/>
  <c r="G29" i="13"/>
  <c r="K29" i="13"/>
  <c r="K25" i="13"/>
  <c r="G25" i="13"/>
  <c r="K21" i="13"/>
  <c r="G21" i="13"/>
  <c r="K17" i="13"/>
  <c r="G17" i="13"/>
  <c r="K13" i="13"/>
  <c r="G13" i="13"/>
  <c r="G48" i="13"/>
  <c r="K48" i="13"/>
  <c r="K44" i="13"/>
  <c r="G44" i="13"/>
  <c r="G40" i="13"/>
  <c r="K40" i="13"/>
  <c r="G36" i="13"/>
  <c r="K36" i="13"/>
  <c r="G32" i="13"/>
  <c r="K32" i="13"/>
  <c r="G28" i="13"/>
  <c r="K28" i="13"/>
  <c r="K24" i="13"/>
  <c r="G24" i="13"/>
  <c r="H24" i="13" s="1"/>
  <c r="I24" i="13" s="1"/>
  <c r="K20" i="13"/>
  <c r="G20" i="13"/>
  <c r="K16" i="13"/>
  <c r="G16" i="13"/>
  <c r="K47" i="13"/>
  <c r="G47" i="13"/>
  <c r="G43" i="13"/>
  <c r="K43" i="13"/>
  <c r="K39" i="13"/>
  <c r="G39" i="13"/>
  <c r="K35" i="13"/>
  <c r="G35" i="13"/>
  <c r="K31" i="13"/>
  <c r="G31" i="13"/>
  <c r="K27" i="13"/>
  <c r="G27" i="13"/>
  <c r="K23" i="13"/>
  <c r="G23" i="13"/>
  <c r="K19" i="13"/>
  <c r="G19" i="13"/>
  <c r="K11" i="13"/>
  <c r="G11" i="13"/>
  <c r="K46" i="13"/>
  <c r="G46" i="13"/>
  <c r="G42" i="13"/>
  <c r="K42" i="13"/>
  <c r="K38" i="13"/>
  <c r="G38" i="13"/>
  <c r="K34" i="13"/>
  <c r="G34" i="13"/>
  <c r="K30" i="13"/>
  <c r="G30" i="13"/>
  <c r="K26" i="13"/>
  <c r="G26" i="13"/>
  <c r="H26" i="13" s="1"/>
  <c r="I26" i="13" s="1"/>
  <c r="K22" i="13"/>
  <c r="G22" i="13"/>
  <c r="K18" i="13"/>
  <c r="G18" i="13"/>
  <c r="K14" i="13"/>
  <c r="G14" i="13"/>
  <c r="J8" i="13"/>
  <c r="I45" i="11"/>
  <c r="G45" i="11"/>
  <c r="H45" i="11" s="1"/>
  <c r="I33" i="11"/>
  <c r="G33" i="11"/>
  <c r="H33" i="11" s="1"/>
  <c r="I25" i="11"/>
  <c r="G25" i="11"/>
  <c r="H25" i="11" s="1"/>
  <c r="G13" i="11"/>
  <c r="H13" i="11" s="1"/>
  <c r="I13" i="11"/>
  <c r="G48" i="11"/>
  <c r="H48" i="11" s="1"/>
  <c r="I48" i="11"/>
  <c r="G44" i="11"/>
  <c r="H44" i="11" s="1"/>
  <c r="I44" i="11"/>
  <c r="G40" i="11"/>
  <c r="H40" i="11" s="1"/>
  <c r="I40" i="11"/>
  <c r="G36" i="11"/>
  <c r="H36" i="11" s="1"/>
  <c r="I36" i="11"/>
  <c r="G32" i="11"/>
  <c r="H32" i="11" s="1"/>
  <c r="I32" i="11"/>
  <c r="G28" i="11"/>
  <c r="H28" i="11" s="1"/>
  <c r="I28" i="11"/>
  <c r="G24" i="11"/>
  <c r="H24" i="11" s="1"/>
  <c r="I24" i="11"/>
  <c r="G20" i="11"/>
  <c r="H20" i="11" s="1"/>
  <c r="I20" i="11"/>
  <c r="G16" i="11"/>
  <c r="H16" i="11" s="1"/>
  <c r="I16" i="11"/>
  <c r="I41" i="11"/>
  <c r="G41" i="11"/>
  <c r="H41" i="11" s="1"/>
  <c r="I29" i="11"/>
  <c r="G29" i="11"/>
  <c r="H29" i="11" s="1"/>
  <c r="I17" i="11"/>
  <c r="G17" i="11"/>
  <c r="H17" i="11" s="1"/>
  <c r="G47" i="11"/>
  <c r="H47" i="11" s="1"/>
  <c r="I47" i="11"/>
  <c r="G43" i="11"/>
  <c r="H43" i="11" s="1"/>
  <c r="I43" i="11"/>
  <c r="G39" i="11"/>
  <c r="H39" i="11" s="1"/>
  <c r="I39" i="11"/>
  <c r="G35" i="11"/>
  <c r="H35" i="11" s="1"/>
  <c r="I35" i="11"/>
  <c r="G31" i="11"/>
  <c r="H31" i="11" s="1"/>
  <c r="I31" i="11"/>
  <c r="G27" i="11"/>
  <c r="H27" i="11" s="1"/>
  <c r="I27" i="11"/>
  <c r="G23" i="11"/>
  <c r="H23" i="11" s="1"/>
  <c r="I23" i="11"/>
  <c r="G19" i="11"/>
  <c r="H19" i="11" s="1"/>
  <c r="I19" i="11"/>
  <c r="G11" i="11"/>
  <c r="H11" i="11" s="1"/>
  <c r="I11" i="11"/>
  <c r="I37" i="11"/>
  <c r="G37" i="11"/>
  <c r="H37" i="11" s="1"/>
  <c r="I21" i="11"/>
  <c r="G21" i="11"/>
  <c r="H21" i="11" s="1"/>
  <c r="G46" i="11"/>
  <c r="H46" i="11" s="1"/>
  <c r="I46" i="11"/>
  <c r="G42" i="11"/>
  <c r="H42" i="11" s="1"/>
  <c r="I42" i="11"/>
  <c r="G38" i="11"/>
  <c r="H38" i="11" s="1"/>
  <c r="I38" i="11"/>
  <c r="G34" i="11"/>
  <c r="H34" i="11" s="1"/>
  <c r="I34" i="11"/>
  <c r="G30" i="11"/>
  <c r="H30" i="11" s="1"/>
  <c r="I30" i="11"/>
  <c r="G26" i="11"/>
  <c r="H26" i="11" s="1"/>
  <c r="I26" i="11"/>
  <c r="G22" i="11"/>
  <c r="H22" i="11" s="1"/>
  <c r="I22" i="11"/>
  <c r="G18" i="11"/>
  <c r="H18" i="11" s="1"/>
  <c r="I18" i="11"/>
  <c r="K159" i="11"/>
  <c r="L159" i="11" s="1"/>
  <c r="K197" i="11"/>
  <c r="L197" i="11" s="1"/>
  <c r="K163" i="11"/>
  <c r="L163" i="11" s="1"/>
  <c r="K183" i="11"/>
  <c r="L183" i="11" s="1"/>
  <c r="K156" i="11"/>
  <c r="L156" i="11" s="1"/>
  <c r="K139" i="11"/>
  <c r="L139" i="11" s="1"/>
  <c r="K146" i="11"/>
  <c r="L146" i="11" s="1"/>
  <c r="K125" i="11"/>
  <c r="L125" i="11" s="1"/>
  <c r="K182" i="11"/>
  <c r="L182" i="11" s="1"/>
  <c r="K107" i="11"/>
  <c r="L107" i="11" s="1"/>
  <c r="K172" i="11"/>
  <c r="L172" i="11" s="1"/>
  <c r="K164" i="11"/>
  <c r="L164" i="11" s="1"/>
  <c r="K141" i="11"/>
  <c r="L141" i="11" s="1"/>
  <c r="K117" i="11"/>
  <c r="L117" i="11" s="1"/>
  <c r="K148" i="11"/>
  <c r="L148" i="11" s="1"/>
  <c r="K158" i="11"/>
  <c r="L158" i="11" s="1"/>
  <c r="K191" i="11"/>
  <c r="L191" i="11" s="1"/>
  <c r="K194" i="11"/>
  <c r="L194" i="11" s="1"/>
  <c r="K186" i="11"/>
  <c r="L186" i="11" s="1"/>
  <c r="K128" i="11"/>
  <c r="L128" i="11" s="1"/>
  <c r="K120" i="11"/>
  <c r="L120" i="11" s="1"/>
  <c r="K112" i="11"/>
  <c r="L112" i="11" s="1"/>
  <c r="K119" i="11"/>
  <c r="L119" i="11" s="1"/>
  <c r="K115" i="11"/>
  <c r="L115" i="11" s="1"/>
  <c r="K178" i="11"/>
  <c r="L178" i="11" s="1"/>
  <c r="K176" i="11"/>
  <c r="L176" i="11" s="1"/>
  <c r="K181" i="11"/>
  <c r="L181" i="11" s="1"/>
  <c r="K169" i="11"/>
  <c r="L169" i="11" s="1"/>
  <c r="K161" i="11"/>
  <c r="L161" i="11" s="1"/>
  <c r="K140" i="11"/>
  <c r="L140" i="11" s="1"/>
  <c r="K144" i="11"/>
  <c r="L144" i="11" s="1"/>
  <c r="K192" i="11"/>
  <c r="L192" i="11" s="1"/>
  <c r="K184" i="11"/>
  <c r="L184" i="11" s="1"/>
  <c r="K187" i="11"/>
  <c r="L187" i="11" s="1"/>
  <c r="K110" i="11"/>
  <c r="L110" i="11" s="1"/>
  <c r="K152" i="11"/>
  <c r="L152" i="11" s="1"/>
  <c r="K149" i="11"/>
  <c r="L149" i="11" s="1"/>
  <c r="K123" i="11"/>
  <c r="L123" i="11" s="1"/>
  <c r="K111" i="11"/>
  <c r="L111" i="11" s="1"/>
  <c r="K162" i="11"/>
  <c r="L162" i="11" s="1"/>
  <c r="K155" i="11"/>
  <c r="L155" i="11" s="1"/>
  <c r="K136" i="11"/>
  <c r="L136" i="11" s="1"/>
  <c r="K147" i="11"/>
  <c r="L147" i="11" s="1"/>
  <c r="K131" i="11"/>
  <c r="L131" i="11" s="1"/>
  <c r="K118" i="11"/>
  <c r="L118" i="11" s="1"/>
  <c r="K153" i="11"/>
  <c r="L153" i="11" s="1"/>
  <c r="K133" i="11"/>
  <c r="L133" i="11" s="1"/>
  <c r="K113" i="11"/>
  <c r="L113" i="11" s="1"/>
  <c r="K179" i="11"/>
  <c r="L179" i="11" s="1"/>
  <c r="K174" i="11"/>
  <c r="L174" i="11" s="1"/>
  <c r="K135" i="11"/>
  <c r="L135" i="11" s="1"/>
  <c r="K157" i="11"/>
  <c r="L157" i="11" s="1"/>
  <c r="K150" i="11"/>
  <c r="L150" i="11" s="1"/>
  <c r="K142" i="11"/>
  <c r="L142" i="11" s="1"/>
  <c r="K127" i="11"/>
  <c r="L127" i="11" s="1"/>
  <c r="K122" i="11"/>
  <c r="L122" i="11" s="1"/>
  <c r="K185" i="11"/>
  <c r="L185" i="11" s="1"/>
  <c r="K177" i="11"/>
  <c r="L177" i="11" s="1"/>
  <c r="K168" i="11"/>
  <c r="L168" i="11" s="1"/>
  <c r="K160" i="11"/>
  <c r="L160" i="11" s="1"/>
  <c r="K114" i="11"/>
  <c r="L114" i="11" s="1"/>
  <c r="K198" i="11"/>
  <c r="L198" i="11" s="1"/>
  <c r="K190" i="11"/>
  <c r="L190" i="11" s="1"/>
  <c r="K180" i="11"/>
  <c r="L180" i="11" s="1"/>
  <c r="K109" i="11"/>
  <c r="L109" i="11" s="1"/>
  <c r="K124" i="11"/>
  <c r="L124" i="11" s="1"/>
  <c r="K116" i="11"/>
  <c r="L116" i="11" s="1"/>
  <c r="K108" i="11"/>
  <c r="L108" i="11" s="1"/>
  <c r="K167" i="11"/>
  <c r="L167" i="11" s="1"/>
  <c r="K171" i="11"/>
  <c r="L171" i="11" s="1"/>
  <c r="K137" i="11"/>
  <c r="L137" i="11" s="1"/>
  <c r="K195" i="11"/>
  <c r="L195" i="11" s="1"/>
  <c r="K173" i="11"/>
  <c r="L173" i="11" s="1"/>
  <c r="K165" i="11"/>
  <c r="L165" i="11" s="1"/>
  <c r="K193" i="11"/>
  <c r="L193" i="11" s="1"/>
  <c r="K196" i="11"/>
  <c r="L196" i="11" s="1"/>
  <c r="K188" i="11"/>
  <c r="L188" i="11" s="1"/>
  <c r="K199" i="11"/>
  <c r="L199" i="11" s="1"/>
  <c r="K175" i="11"/>
  <c r="L175" i="11" s="1"/>
  <c r="K154" i="11"/>
  <c r="L154" i="11" s="1"/>
  <c r="K145" i="11"/>
  <c r="L145" i="11" s="1"/>
  <c r="K126" i="11"/>
  <c r="L126" i="11" s="1"/>
  <c r="K170" i="11"/>
  <c r="L170" i="11" s="1"/>
  <c r="K189" i="11"/>
  <c r="L189" i="11" s="1"/>
  <c r="K134" i="11"/>
  <c r="L134" i="11" s="1"/>
  <c r="K151" i="11"/>
  <c r="L151" i="11" s="1"/>
  <c r="K143" i="11"/>
  <c r="L143" i="11" s="1"/>
  <c r="K130" i="11"/>
  <c r="L130" i="11" s="1"/>
  <c r="K129" i="11"/>
  <c r="L129" i="11" s="1"/>
  <c r="K106" i="11"/>
  <c r="L106" i="11" s="1"/>
  <c r="K166" i="11"/>
  <c r="L166" i="11" s="1"/>
  <c r="K138" i="11"/>
  <c r="L138" i="11" s="1"/>
  <c r="K132" i="11"/>
  <c r="L132" i="11" s="1"/>
  <c r="K121" i="11"/>
  <c r="L121" i="11" s="1"/>
  <c r="I14" i="11"/>
  <c r="G14" i="11"/>
  <c r="H14" i="11" s="1"/>
  <c r="N24" i="10"/>
  <c r="S24" i="10" s="1"/>
  <c r="IF26" i="1"/>
  <c r="J23" i="13" s="1"/>
  <c r="N19" i="10"/>
  <c r="S19" i="10" s="1"/>
  <c r="IF21" i="1"/>
  <c r="J18" i="13" s="1"/>
  <c r="N31" i="10"/>
  <c r="S31" i="10" s="1"/>
  <c r="IF33" i="1"/>
  <c r="J30" i="13" s="1"/>
  <c r="N41" i="10"/>
  <c r="S41" i="10" s="1"/>
  <c r="IF43" i="1"/>
  <c r="J40" i="13" s="1"/>
  <c r="N66" i="10"/>
  <c r="S66" i="10" s="1"/>
  <c r="IF68" i="1"/>
  <c r="J65" i="13" s="1"/>
  <c r="L65" i="13" s="1"/>
  <c r="M65" i="13" s="1"/>
  <c r="N37" i="10"/>
  <c r="S37" i="10" s="1"/>
  <c r="IF39" i="1"/>
  <c r="J36" i="13" s="1"/>
  <c r="N56" i="10"/>
  <c r="S56" i="10" s="1"/>
  <c r="IF58" i="1"/>
  <c r="J55" i="13" s="1"/>
  <c r="L55" i="13" s="1"/>
  <c r="M55" i="13" s="1"/>
  <c r="N70" i="10"/>
  <c r="S70" i="10" s="1"/>
  <c r="IF72" i="1"/>
  <c r="J69" i="13" s="1"/>
  <c r="L69" i="13" s="1"/>
  <c r="M69" i="13" s="1"/>
  <c r="N96" i="10"/>
  <c r="S96" i="10" s="1"/>
  <c r="IF98" i="1"/>
  <c r="J95" i="13" s="1"/>
  <c r="L95" i="13" s="1"/>
  <c r="M95" i="13" s="1"/>
  <c r="N20" i="10"/>
  <c r="S20" i="10" s="1"/>
  <c r="IF22" i="1"/>
  <c r="J19" i="13" s="1"/>
  <c r="N90" i="10"/>
  <c r="S90" i="10" s="1"/>
  <c r="IF92" i="1"/>
  <c r="J89" i="13" s="1"/>
  <c r="L89" i="13" s="1"/>
  <c r="M89" i="13" s="1"/>
  <c r="N44" i="10"/>
  <c r="S44" i="10" s="1"/>
  <c r="IF46" i="1"/>
  <c r="J43" i="13" s="1"/>
  <c r="N80" i="10"/>
  <c r="S80" i="10" s="1"/>
  <c r="IF82" i="1"/>
  <c r="J79" i="13" s="1"/>
  <c r="L79" i="13" s="1"/>
  <c r="M79" i="13" s="1"/>
  <c r="N67" i="10"/>
  <c r="S67" i="10" s="1"/>
  <c r="IF69" i="1"/>
  <c r="J66" i="13" s="1"/>
  <c r="L66" i="13" s="1"/>
  <c r="M66" i="13" s="1"/>
  <c r="N73" i="10"/>
  <c r="S73" i="10" s="1"/>
  <c r="IF75" i="1"/>
  <c r="J72" i="13" s="1"/>
  <c r="L72" i="13" s="1"/>
  <c r="M72" i="13" s="1"/>
  <c r="N26" i="10"/>
  <c r="S26" i="10" s="1"/>
  <c r="IF28" i="1"/>
  <c r="J25" i="13" s="1"/>
  <c r="N34" i="10"/>
  <c r="S34" i="10" s="1"/>
  <c r="IF36" i="1"/>
  <c r="J33" i="13" s="1"/>
  <c r="N42" i="10"/>
  <c r="S42" i="10" s="1"/>
  <c r="IF44" i="1"/>
  <c r="J41" i="13" s="1"/>
  <c r="N57" i="10"/>
  <c r="S57" i="10" s="1"/>
  <c r="IF59" i="1"/>
  <c r="J56" i="13" s="1"/>
  <c r="L56" i="13" s="1"/>
  <c r="M56" i="13" s="1"/>
  <c r="N47" i="10"/>
  <c r="S47" i="10" s="1"/>
  <c r="IF49" i="1"/>
  <c r="J46" i="13" s="1"/>
  <c r="N50" i="10"/>
  <c r="S50" i="10" s="1"/>
  <c r="IF52" i="1"/>
  <c r="J49" i="13" s="1"/>
  <c r="L49" i="13" s="1"/>
  <c r="M49" i="13" s="1"/>
  <c r="N59" i="10"/>
  <c r="S59" i="10" s="1"/>
  <c r="IF61" i="1"/>
  <c r="J58" i="13" s="1"/>
  <c r="L58" i="13" s="1"/>
  <c r="M58" i="13" s="1"/>
  <c r="N64" i="10"/>
  <c r="S64" i="10" s="1"/>
  <c r="IF66" i="1"/>
  <c r="J63" i="13" s="1"/>
  <c r="L63" i="13" s="1"/>
  <c r="M63" i="13" s="1"/>
  <c r="N83" i="10"/>
  <c r="S83" i="10" s="1"/>
  <c r="IF85" i="1"/>
  <c r="J82" i="13" s="1"/>
  <c r="L82" i="13" s="1"/>
  <c r="M82" i="13" s="1"/>
  <c r="N89" i="10"/>
  <c r="S89" i="10" s="1"/>
  <c r="IF91" i="1"/>
  <c r="J88" i="13" s="1"/>
  <c r="L88" i="13" s="1"/>
  <c r="M88" i="13" s="1"/>
  <c r="N97" i="10"/>
  <c r="S97" i="10" s="1"/>
  <c r="IF99" i="1"/>
  <c r="J96" i="13" s="1"/>
  <c r="L96" i="13" s="1"/>
  <c r="M96" i="13" s="1"/>
  <c r="N105" i="10"/>
  <c r="S105" i="10" s="1"/>
  <c r="IF107" i="1"/>
  <c r="J104" i="13" s="1"/>
  <c r="L104" i="13" s="1"/>
  <c r="M104" i="13" s="1"/>
  <c r="N35" i="10"/>
  <c r="S35" i="10" s="1"/>
  <c r="IF37" i="1"/>
  <c r="J34" i="13" s="1"/>
  <c r="N11" i="10"/>
  <c r="S11" i="10" s="1"/>
  <c r="IF13" i="1"/>
  <c r="J10" i="13" s="1"/>
  <c r="N13" i="10"/>
  <c r="S13" i="10" s="1"/>
  <c r="IF15" i="1"/>
  <c r="J12" i="13" s="1"/>
  <c r="N54" i="10"/>
  <c r="S54" i="10" s="1"/>
  <c r="IF56" i="1"/>
  <c r="J53" i="13" s="1"/>
  <c r="L53" i="13" s="1"/>
  <c r="M53" i="13" s="1"/>
  <c r="N82" i="10"/>
  <c r="S82" i="10" s="1"/>
  <c r="IF84" i="1"/>
  <c r="J81" i="13" s="1"/>
  <c r="L81" i="13" s="1"/>
  <c r="M81" i="13" s="1"/>
  <c r="N29" i="10"/>
  <c r="S29" i="10" s="1"/>
  <c r="IF31" i="1"/>
  <c r="J28" i="13" s="1"/>
  <c r="N60" i="10"/>
  <c r="S60" i="10" s="1"/>
  <c r="IF62" i="1"/>
  <c r="J59" i="13" s="1"/>
  <c r="L59" i="13" s="1"/>
  <c r="M59" i="13" s="1"/>
  <c r="N99" i="10"/>
  <c r="S99" i="10" s="1"/>
  <c r="IF101" i="1"/>
  <c r="J98" i="13" s="1"/>
  <c r="L98" i="13" s="1"/>
  <c r="M98" i="13" s="1"/>
  <c r="N45" i="10"/>
  <c r="S45" i="10" s="1"/>
  <c r="IF47" i="1"/>
  <c r="J44" i="13" s="1"/>
  <c r="N91" i="10"/>
  <c r="S91" i="10" s="1"/>
  <c r="IF93" i="1"/>
  <c r="J90" i="13" s="1"/>
  <c r="L90" i="13" s="1"/>
  <c r="M90" i="13" s="1"/>
  <c r="N78" i="10"/>
  <c r="S78" i="10" s="1"/>
  <c r="IF80" i="1"/>
  <c r="J77" i="13" s="1"/>
  <c r="L77" i="13" s="1"/>
  <c r="M77" i="13" s="1"/>
  <c r="N102" i="10"/>
  <c r="S102" i="10" s="1"/>
  <c r="IF104" i="1"/>
  <c r="J101" i="13" s="1"/>
  <c r="L101" i="13" s="1"/>
  <c r="M101" i="13" s="1"/>
  <c r="N16" i="10"/>
  <c r="S16" i="10" s="1"/>
  <c r="IF18" i="1"/>
  <c r="J15" i="13" s="1"/>
  <c r="N46" i="10"/>
  <c r="S46" i="10" s="1"/>
  <c r="IF48" i="1"/>
  <c r="J45" i="13" s="1"/>
  <c r="N63" i="10"/>
  <c r="S63" i="10" s="1"/>
  <c r="IF65" i="1"/>
  <c r="J62" i="13" s="1"/>
  <c r="L62" i="13" s="1"/>
  <c r="M62" i="13" s="1"/>
  <c r="N69" i="10"/>
  <c r="S69" i="10" s="1"/>
  <c r="IF71" i="1"/>
  <c r="J68" i="13" s="1"/>
  <c r="L68" i="13" s="1"/>
  <c r="M68" i="13" s="1"/>
  <c r="N75" i="10"/>
  <c r="S75" i="10" s="1"/>
  <c r="IF77" i="1"/>
  <c r="J74" i="13" s="1"/>
  <c r="L74" i="13" s="1"/>
  <c r="M74" i="13" s="1"/>
  <c r="N28" i="10"/>
  <c r="S28" i="10" s="1"/>
  <c r="IF30" i="1"/>
  <c r="J27" i="13" s="1"/>
  <c r="N32" i="10"/>
  <c r="S32" i="10" s="1"/>
  <c r="IF34" i="1"/>
  <c r="J31" i="13" s="1"/>
  <c r="N36" i="10"/>
  <c r="S36" i="10" s="1"/>
  <c r="IF38" i="1"/>
  <c r="J35" i="13" s="1"/>
  <c r="N40" i="10"/>
  <c r="S40" i="10" s="1"/>
  <c r="IF42" i="1"/>
  <c r="J39" i="13" s="1"/>
  <c r="N52" i="10"/>
  <c r="S52" i="10" s="1"/>
  <c r="IF54" i="1"/>
  <c r="J51" i="13" s="1"/>
  <c r="L51" i="13" s="1"/>
  <c r="M51" i="13" s="1"/>
  <c r="N61" i="10"/>
  <c r="S61" i="10" s="1"/>
  <c r="IF63" i="1"/>
  <c r="J60" i="13" s="1"/>
  <c r="L60" i="13" s="1"/>
  <c r="M60" i="13" s="1"/>
  <c r="N51" i="10"/>
  <c r="S51" i="10" s="1"/>
  <c r="IF53" i="1"/>
  <c r="J50" i="13" s="1"/>
  <c r="L50" i="13" s="1"/>
  <c r="M50" i="13" s="1"/>
  <c r="N76" i="10"/>
  <c r="S76" i="10" s="1"/>
  <c r="IF78" i="1"/>
  <c r="J75" i="13" s="1"/>
  <c r="L75" i="13" s="1"/>
  <c r="M75" i="13" s="1"/>
  <c r="N84" i="10"/>
  <c r="S84" i="10" s="1"/>
  <c r="IF86" i="1"/>
  <c r="J83" i="13" s="1"/>
  <c r="L83" i="13" s="1"/>
  <c r="M83" i="13" s="1"/>
  <c r="N87" i="10"/>
  <c r="S87" i="10" s="1"/>
  <c r="IF89" i="1"/>
  <c r="J86" i="13" s="1"/>
  <c r="L86" i="13" s="1"/>
  <c r="M86" i="13" s="1"/>
  <c r="N104" i="10"/>
  <c r="S104" i="10" s="1"/>
  <c r="IF106" i="1"/>
  <c r="J103" i="13" s="1"/>
  <c r="L103" i="13" s="1"/>
  <c r="M103" i="13" s="1"/>
  <c r="N43" i="10"/>
  <c r="S43" i="10" s="1"/>
  <c r="IF45" i="1"/>
  <c r="J42" i="13" s="1"/>
  <c r="N15" i="10"/>
  <c r="S15" i="10" s="1"/>
  <c r="IF17" i="1"/>
  <c r="J14" i="13" s="1"/>
  <c r="N23" i="10"/>
  <c r="S23" i="10" s="1"/>
  <c r="IF25" i="1"/>
  <c r="J22" i="13" s="1"/>
  <c r="N39" i="10"/>
  <c r="S39" i="10" s="1"/>
  <c r="IF41" i="1"/>
  <c r="J38" i="13" s="1"/>
  <c r="N17" i="10"/>
  <c r="S17" i="10" s="1"/>
  <c r="IF19" i="1"/>
  <c r="J16" i="13" s="1"/>
  <c r="N62" i="10"/>
  <c r="S62" i="10" s="1"/>
  <c r="IF64" i="1"/>
  <c r="J61" i="13" s="1"/>
  <c r="L61" i="13" s="1"/>
  <c r="M61" i="13" s="1"/>
  <c r="N100" i="10"/>
  <c r="S100" i="10" s="1"/>
  <c r="IF102" i="1"/>
  <c r="J99" i="13" s="1"/>
  <c r="L99" i="13" s="1"/>
  <c r="M99" i="13" s="1"/>
  <c r="N92" i="10"/>
  <c r="S92" i="10" s="1"/>
  <c r="IF94" i="1"/>
  <c r="J91" i="13" s="1"/>
  <c r="L91" i="13" s="1"/>
  <c r="M91" i="13" s="1"/>
  <c r="N33" i="10"/>
  <c r="S33" i="10" s="1"/>
  <c r="IF35" i="1"/>
  <c r="J32" i="13" s="1"/>
  <c r="N58" i="10"/>
  <c r="S58" i="10" s="1"/>
  <c r="IF60" i="1"/>
  <c r="J57" i="13" s="1"/>
  <c r="L57" i="13" s="1"/>
  <c r="M57" i="13" s="1"/>
  <c r="N68" i="10"/>
  <c r="S68" i="10" s="1"/>
  <c r="IF70" i="1"/>
  <c r="J67" i="13" s="1"/>
  <c r="L67" i="13" s="1"/>
  <c r="M67" i="13" s="1"/>
  <c r="N65" i="10"/>
  <c r="S65" i="10" s="1"/>
  <c r="IF67" i="1"/>
  <c r="J64" i="13" s="1"/>
  <c r="L64" i="13" s="1"/>
  <c r="M64" i="13" s="1"/>
  <c r="N71" i="10"/>
  <c r="S71" i="10" s="1"/>
  <c r="IF73" i="1"/>
  <c r="J70" i="13" s="1"/>
  <c r="L70" i="13" s="1"/>
  <c r="M70" i="13" s="1"/>
  <c r="N77" i="10"/>
  <c r="S77" i="10" s="1"/>
  <c r="IF79" i="1"/>
  <c r="J76" i="13" s="1"/>
  <c r="L76" i="13" s="1"/>
  <c r="M76" i="13" s="1"/>
  <c r="N85" i="10"/>
  <c r="S85" i="10" s="1"/>
  <c r="IF87" i="1"/>
  <c r="J84" i="13" s="1"/>
  <c r="L84" i="13" s="1"/>
  <c r="M84" i="13" s="1"/>
  <c r="N10" i="10"/>
  <c r="S10" i="10" s="1"/>
  <c r="IF12" i="1"/>
  <c r="J9" i="13" s="1"/>
  <c r="N18" i="10"/>
  <c r="S18" i="10" s="1"/>
  <c r="IF20" i="1"/>
  <c r="J17" i="13" s="1"/>
  <c r="N14" i="10"/>
  <c r="S14" i="10" s="1"/>
  <c r="IF16" i="1"/>
  <c r="J13" i="13" s="1"/>
  <c r="N22" i="10"/>
  <c r="S22" i="10" s="1"/>
  <c r="IF24" i="1"/>
  <c r="J21" i="13" s="1"/>
  <c r="N30" i="10"/>
  <c r="S30" i="10" s="1"/>
  <c r="IF32" i="1"/>
  <c r="J29" i="13" s="1"/>
  <c r="N38" i="10"/>
  <c r="S38" i="10" s="1"/>
  <c r="IF40" i="1"/>
  <c r="J37" i="13" s="1"/>
  <c r="N53" i="10"/>
  <c r="S53" i="10" s="1"/>
  <c r="IF55" i="1"/>
  <c r="J52" i="13" s="1"/>
  <c r="L52" i="13" s="1"/>
  <c r="M52" i="13" s="1"/>
  <c r="N55" i="10"/>
  <c r="S55" i="10" s="1"/>
  <c r="IF57" i="1"/>
  <c r="J54" i="13" s="1"/>
  <c r="L54" i="13" s="1"/>
  <c r="M54" i="13" s="1"/>
  <c r="N79" i="10"/>
  <c r="S79" i="10" s="1"/>
  <c r="IF81" i="1"/>
  <c r="J78" i="13" s="1"/>
  <c r="L78" i="13" s="1"/>
  <c r="M78" i="13" s="1"/>
  <c r="N72" i="10"/>
  <c r="S72" i="10" s="1"/>
  <c r="IF74" i="1"/>
  <c r="J71" i="13" s="1"/>
  <c r="L71" i="13" s="1"/>
  <c r="M71" i="13" s="1"/>
  <c r="N81" i="10"/>
  <c r="S81" i="10" s="1"/>
  <c r="IF83" i="1"/>
  <c r="J80" i="13" s="1"/>
  <c r="L80" i="13" s="1"/>
  <c r="M80" i="13" s="1"/>
  <c r="N88" i="10"/>
  <c r="S88" i="10" s="1"/>
  <c r="IF90" i="1"/>
  <c r="J87" i="13" s="1"/>
  <c r="L87" i="13" s="1"/>
  <c r="M87" i="13" s="1"/>
  <c r="N86" i="10"/>
  <c r="S86" i="10" s="1"/>
  <c r="IF88" i="1"/>
  <c r="J85" i="13" s="1"/>
  <c r="L85" i="13" s="1"/>
  <c r="M85" i="13" s="1"/>
  <c r="N93" i="10"/>
  <c r="S93" i="10" s="1"/>
  <c r="IF95" i="1"/>
  <c r="J92" i="13" s="1"/>
  <c r="L92" i="13" s="1"/>
  <c r="M92" i="13" s="1"/>
  <c r="N101" i="10"/>
  <c r="S101" i="10" s="1"/>
  <c r="IF103" i="1"/>
  <c r="J100" i="13" s="1"/>
  <c r="L100" i="13" s="1"/>
  <c r="M100" i="13" s="1"/>
  <c r="N27" i="10"/>
  <c r="S27" i="10" s="1"/>
  <c r="IF29" i="1"/>
  <c r="J26" i="13" s="1"/>
  <c r="N48" i="10"/>
  <c r="S48" i="10" s="1"/>
  <c r="IF50" i="1"/>
  <c r="J47" i="13" s="1"/>
  <c r="N21" i="10"/>
  <c r="S21" i="10" s="1"/>
  <c r="IF23" i="1"/>
  <c r="J20" i="13" s="1"/>
  <c r="N74" i="10"/>
  <c r="S74" i="10" s="1"/>
  <c r="IF76" i="1"/>
  <c r="J73" i="13" s="1"/>
  <c r="L73" i="13" s="1"/>
  <c r="M73" i="13" s="1"/>
  <c r="N49" i="10"/>
  <c r="S49" i="10" s="1"/>
  <c r="IF51" i="1"/>
  <c r="J48" i="13" s="1"/>
  <c r="N95" i="10"/>
  <c r="S95" i="10" s="1"/>
  <c r="IF97" i="1"/>
  <c r="J94" i="13" s="1"/>
  <c r="L94" i="13" s="1"/>
  <c r="M94" i="13" s="1"/>
  <c r="N25" i="10"/>
  <c r="S25" i="10" s="1"/>
  <c r="IF27" i="1"/>
  <c r="J24" i="13" s="1"/>
  <c r="N103" i="10"/>
  <c r="S103" i="10" s="1"/>
  <c r="IF105" i="1"/>
  <c r="J102" i="13" s="1"/>
  <c r="L102" i="13" s="1"/>
  <c r="M102" i="13" s="1"/>
  <c r="N106" i="10"/>
  <c r="S106" i="10" s="1"/>
  <c r="IF108" i="1"/>
  <c r="J105" i="13" s="1"/>
  <c r="L105" i="13" s="1"/>
  <c r="M105" i="13" s="1"/>
  <c r="N98" i="10"/>
  <c r="S98" i="10" s="1"/>
  <c r="IF100" i="1"/>
  <c r="J97" i="13" s="1"/>
  <c r="L97" i="13" s="1"/>
  <c r="M97" i="13" s="1"/>
  <c r="N12" i="10"/>
  <c r="S12" i="10" s="1"/>
  <c r="IF14" i="1"/>
  <c r="J11" i="13" s="1"/>
  <c r="N94" i="10"/>
  <c r="S94" i="10" s="1"/>
  <c r="IF96" i="1"/>
  <c r="J93" i="13" s="1"/>
  <c r="L93" i="13" s="1"/>
  <c r="M93" i="13" s="1"/>
  <c r="A199" i="11"/>
  <c r="Q199" i="11" s="1"/>
  <c r="A198" i="11"/>
  <c r="Q198" i="11" s="1"/>
  <c r="A197" i="11"/>
  <c r="Q197" i="11" s="1"/>
  <c r="A196" i="11"/>
  <c r="Q196" i="11" s="1"/>
  <c r="A195" i="11"/>
  <c r="Q195" i="11" s="1"/>
  <c r="A194" i="11"/>
  <c r="Q194" i="11" s="1"/>
  <c r="A193" i="11"/>
  <c r="Q193" i="11" s="1"/>
  <c r="A192" i="11"/>
  <c r="Q192" i="11" s="1"/>
  <c r="A191" i="11"/>
  <c r="Q191" i="11" s="1"/>
  <c r="A190" i="11"/>
  <c r="Q190" i="11" s="1"/>
  <c r="A189" i="11"/>
  <c r="Q189" i="11" s="1"/>
  <c r="A188" i="11"/>
  <c r="Q188" i="11" s="1"/>
  <c r="A187" i="11"/>
  <c r="Q187" i="11" s="1"/>
  <c r="A186" i="11"/>
  <c r="Q186" i="11" s="1"/>
  <c r="A185" i="11"/>
  <c r="Q185" i="11" s="1"/>
  <c r="A184" i="11"/>
  <c r="Q184" i="11" s="1"/>
  <c r="A183" i="11"/>
  <c r="Q183" i="11" s="1"/>
  <c r="A182" i="11"/>
  <c r="Q182" i="11" s="1"/>
  <c r="A181" i="11"/>
  <c r="Q181" i="11" s="1"/>
  <c r="A180" i="11"/>
  <c r="Q180" i="11" s="1"/>
  <c r="A179" i="11"/>
  <c r="Q179" i="11" s="1"/>
  <c r="A178" i="11"/>
  <c r="Q178" i="11" s="1"/>
  <c r="A177" i="11"/>
  <c r="Q177" i="11" s="1"/>
  <c r="A176" i="11"/>
  <c r="Q176" i="11" s="1"/>
  <c r="A175" i="11"/>
  <c r="Q175" i="11" s="1"/>
  <c r="A174" i="11"/>
  <c r="Q174" i="11" s="1"/>
  <c r="A173" i="11"/>
  <c r="Q173" i="11" s="1"/>
  <c r="A172" i="11"/>
  <c r="Q172" i="11" s="1"/>
  <c r="A171" i="11"/>
  <c r="Q171" i="11" s="1"/>
  <c r="A170" i="11"/>
  <c r="Q170" i="11" s="1"/>
  <c r="A169" i="11"/>
  <c r="Q169" i="11" s="1"/>
  <c r="A168" i="11"/>
  <c r="Q168" i="11" s="1"/>
  <c r="A167" i="11"/>
  <c r="Q167" i="11" s="1"/>
  <c r="A166" i="11"/>
  <c r="Q166" i="11" s="1"/>
  <c r="A165" i="11"/>
  <c r="Q165" i="11" s="1"/>
  <c r="A164" i="11"/>
  <c r="Q164" i="11" s="1"/>
  <c r="A163" i="11"/>
  <c r="Q163" i="11" s="1"/>
  <c r="A162" i="11"/>
  <c r="Q162" i="11" s="1"/>
  <c r="A161" i="11"/>
  <c r="Q161" i="11" s="1"/>
  <c r="A160" i="11"/>
  <c r="Q160" i="11" s="1"/>
  <c r="A159" i="11"/>
  <c r="Q159" i="11" s="1"/>
  <c r="A158" i="11"/>
  <c r="Q158" i="11" s="1"/>
  <c r="A157" i="11"/>
  <c r="Q157" i="11" s="1"/>
  <c r="A156" i="11"/>
  <c r="Q156" i="11" s="1"/>
  <c r="A155" i="11"/>
  <c r="Q155" i="11" s="1"/>
  <c r="A154" i="11"/>
  <c r="Q154" i="11" s="1"/>
  <c r="A153" i="11"/>
  <c r="Q153" i="11" s="1"/>
  <c r="A152" i="11"/>
  <c r="Q152" i="11" s="1"/>
  <c r="A151" i="11"/>
  <c r="Q151" i="11" s="1"/>
  <c r="A150" i="11"/>
  <c r="Q150" i="11" s="1"/>
  <c r="A149" i="11"/>
  <c r="Q149" i="11" s="1"/>
  <c r="A148" i="11"/>
  <c r="Q148" i="11" s="1"/>
  <c r="A147" i="11"/>
  <c r="Q147" i="11" s="1"/>
  <c r="A146" i="11"/>
  <c r="Q146" i="11" s="1"/>
  <c r="A145" i="11"/>
  <c r="Q145" i="11" s="1"/>
  <c r="A144" i="11"/>
  <c r="Q144" i="11" s="1"/>
  <c r="A143" i="11"/>
  <c r="Q143" i="11" s="1"/>
  <c r="A142" i="11"/>
  <c r="Q142" i="11" s="1"/>
  <c r="A141" i="11"/>
  <c r="Q141" i="11" s="1"/>
  <c r="A140" i="11"/>
  <c r="Q140" i="11" s="1"/>
  <c r="A139" i="11"/>
  <c r="Q139" i="11" s="1"/>
  <c r="A138" i="11"/>
  <c r="Q138" i="11" s="1"/>
  <c r="A137" i="11"/>
  <c r="Q137" i="11" s="1"/>
  <c r="A136" i="11"/>
  <c r="Q136" i="11" s="1"/>
  <c r="A135" i="11"/>
  <c r="Q135" i="11" s="1"/>
  <c r="A134" i="11"/>
  <c r="Q134" i="11" s="1"/>
  <c r="A133" i="11"/>
  <c r="Q133" i="11" s="1"/>
  <c r="A132" i="11"/>
  <c r="Q132" i="11" s="1"/>
  <c r="A131" i="11"/>
  <c r="Q131" i="11" s="1"/>
  <c r="A130" i="11"/>
  <c r="Q130" i="11" s="1"/>
  <c r="A129" i="11"/>
  <c r="Q129" i="11" s="1"/>
  <c r="A128" i="11"/>
  <c r="Q128" i="11" s="1"/>
  <c r="A127" i="11"/>
  <c r="Q127" i="11" s="1"/>
  <c r="A126" i="11"/>
  <c r="Q126" i="11" s="1"/>
  <c r="A125" i="11"/>
  <c r="Q125" i="11" s="1"/>
  <c r="A124" i="11"/>
  <c r="Q124" i="11" s="1"/>
  <c r="A123" i="11"/>
  <c r="Q123" i="11" s="1"/>
  <c r="A122" i="11"/>
  <c r="Q122" i="11" s="1"/>
  <c r="A121" i="11"/>
  <c r="Q121" i="11" s="1"/>
  <c r="A120" i="11"/>
  <c r="Q120" i="11" s="1"/>
  <c r="A119" i="11"/>
  <c r="Q119" i="11" s="1"/>
  <c r="A118" i="11"/>
  <c r="Q118" i="11" s="1"/>
  <c r="A117" i="11"/>
  <c r="Q117" i="11" s="1"/>
  <c r="A116" i="11"/>
  <c r="Q116" i="11" s="1"/>
  <c r="A115" i="11"/>
  <c r="Q115" i="11" s="1"/>
  <c r="A114" i="11"/>
  <c r="Q114" i="11" s="1"/>
  <c r="A113" i="11"/>
  <c r="Q113" i="11" s="1"/>
  <c r="A112" i="11"/>
  <c r="Q112" i="11" s="1"/>
  <c r="A111" i="11"/>
  <c r="Q111" i="11" s="1"/>
  <c r="A110" i="11"/>
  <c r="Q110" i="11" s="1"/>
  <c r="A109" i="11"/>
  <c r="Q109" i="11" s="1"/>
  <c r="A108" i="11"/>
  <c r="Q108" i="11" s="1"/>
  <c r="A107" i="11"/>
  <c r="Q107" i="11" s="1"/>
  <c r="A106" i="11"/>
  <c r="Q106" i="11" s="1"/>
  <c r="A105" i="11"/>
  <c r="Q105" i="11" s="1"/>
  <c r="A104" i="11"/>
  <c r="Q104" i="11" s="1"/>
  <c r="A103" i="11"/>
  <c r="Q103" i="11" s="1"/>
  <c r="A102" i="11"/>
  <c r="Q102" i="11" s="1"/>
  <c r="A101" i="11"/>
  <c r="Q101" i="11" s="1"/>
  <c r="A100" i="11"/>
  <c r="Q100" i="11" s="1"/>
  <c r="A99" i="11"/>
  <c r="Q99" i="11" s="1"/>
  <c r="A98" i="11"/>
  <c r="Q98" i="11" s="1"/>
  <c r="A97" i="11"/>
  <c r="Q97" i="11" s="1"/>
  <c r="A96" i="11"/>
  <c r="Q96" i="11" s="1"/>
  <c r="A95" i="11"/>
  <c r="Q95" i="11" s="1"/>
  <c r="A94" i="11"/>
  <c r="Q94" i="11" s="1"/>
  <c r="A93" i="11"/>
  <c r="Q93" i="11" s="1"/>
  <c r="A92" i="11"/>
  <c r="Q92" i="11" s="1"/>
  <c r="A91" i="11"/>
  <c r="Q91" i="11" s="1"/>
  <c r="A90" i="11"/>
  <c r="Q90" i="11" s="1"/>
  <c r="A89" i="11"/>
  <c r="Q89" i="11" s="1"/>
  <c r="A88" i="11"/>
  <c r="Q88" i="11" s="1"/>
  <c r="A87" i="11"/>
  <c r="Q87" i="11" s="1"/>
  <c r="A86" i="11"/>
  <c r="Q86" i="11" s="1"/>
  <c r="A85" i="11"/>
  <c r="Q85" i="11" s="1"/>
  <c r="A84" i="11"/>
  <c r="Q84" i="11" s="1"/>
  <c r="A83" i="11"/>
  <c r="Q83" i="11" s="1"/>
  <c r="A82" i="11"/>
  <c r="Q82" i="11" s="1"/>
  <c r="A81" i="11"/>
  <c r="Q81" i="11" s="1"/>
  <c r="A80" i="11"/>
  <c r="Q80" i="11" s="1"/>
  <c r="A79" i="11"/>
  <c r="Q79" i="11" s="1"/>
  <c r="A78" i="11"/>
  <c r="Q78" i="11" s="1"/>
  <c r="A77" i="11"/>
  <c r="Q77" i="11" s="1"/>
  <c r="A76" i="11"/>
  <c r="Q76" i="11" s="1"/>
  <c r="A75" i="11"/>
  <c r="Q75" i="11" s="1"/>
  <c r="A74" i="11"/>
  <c r="Q74" i="11" s="1"/>
  <c r="A73" i="11"/>
  <c r="Q73" i="11" s="1"/>
  <c r="A72" i="11"/>
  <c r="Q72" i="11" s="1"/>
  <c r="A71" i="11"/>
  <c r="Q71" i="11" s="1"/>
  <c r="A70" i="11"/>
  <c r="Q70" i="11" s="1"/>
  <c r="A69" i="11"/>
  <c r="Q69" i="11" s="1"/>
  <c r="A68" i="11"/>
  <c r="Q68" i="11" s="1"/>
  <c r="A67" i="11"/>
  <c r="Q67" i="11" s="1"/>
  <c r="A66" i="11"/>
  <c r="Q66" i="11" s="1"/>
  <c r="A65" i="11"/>
  <c r="Q65" i="11" s="1"/>
  <c r="A64" i="11"/>
  <c r="Q64" i="11" s="1"/>
  <c r="A63" i="11"/>
  <c r="Q63" i="11" s="1"/>
  <c r="A62" i="11"/>
  <c r="Q62" i="11" s="1"/>
  <c r="A61" i="11"/>
  <c r="Q61" i="11" s="1"/>
  <c r="A60" i="11"/>
  <c r="Q60" i="11" s="1"/>
  <c r="A59" i="11"/>
  <c r="Q59" i="11" s="1"/>
  <c r="A58" i="11"/>
  <c r="Q58" i="11" s="1"/>
  <c r="A57" i="11"/>
  <c r="Q57" i="11" s="1"/>
  <c r="A56" i="11"/>
  <c r="Q56" i="11" s="1"/>
  <c r="A55" i="11"/>
  <c r="Q55" i="11" s="1"/>
  <c r="A54" i="11"/>
  <c r="Q54" i="11" s="1"/>
  <c r="A53" i="11"/>
  <c r="Q53" i="11" s="1"/>
  <c r="A52" i="11"/>
  <c r="Q52" i="11" s="1"/>
  <c r="A51" i="11"/>
  <c r="Q51" i="11" s="1"/>
  <c r="A50" i="11"/>
  <c r="Q50" i="11" s="1"/>
  <c r="A49" i="11"/>
  <c r="Q49" i="11" s="1"/>
  <c r="A48" i="11"/>
  <c r="Q48" i="11" s="1"/>
  <c r="A47" i="11"/>
  <c r="Q47" i="11" s="1"/>
  <c r="A46" i="11"/>
  <c r="Q46" i="11" s="1"/>
  <c r="A45" i="11"/>
  <c r="Q45" i="11" s="1"/>
  <c r="A44" i="11"/>
  <c r="Q44" i="11" s="1"/>
  <c r="A43" i="11"/>
  <c r="Q43" i="11" s="1"/>
  <c r="A42" i="11"/>
  <c r="Q42" i="11" s="1"/>
  <c r="Q41" i="11"/>
  <c r="A41" i="11"/>
  <c r="A40" i="11"/>
  <c r="Q40" i="11" s="1"/>
  <c r="A39" i="11"/>
  <c r="Q39" i="11" s="1"/>
  <c r="A38" i="11"/>
  <c r="Q38" i="11" s="1"/>
  <c r="A37" i="11"/>
  <c r="Q37" i="11" s="1"/>
  <c r="A36" i="11"/>
  <c r="Q36" i="11" s="1"/>
  <c r="A35" i="11"/>
  <c r="Q35" i="11" s="1"/>
  <c r="A34" i="11"/>
  <c r="Q34" i="11" s="1"/>
  <c r="A33" i="11"/>
  <c r="Q33" i="11" s="1"/>
  <c r="A32" i="11"/>
  <c r="Q32" i="11" s="1"/>
  <c r="A31" i="11"/>
  <c r="Q31" i="11" s="1"/>
  <c r="A30" i="11"/>
  <c r="Q30" i="11" s="1"/>
  <c r="A29" i="11"/>
  <c r="Q29" i="11" s="1"/>
  <c r="A28" i="11"/>
  <c r="Q28" i="11" s="1"/>
  <c r="A27" i="11"/>
  <c r="Q27" i="11" s="1"/>
  <c r="A26" i="11"/>
  <c r="Q26" i="11" s="1"/>
  <c r="A25" i="11"/>
  <c r="Q25" i="11" s="1"/>
  <c r="A24" i="11"/>
  <c r="Q24" i="11" s="1"/>
  <c r="A23" i="11"/>
  <c r="Q23" i="11" s="1"/>
  <c r="A22" i="11"/>
  <c r="Q22" i="11" s="1"/>
  <c r="Q21" i="11"/>
  <c r="A21" i="11"/>
  <c r="A20" i="11"/>
  <c r="Q20" i="11" s="1"/>
  <c r="A19" i="11"/>
  <c r="Q19" i="11" s="1"/>
  <c r="A18" i="11"/>
  <c r="Q18" i="11" s="1"/>
  <c r="A17" i="11"/>
  <c r="Q17" i="11" s="1"/>
  <c r="A16" i="11"/>
  <c r="Q16" i="11" s="1"/>
  <c r="A15" i="11"/>
  <c r="Q15" i="11" s="1"/>
  <c r="A14" i="11"/>
  <c r="Q14" i="11" s="1"/>
  <c r="A13" i="11"/>
  <c r="Q13" i="11" s="1"/>
  <c r="A12" i="11"/>
  <c r="Q12" i="11" s="1"/>
  <c r="A11" i="11"/>
  <c r="Q11" i="11" s="1"/>
  <c r="A10" i="11"/>
  <c r="Q10" i="11" s="1"/>
  <c r="A9" i="11"/>
  <c r="Q9" i="11" s="1"/>
  <c r="A8" i="11"/>
  <c r="Q8" i="11" s="1"/>
  <c r="S260" i="10"/>
  <c r="S267" i="10"/>
  <c r="S266" i="10"/>
  <c r="S262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4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2" i="2"/>
  <c r="A1" i="1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P224" i="11" l="1"/>
  <c r="O166" i="11"/>
  <c r="O143" i="11"/>
  <c r="O170" i="11"/>
  <c r="O175" i="11"/>
  <c r="O193" i="11"/>
  <c r="O137" i="11"/>
  <c r="O116" i="11"/>
  <c r="O190" i="11"/>
  <c r="O168" i="11"/>
  <c r="O127" i="11"/>
  <c r="O135" i="11"/>
  <c r="O133" i="11"/>
  <c r="O147" i="11"/>
  <c r="O111" i="11"/>
  <c r="O110" i="11"/>
  <c r="O144" i="11"/>
  <c r="O181" i="11"/>
  <c r="O119" i="11"/>
  <c r="O186" i="11"/>
  <c r="O148" i="11"/>
  <c r="O172" i="11"/>
  <c r="O146" i="11"/>
  <c r="O163" i="11"/>
  <c r="N200" i="11"/>
  <c r="O200" i="11"/>
  <c r="N203" i="11"/>
  <c r="O203" i="11"/>
  <c r="N201" i="11"/>
  <c r="O201" i="11"/>
  <c r="N205" i="11"/>
  <c r="O205" i="11"/>
  <c r="N257" i="11"/>
  <c r="O257" i="11"/>
  <c r="N239" i="11"/>
  <c r="O239" i="11"/>
  <c r="N256" i="11"/>
  <c r="O256" i="11"/>
  <c r="N227" i="11"/>
  <c r="O227" i="11"/>
  <c r="N255" i="11"/>
  <c r="O255" i="11"/>
  <c r="N219" i="11"/>
  <c r="O219" i="11"/>
  <c r="N232" i="11"/>
  <c r="O232" i="11"/>
  <c r="N241" i="11"/>
  <c r="O241" i="11"/>
  <c r="N230" i="11"/>
  <c r="O230" i="11"/>
  <c r="N226" i="11"/>
  <c r="O226" i="11"/>
  <c r="N242" i="11"/>
  <c r="O242" i="11"/>
  <c r="N210" i="11"/>
  <c r="O210" i="11"/>
  <c r="N247" i="11"/>
  <c r="O247" i="11"/>
  <c r="N249" i="11"/>
  <c r="O249" i="11"/>
  <c r="N246" i="11"/>
  <c r="O246" i="11"/>
  <c r="O121" i="11"/>
  <c r="O106" i="11"/>
  <c r="O151" i="11"/>
  <c r="O126" i="11"/>
  <c r="O199" i="11"/>
  <c r="O165" i="11"/>
  <c r="O171" i="11"/>
  <c r="O124" i="11"/>
  <c r="O198" i="11"/>
  <c r="O177" i="11"/>
  <c r="O142" i="11"/>
  <c r="O174" i="11"/>
  <c r="O153" i="11"/>
  <c r="O136" i="11"/>
  <c r="O123" i="11"/>
  <c r="O187" i="11"/>
  <c r="O140" i="11"/>
  <c r="O176" i="11"/>
  <c r="O112" i="11"/>
  <c r="O194" i="11"/>
  <c r="O117" i="11"/>
  <c r="O107" i="11"/>
  <c r="O139" i="11"/>
  <c r="O197" i="11"/>
  <c r="N237" i="11"/>
  <c r="O237" i="11"/>
  <c r="N214" i="11"/>
  <c r="O214" i="11"/>
  <c r="N253" i="11"/>
  <c r="O253" i="11"/>
  <c r="N209" i="11"/>
  <c r="O209" i="11"/>
  <c r="N228" i="11"/>
  <c r="O228" i="11"/>
  <c r="N240" i="11"/>
  <c r="O240" i="11"/>
  <c r="N229" i="11"/>
  <c r="O229" i="11"/>
  <c r="N236" i="11"/>
  <c r="O236" i="11"/>
  <c r="O132" i="11"/>
  <c r="O129" i="11"/>
  <c r="O134" i="11"/>
  <c r="O145" i="11"/>
  <c r="O188" i="11"/>
  <c r="O173" i="11"/>
  <c r="O167" i="11"/>
  <c r="O109" i="11"/>
  <c r="O114" i="11"/>
  <c r="O185" i="11"/>
  <c r="O150" i="11"/>
  <c r="O179" i="11"/>
  <c r="O118" i="11"/>
  <c r="O155" i="11"/>
  <c r="O149" i="11"/>
  <c r="O184" i="11"/>
  <c r="O161" i="11"/>
  <c r="O178" i="11"/>
  <c r="O120" i="11"/>
  <c r="O191" i="11"/>
  <c r="O141" i="11"/>
  <c r="O182" i="11"/>
  <c r="O156" i="11"/>
  <c r="O159" i="11"/>
  <c r="N207" i="11"/>
  <c r="O207" i="11"/>
  <c r="N202" i="11"/>
  <c r="O202" i="11"/>
  <c r="N204" i="11"/>
  <c r="O204" i="11"/>
  <c r="N206" i="11"/>
  <c r="O206" i="11"/>
  <c r="N221" i="11"/>
  <c r="O221" i="11"/>
  <c r="N251" i="11"/>
  <c r="O251" i="11"/>
  <c r="N211" i="11"/>
  <c r="O211" i="11"/>
  <c r="N213" i="11"/>
  <c r="O213" i="11"/>
  <c r="N220" i="11"/>
  <c r="O220" i="11"/>
  <c r="N248" i="11"/>
  <c r="O248" i="11"/>
  <c r="N250" i="11"/>
  <c r="O250" i="11"/>
  <c r="N225" i="11"/>
  <c r="O225" i="11"/>
  <c r="N208" i="11"/>
  <c r="O208" i="11"/>
  <c r="N231" i="11"/>
  <c r="O231" i="11"/>
  <c r="N216" i="11"/>
  <c r="O216" i="11"/>
  <c r="N245" i="11"/>
  <c r="O245" i="11"/>
  <c r="N223" i="11"/>
  <c r="O223" i="11"/>
  <c r="N217" i="11"/>
  <c r="O217" i="11"/>
  <c r="N222" i="11"/>
  <c r="O222" i="11"/>
  <c r="N243" i="11"/>
  <c r="O243" i="11"/>
  <c r="O138" i="11"/>
  <c r="O130" i="11"/>
  <c r="O189" i="11"/>
  <c r="O154" i="11"/>
  <c r="O196" i="11"/>
  <c r="O195" i="11"/>
  <c r="O108" i="11"/>
  <c r="O180" i="11"/>
  <c r="O160" i="11"/>
  <c r="O122" i="11"/>
  <c r="O157" i="11"/>
  <c r="O113" i="11"/>
  <c r="O131" i="11"/>
  <c r="O162" i="11"/>
  <c r="O152" i="11"/>
  <c r="O192" i="11"/>
  <c r="O169" i="11"/>
  <c r="O115" i="11"/>
  <c r="O128" i="11"/>
  <c r="O158" i="11"/>
  <c r="O164" i="11"/>
  <c r="O125" i="11"/>
  <c r="O183" i="11"/>
  <c r="N215" i="11"/>
  <c r="O215" i="11"/>
  <c r="N238" i="11"/>
  <c r="O238" i="11"/>
  <c r="N234" i="11"/>
  <c r="O234" i="11"/>
  <c r="N244" i="11"/>
  <c r="O244" i="11"/>
  <c r="N235" i="11"/>
  <c r="O235" i="11"/>
  <c r="N218" i="11"/>
  <c r="O218" i="11"/>
  <c r="N252" i="11"/>
  <c r="O252" i="11"/>
  <c r="N233" i="11"/>
  <c r="O233" i="11"/>
  <c r="N212" i="11"/>
  <c r="O212" i="11"/>
  <c r="N254" i="11"/>
  <c r="O254" i="11"/>
  <c r="L26" i="13"/>
  <c r="M26" i="13" s="1"/>
  <c r="L24" i="13"/>
  <c r="M24" i="13" s="1"/>
  <c r="L25" i="13"/>
  <c r="M25" i="13" s="1"/>
  <c r="H14" i="13"/>
  <c r="I14" i="13" s="1"/>
  <c r="H22" i="13"/>
  <c r="I22" i="13" s="1"/>
  <c r="H30" i="13"/>
  <c r="I30" i="13" s="1"/>
  <c r="H38" i="13"/>
  <c r="I38" i="13" s="1"/>
  <c r="H46" i="13"/>
  <c r="I46" i="13" s="1"/>
  <c r="H23" i="13"/>
  <c r="I23" i="13" s="1"/>
  <c r="H31" i="13"/>
  <c r="I31" i="13" s="1"/>
  <c r="H39" i="13"/>
  <c r="I39" i="13" s="1"/>
  <c r="H47" i="13"/>
  <c r="I47" i="13" s="1"/>
  <c r="H16" i="13"/>
  <c r="I16" i="13" s="1"/>
  <c r="L32" i="13"/>
  <c r="M32" i="13" s="1"/>
  <c r="L40" i="13"/>
  <c r="M40" i="13" s="1"/>
  <c r="L48" i="13"/>
  <c r="M48" i="13" s="1"/>
  <c r="H17" i="13"/>
  <c r="I17" i="13" s="1"/>
  <c r="H25" i="13"/>
  <c r="I25" i="13" s="1"/>
  <c r="L33" i="13"/>
  <c r="M33" i="13" s="1"/>
  <c r="L41" i="13"/>
  <c r="M41" i="13" s="1"/>
  <c r="G9" i="13"/>
  <c r="K9" i="13"/>
  <c r="I9" i="11"/>
  <c r="L14" i="13"/>
  <c r="M14" i="13" s="1"/>
  <c r="L22" i="13"/>
  <c r="M22" i="13" s="1"/>
  <c r="L30" i="13"/>
  <c r="M30" i="13" s="1"/>
  <c r="L38" i="13"/>
  <c r="M38" i="13" s="1"/>
  <c r="L46" i="13"/>
  <c r="M46" i="13" s="1"/>
  <c r="L23" i="13"/>
  <c r="M23" i="13" s="1"/>
  <c r="L31" i="13"/>
  <c r="M31" i="13" s="1"/>
  <c r="L39" i="13"/>
  <c r="M39" i="13" s="1"/>
  <c r="L47" i="13"/>
  <c r="M47" i="13" s="1"/>
  <c r="L16" i="13"/>
  <c r="M16" i="13" s="1"/>
  <c r="H32" i="13"/>
  <c r="I32" i="13" s="1"/>
  <c r="H40" i="13"/>
  <c r="I40" i="13" s="1"/>
  <c r="H48" i="13"/>
  <c r="I48" i="13" s="1"/>
  <c r="L17" i="13"/>
  <c r="M17" i="13" s="1"/>
  <c r="H33" i="13"/>
  <c r="I33" i="13" s="1"/>
  <c r="H41" i="13"/>
  <c r="I41" i="13" s="1"/>
  <c r="G9" i="11"/>
  <c r="H9" i="11" s="1"/>
  <c r="H18" i="13"/>
  <c r="I18" i="13" s="1"/>
  <c r="H34" i="13"/>
  <c r="I34" i="13" s="1"/>
  <c r="L42" i="13"/>
  <c r="M42" i="13" s="1"/>
  <c r="H11" i="13"/>
  <c r="I11" i="13" s="1"/>
  <c r="H19" i="13"/>
  <c r="I19" i="13" s="1"/>
  <c r="H27" i="13"/>
  <c r="I27" i="13" s="1"/>
  <c r="H35" i="13"/>
  <c r="I35" i="13" s="1"/>
  <c r="L43" i="13"/>
  <c r="M43" i="13" s="1"/>
  <c r="H20" i="13"/>
  <c r="I20" i="13" s="1"/>
  <c r="L28" i="13"/>
  <c r="M28" i="13" s="1"/>
  <c r="L36" i="13"/>
  <c r="M36" i="13" s="1"/>
  <c r="H44" i="13"/>
  <c r="I44" i="13" s="1"/>
  <c r="H13" i="13"/>
  <c r="I13" i="13" s="1"/>
  <c r="H21" i="13"/>
  <c r="I21" i="13" s="1"/>
  <c r="L29" i="13"/>
  <c r="M29" i="13" s="1"/>
  <c r="L37" i="13"/>
  <c r="M37" i="13" s="1"/>
  <c r="H45" i="13"/>
  <c r="I45" i="13" s="1"/>
  <c r="L18" i="13"/>
  <c r="M18" i="13" s="1"/>
  <c r="L34" i="13"/>
  <c r="M34" i="13" s="1"/>
  <c r="H42" i="13"/>
  <c r="I42" i="13" s="1"/>
  <c r="L11" i="13"/>
  <c r="M11" i="13" s="1"/>
  <c r="L19" i="13"/>
  <c r="M19" i="13" s="1"/>
  <c r="L27" i="13"/>
  <c r="M27" i="13" s="1"/>
  <c r="L35" i="13"/>
  <c r="M35" i="13" s="1"/>
  <c r="H43" i="13"/>
  <c r="I43" i="13" s="1"/>
  <c r="L20" i="13"/>
  <c r="M20" i="13" s="1"/>
  <c r="H28" i="13"/>
  <c r="I28" i="13" s="1"/>
  <c r="H36" i="13"/>
  <c r="I36" i="13" s="1"/>
  <c r="L44" i="13"/>
  <c r="M44" i="13" s="1"/>
  <c r="L13" i="13"/>
  <c r="M13" i="13" s="1"/>
  <c r="L21" i="13"/>
  <c r="M21" i="13" s="1"/>
  <c r="H29" i="13"/>
  <c r="I29" i="13" s="1"/>
  <c r="H37" i="13"/>
  <c r="I37" i="13" s="1"/>
  <c r="L45" i="13"/>
  <c r="M45" i="13" s="1"/>
  <c r="J14" i="11"/>
  <c r="J22" i="11"/>
  <c r="J30" i="11"/>
  <c r="J38" i="11"/>
  <c r="J46" i="11"/>
  <c r="J11" i="11"/>
  <c r="J19" i="11"/>
  <c r="J27" i="11"/>
  <c r="J35" i="11"/>
  <c r="J43" i="11"/>
  <c r="J16" i="11"/>
  <c r="J24" i="11"/>
  <c r="J32" i="11"/>
  <c r="J40" i="11"/>
  <c r="J37" i="11"/>
  <c r="J29" i="11"/>
  <c r="J33" i="11"/>
  <c r="J25" i="11"/>
  <c r="J45" i="11"/>
  <c r="J18" i="11"/>
  <c r="J26" i="11"/>
  <c r="J34" i="11"/>
  <c r="J42" i="11"/>
  <c r="J23" i="11"/>
  <c r="J31" i="11"/>
  <c r="J39" i="11"/>
  <c r="J47" i="11"/>
  <c r="J20" i="11"/>
  <c r="J28" i="11"/>
  <c r="J36" i="11"/>
  <c r="J44" i="11"/>
  <c r="J13" i="11"/>
  <c r="J21" i="11"/>
  <c r="J17" i="11"/>
  <c r="J41" i="11"/>
  <c r="J48" i="11"/>
  <c r="K102" i="11"/>
  <c r="L102" i="11" s="1"/>
  <c r="K80" i="11"/>
  <c r="L80" i="11" s="1"/>
  <c r="K93" i="11"/>
  <c r="L93" i="11" s="1"/>
  <c r="K94" i="11"/>
  <c r="L94" i="11" s="1"/>
  <c r="K87" i="11"/>
  <c r="L87" i="11" s="1"/>
  <c r="K52" i="11"/>
  <c r="L52" i="11" s="1"/>
  <c r="K84" i="11"/>
  <c r="L84" i="11" s="1"/>
  <c r="K70" i="11"/>
  <c r="L70" i="11" s="1"/>
  <c r="K57" i="11"/>
  <c r="L57" i="11" s="1"/>
  <c r="K74" i="11"/>
  <c r="L74" i="11" s="1"/>
  <c r="K62" i="11"/>
  <c r="L62" i="11" s="1"/>
  <c r="K101" i="11"/>
  <c r="L101" i="11" s="1"/>
  <c r="K90" i="11"/>
  <c r="L90" i="11" s="1"/>
  <c r="K98" i="11"/>
  <c r="L98" i="11" s="1"/>
  <c r="K53" i="11"/>
  <c r="L53" i="11" s="1"/>
  <c r="K104" i="11"/>
  <c r="L104" i="11" s="1"/>
  <c r="K88" i="11"/>
  <c r="L88" i="11" s="1"/>
  <c r="K66" i="11"/>
  <c r="L66" i="11" s="1"/>
  <c r="K55" i="11"/>
  <c r="L55" i="11" s="1"/>
  <c r="K65" i="11"/>
  <c r="L65" i="11" s="1"/>
  <c r="N121" i="11"/>
  <c r="N138" i="11"/>
  <c r="N106" i="11"/>
  <c r="N130" i="11"/>
  <c r="N151" i="11"/>
  <c r="N189" i="11"/>
  <c r="P189" i="11" s="1"/>
  <c r="N126" i="11"/>
  <c r="P126" i="11" s="1"/>
  <c r="N154" i="11"/>
  <c r="N199" i="11"/>
  <c r="N196" i="11"/>
  <c r="N173" i="11"/>
  <c r="N171" i="11"/>
  <c r="N108" i="11"/>
  <c r="N124" i="11"/>
  <c r="P124" i="11" s="1"/>
  <c r="N180" i="11"/>
  <c r="P180" i="11" s="1"/>
  <c r="N198" i="11"/>
  <c r="P198" i="11" s="1"/>
  <c r="N160" i="11"/>
  <c r="N177" i="11"/>
  <c r="N122" i="11"/>
  <c r="N142" i="11"/>
  <c r="N157" i="11"/>
  <c r="N174" i="11"/>
  <c r="P174" i="11" s="1"/>
  <c r="N113" i="11"/>
  <c r="P113" i="11" s="1"/>
  <c r="N153" i="11"/>
  <c r="P153" i="11" s="1"/>
  <c r="N131" i="11"/>
  <c r="N136" i="11"/>
  <c r="N162" i="11"/>
  <c r="N123" i="11"/>
  <c r="N110" i="11"/>
  <c r="P110" i="11" s="1"/>
  <c r="N184" i="11"/>
  <c r="P184" i="11" s="1"/>
  <c r="N140" i="11"/>
  <c r="N169" i="11"/>
  <c r="P169" i="11" s="1"/>
  <c r="N176" i="11"/>
  <c r="P176" i="11" s="1"/>
  <c r="N115" i="11"/>
  <c r="N120" i="11"/>
  <c r="N186" i="11"/>
  <c r="N191" i="11"/>
  <c r="N158" i="11"/>
  <c r="P158" i="11" s="1"/>
  <c r="N117" i="11"/>
  <c r="N164" i="11"/>
  <c r="P164" i="11" s="1"/>
  <c r="N107" i="11"/>
  <c r="P107" i="11" s="1"/>
  <c r="N125" i="11"/>
  <c r="N139" i="11"/>
  <c r="N183" i="11"/>
  <c r="N197" i="11"/>
  <c r="K73" i="11"/>
  <c r="L73" i="11" s="1"/>
  <c r="K85" i="11"/>
  <c r="L85" i="11" s="1"/>
  <c r="K77" i="11"/>
  <c r="L77" i="11" s="1"/>
  <c r="K97" i="11"/>
  <c r="L97" i="11" s="1"/>
  <c r="K100" i="11"/>
  <c r="L100" i="11" s="1"/>
  <c r="K71" i="11"/>
  <c r="L71" i="11" s="1"/>
  <c r="K67" i="11"/>
  <c r="L67" i="11" s="1"/>
  <c r="K91" i="11"/>
  <c r="L91" i="11" s="1"/>
  <c r="K61" i="11"/>
  <c r="L61" i="11" s="1"/>
  <c r="K86" i="11"/>
  <c r="L86" i="11" s="1"/>
  <c r="K50" i="11"/>
  <c r="L50" i="11" s="1"/>
  <c r="K51" i="11"/>
  <c r="L51" i="11" s="1"/>
  <c r="K63" i="11"/>
  <c r="L63" i="11" s="1"/>
  <c r="K54" i="11"/>
  <c r="L54" i="11" s="1"/>
  <c r="K76" i="11"/>
  <c r="L76" i="11" s="1"/>
  <c r="K64" i="11"/>
  <c r="L64" i="11" s="1"/>
  <c r="K75" i="11"/>
  <c r="L75" i="11" s="1"/>
  <c r="K68" i="11"/>
  <c r="L68" i="11" s="1"/>
  <c r="K59" i="11"/>
  <c r="L59" i="11" s="1"/>
  <c r="K81" i="11"/>
  <c r="L81" i="11" s="1"/>
  <c r="K96" i="11"/>
  <c r="L96" i="11" s="1"/>
  <c r="K82" i="11"/>
  <c r="L82" i="11" s="1"/>
  <c r="K49" i="11"/>
  <c r="L49" i="11" s="1"/>
  <c r="K56" i="11"/>
  <c r="L56" i="11" s="1"/>
  <c r="K72" i="11"/>
  <c r="L72" i="11" s="1"/>
  <c r="K79" i="11"/>
  <c r="L79" i="11" s="1"/>
  <c r="K89" i="11"/>
  <c r="L89" i="11" s="1"/>
  <c r="K95" i="11"/>
  <c r="L95" i="11" s="1"/>
  <c r="K69" i="11"/>
  <c r="L69" i="11" s="1"/>
  <c r="N132" i="11"/>
  <c r="N166" i="11"/>
  <c r="P166" i="11" s="1"/>
  <c r="N129" i="11"/>
  <c r="P129" i="11" s="1"/>
  <c r="N143" i="11"/>
  <c r="N134" i="11"/>
  <c r="N170" i="11"/>
  <c r="N145" i="11"/>
  <c r="N175" i="11"/>
  <c r="N188" i="11"/>
  <c r="N193" i="11"/>
  <c r="P193" i="11" s="1"/>
  <c r="N165" i="11"/>
  <c r="P165" i="11" s="1"/>
  <c r="N195" i="11"/>
  <c r="N137" i="11"/>
  <c r="N167" i="11"/>
  <c r="N116" i="11"/>
  <c r="P116" i="11" s="1"/>
  <c r="N109" i="11"/>
  <c r="P109" i="11" s="1"/>
  <c r="N190" i="11"/>
  <c r="N114" i="11"/>
  <c r="P114" i="11" s="1"/>
  <c r="N168" i="11"/>
  <c r="P168" i="11" s="1"/>
  <c r="N185" i="11"/>
  <c r="N127" i="11"/>
  <c r="N150" i="11"/>
  <c r="N135" i="11"/>
  <c r="P135" i="11" s="1"/>
  <c r="N179" i="11"/>
  <c r="P179" i="11" s="1"/>
  <c r="N133" i="11"/>
  <c r="N118" i="11"/>
  <c r="P118" i="11" s="1"/>
  <c r="N147" i="11"/>
  <c r="P147" i="11" s="1"/>
  <c r="N155" i="11"/>
  <c r="N111" i="11"/>
  <c r="N149" i="11"/>
  <c r="N152" i="11"/>
  <c r="N187" i="11"/>
  <c r="P187" i="11" s="1"/>
  <c r="N192" i="11"/>
  <c r="P192" i="11" s="1"/>
  <c r="N144" i="11"/>
  <c r="N161" i="11"/>
  <c r="N181" i="11"/>
  <c r="P181" i="11" s="1"/>
  <c r="N178" i="11"/>
  <c r="N119" i="11"/>
  <c r="P119" i="11" s="1"/>
  <c r="N112" i="11"/>
  <c r="N128" i="11"/>
  <c r="P128" i="11" s="1"/>
  <c r="N194" i="11"/>
  <c r="P194" i="11" s="1"/>
  <c r="N148" i="11"/>
  <c r="N141" i="11"/>
  <c r="N172" i="11"/>
  <c r="P172" i="11" s="1"/>
  <c r="N182" i="11"/>
  <c r="N146" i="11"/>
  <c r="P146" i="11" s="1"/>
  <c r="N156" i="11"/>
  <c r="N163" i="11"/>
  <c r="N159" i="11"/>
  <c r="P159" i="11" s="1"/>
  <c r="K105" i="11"/>
  <c r="L105" i="11" s="1"/>
  <c r="K92" i="11"/>
  <c r="L92" i="11" s="1"/>
  <c r="K78" i="11"/>
  <c r="L78" i="11" s="1"/>
  <c r="K99" i="11"/>
  <c r="L99" i="11" s="1"/>
  <c r="K103" i="11"/>
  <c r="L103" i="11" s="1"/>
  <c r="K83" i="11"/>
  <c r="L83" i="11" s="1"/>
  <c r="K60" i="11"/>
  <c r="L60" i="11" s="1"/>
  <c r="K58" i="11"/>
  <c r="L58" i="11" s="1"/>
  <c r="B8" i="13"/>
  <c r="B9" i="10"/>
  <c r="B8" i="11" s="1"/>
  <c r="J9" i="10"/>
  <c r="H9" i="10"/>
  <c r="M9" i="10"/>
  <c r="K9" i="10"/>
  <c r="I9" i="10"/>
  <c r="G9" i="10"/>
  <c r="L9" i="10"/>
  <c r="O9" i="10"/>
  <c r="R9" i="10"/>
  <c r="Q9" i="10"/>
  <c r="P9" i="10"/>
  <c r="P143" i="11" l="1"/>
  <c r="P141" i="11"/>
  <c r="P111" i="11"/>
  <c r="P127" i="11"/>
  <c r="P137" i="11"/>
  <c r="P161" i="11"/>
  <c r="P145" i="11"/>
  <c r="P197" i="11"/>
  <c r="P188" i="11"/>
  <c r="P132" i="11"/>
  <c r="P191" i="11"/>
  <c r="P131" i="11"/>
  <c r="P160" i="11"/>
  <c r="P199" i="11"/>
  <c r="P121" i="11"/>
  <c r="P117" i="11"/>
  <c r="P140" i="11"/>
  <c r="P154" i="11"/>
  <c r="P186" i="11"/>
  <c r="P170" i="11"/>
  <c r="P213" i="11"/>
  <c r="P236" i="11"/>
  <c r="P242" i="11"/>
  <c r="P232" i="11"/>
  <c r="P255" i="11"/>
  <c r="P157" i="11"/>
  <c r="P108" i="11"/>
  <c r="P151" i="11"/>
  <c r="P112" i="11"/>
  <c r="P152" i="11"/>
  <c r="P183" i="11"/>
  <c r="P156" i="11"/>
  <c r="P256" i="11"/>
  <c r="P241" i="11"/>
  <c r="P149" i="11"/>
  <c r="P150" i="11"/>
  <c r="P167" i="11"/>
  <c r="P222" i="11"/>
  <c r="P182" i="11"/>
  <c r="P178" i="11"/>
  <c r="P133" i="11"/>
  <c r="P190" i="11"/>
  <c r="P134" i="11"/>
  <c r="P139" i="11"/>
  <c r="P120" i="11"/>
  <c r="P162" i="11"/>
  <c r="P122" i="11"/>
  <c r="P173" i="11"/>
  <c r="P106" i="11"/>
  <c r="P212" i="11"/>
  <c r="P215" i="11"/>
  <c r="P204" i="11"/>
  <c r="P253" i="11"/>
  <c r="P249" i="11"/>
  <c r="P210" i="11"/>
  <c r="P205" i="11"/>
  <c r="P203" i="11"/>
  <c r="P148" i="11"/>
  <c r="P144" i="11"/>
  <c r="P123" i="11"/>
  <c r="P142" i="11"/>
  <c r="P171" i="11"/>
  <c r="P130" i="11"/>
  <c r="K42" i="11"/>
  <c r="L42" i="11" s="1"/>
  <c r="O42" i="11" s="1"/>
  <c r="P163" i="11"/>
  <c r="P155" i="11"/>
  <c r="P185" i="11"/>
  <c r="P195" i="11"/>
  <c r="P175" i="11"/>
  <c r="P125" i="11"/>
  <c r="P115" i="11"/>
  <c r="P136" i="11"/>
  <c r="P177" i="11"/>
  <c r="P196" i="11"/>
  <c r="P138" i="11"/>
  <c r="P254" i="11"/>
  <c r="P233" i="11"/>
  <c r="P225" i="11"/>
  <c r="P251" i="11"/>
  <c r="P206" i="11"/>
  <c r="P202" i="11"/>
  <c r="P234" i="11"/>
  <c r="P221" i="11"/>
  <c r="P243" i="11"/>
  <c r="P217" i="11"/>
  <c r="P245" i="11"/>
  <c r="P231" i="11"/>
  <c r="P228" i="11"/>
  <c r="P227" i="11"/>
  <c r="P226" i="11"/>
  <c r="P218" i="11"/>
  <c r="P238" i="11"/>
  <c r="P208" i="11"/>
  <c r="P220" i="11"/>
  <c r="P240" i="11"/>
  <c r="P209" i="11"/>
  <c r="P214" i="11"/>
  <c r="P235" i="11"/>
  <c r="P250" i="11"/>
  <c r="P246" i="11"/>
  <c r="P247" i="11"/>
  <c r="P219" i="11"/>
  <c r="P201" i="11"/>
  <c r="P200" i="11"/>
  <c r="P244" i="11"/>
  <c r="P223" i="11"/>
  <c r="P248" i="11"/>
  <c r="P211" i="11"/>
  <c r="P207" i="11"/>
  <c r="P229" i="11"/>
  <c r="P237" i="11"/>
  <c r="P230" i="11"/>
  <c r="P239" i="11"/>
  <c r="P252" i="11"/>
  <c r="P216" i="11"/>
  <c r="P257" i="11"/>
  <c r="O56" i="11"/>
  <c r="O51" i="11"/>
  <c r="O105" i="11"/>
  <c r="O59" i="11"/>
  <c r="O67" i="11"/>
  <c r="O65" i="11"/>
  <c r="O101" i="11"/>
  <c r="O58" i="11"/>
  <c r="O99" i="11"/>
  <c r="O79" i="11"/>
  <c r="O82" i="11"/>
  <c r="O68" i="11"/>
  <c r="O54" i="11"/>
  <c r="O86" i="11"/>
  <c r="O71" i="11"/>
  <c r="O85" i="11"/>
  <c r="O55" i="11"/>
  <c r="O53" i="11"/>
  <c r="O62" i="11"/>
  <c r="O84" i="11"/>
  <c r="O93" i="11"/>
  <c r="O81" i="11"/>
  <c r="O91" i="11"/>
  <c r="O103" i="11"/>
  <c r="O49" i="11"/>
  <c r="O76" i="11"/>
  <c r="O77" i="11"/>
  <c r="O104" i="11"/>
  <c r="O94" i="11"/>
  <c r="O60" i="11"/>
  <c r="O78" i="11"/>
  <c r="O69" i="11"/>
  <c r="O72" i="11"/>
  <c r="O96" i="11"/>
  <c r="O75" i="11"/>
  <c r="O63" i="11"/>
  <c r="O61" i="11"/>
  <c r="O100" i="11"/>
  <c r="O73" i="11"/>
  <c r="O66" i="11"/>
  <c r="O98" i="11"/>
  <c r="O74" i="11"/>
  <c r="O52" i="11"/>
  <c r="O80" i="11"/>
  <c r="O92" i="11"/>
  <c r="O95" i="11"/>
  <c r="O97" i="11"/>
  <c r="O88" i="11"/>
  <c r="O90" i="11"/>
  <c r="O57" i="11"/>
  <c r="O87" i="11"/>
  <c r="O102" i="11"/>
  <c r="O83" i="11"/>
  <c r="O64" i="11"/>
  <c r="O89" i="11"/>
  <c r="O50" i="11"/>
  <c r="O70" i="11"/>
  <c r="K30" i="11"/>
  <c r="L30" i="11" s="1"/>
  <c r="G10" i="11"/>
  <c r="H10" i="11" s="1"/>
  <c r="K10" i="13"/>
  <c r="L10" i="13" s="1"/>
  <c r="M10" i="13" s="1"/>
  <c r="I10" i="11"/>
  <c r="G10" i="13"/>
  <c r="H10" i="13" s="1"/>
  <c r="I10" i="13" s="1"/>
  <c r="G15" i="13"/>
  <c r="H15" i="13" s="1"/>
  <c r="I15" i="13" s="1"/>
  <c r="G15" i="11"/>
  <c r="H15" i="11" s="1"/>
  <c r="I15" i="11"/>
  <c r="K15" i="13"/>
  <c r="L15" i="13" s="1"/>
  <c r="M15" i="13" s="1"/>
  <c r="K14" i="11"/>
  <c r="L14" i="11" s="1"/>
  <c r="I8" i="11"/>
  <c r="K8" i="13"/>
  <c r="G8" i="11"/>
  <c r="G8" i="13"/>
  <c r="J9" i="11"/>
  <c r="K12" i="13"/>
  <c r="L12" i="13" s="1"/>
  <c r="M12" i="13" s="1"/>
  <c r="G12" i="13"/>
  <c r="I12" i="11"/>
  <c r="G12" i="11"/>
  <c r="H12" i="11" s="1"/>
  <c r="L9" i="13"/>
  <c r="M9" i="13" s="1"/>
  <c r="H9" i="13"/>
  <c r="I9" i="13" s="1"/>
  <c r="K36" i="11"/>
  <c r="L36" i="11" s="1"/>
  <c r="N103" i="11"/>
  <c r="N105" i="11"/>
  <c r="N69" i="11"/>
  <c r="N89" i="11"/>
  <c r="N72" i="11"/>
  <c r="N49" i="11"/>
  <c r="N96" i="11"/>
  <c r="N59" i="11"/>
  <c r="N75" i="11"/>
  <c r="N76" i="11"/>
  <c r="N63" i="11"/>
  <c r="N50" i="11"/>
  <c r="N61" i="11"/>
  <c r="N67" i="11"/>
  <c r="N100" i="11"/>
  <c r="N77" i="11"/>
  <c r="N73" i="11"/>
  <c r="N65" i="11"/>
  <c r="N66" i="11"/>
  <c r="N104" i="11"/>
  <c r="N98" i="11"/>
  <c r="N101" i="11"/>
  <c r="N74" i="11"/>
  <c r="N70" i="11"/>
  <c r="N52" i="11"/>
  <c r="N94" i="11"/>
  <c r="N80" i="11"/>
  <c r="K44" i="11"/>
  <c r="L44" i="11" s="1"/>
  <c r="K28" i="11"/>
  <c r="L28" i="11" s="1"/>
  <c r="N60" i="11"/>
  <c r="N78" i="11"/>
  <c r="K20" i="11"/>
  <c r="L20" i="11" s="1"/>
  <c r="K34" i="11"/>
  <c r="L34" i="11" s="1"/>
  <c r="K18" i="11"/>
  <c r="L18" i="11" s="1"/>
  <c r="K39" i="11"/>
  <c r="L39" i="11" s="1"/>
  <c r="K22" i="11"/>
  <c r="L22" i="11" s="1"/>
  <c r="K37" i="11"/>
  <c r="L37" i="11" s="1"/>
  <c r="K21" i="11"/>
  <c r="L21" i="11" s="1"/>
  <c r="K47" i="11"/>
  <c r="L47" i="11" s="1"/>
  <c r="K46" i="11"/>
  <c r="L46" i="11" s="1"/>
  <c r="N58" i="11"/>
  <c r="N83" i="11"/>
  <c r="N99" i="11"/>
  <c r="N92" i="11"/>
  <c r="N95" i="11"/>
  <c r="N79" i="11"/>
  <c r="N56" i="11"/>
  <c r="N82" i="11"/>
  <c r="P82" i="11" s="1"/>
  <c r="N81" i="11"/>
  <c r="N68" i="11"/>
  <c r="N64" i="11"/>
  <c r="N54" i="11"/>
  <c r="N51" i="11"/>
  <c r="N86" i="11"/>
  <c r="N91" i="11"/>
  <c r="N71" i="11"/>
  <c r="P71" i="11" s="1"/>
  <c r="N97" i="11"/>
  <c r="P97" i="11" s="1"/>
  <c r="N85" i="11"/>
  <c r="N55" i="11"/>
  <c r="N88" i="11"/>
  <c r="N53" i="11"/>
  <c r="N90" i="11"/>
  <c r="N62" i="11"/>
  <c r="N57" i="11"/>
  <c r="N84" i="11"/>
  <c r="N87" i="11"/>
  <c r="N93" i="11"/>
  <c r="N102" i="11"/>
  <c r="K26" i="11"/>
  <c r="L26" i="11" s="1"/>
  <c r="K23" i="11"/>
  <c r="L23" i="11" s="1"/>
  <c r="K38" i="11"/>
  <c r="L38" i="11" s="1"/>
  <c r="K45" i="11"/>
  <c r="L45" i="11" s="1"/>
  <c r="K29" i="11"/>
  <c r="L29" i="11" s="1"/>
  <c r="K13" i="11"/>
  <c r="L13" i="11" s="1"/>
  <c r="K31" i="11"/>
  <c r="L31" i="11" s="1"/>
  <c r="K17" i="11"/>
  <c r="L17" i="11" s="1"/>
  <c r="K33" i="11"/>
  <c r="L33" i="11" s="1"/>
  <c r="K35" i="11"/>
  <c r="L35" i="11" s="1"/>
  <c r="K48" i="11"/>
  <c r="L48" i="11" s="1"/>
  <c r="K16" i="11"/>
  <c r="L16" i="11" s="1"/>
  <c r="K41" i="11"/>
  <c r="L41" i="11" s="1"/>
  <c r="K27" i="11"/>
  <c r="L27" i="11" s="1"/>
  <c r="K19" i="11"/>
  <c r="L19" i="11" s="1"/>
  <c r="K40" i="11"/>
  <c r="L40" i="11" s="1"/>
  <c r="K24" i="11"/>
  <c r="L24" i="11" s="1"/>
  <c r="K32" i="11"/>
  <c r="L32" i="11" s="1"/>
  <c r="K43" i="11"/>
  <c r="L43" i="11" s="1"/>
  <c r="K25" i="11"/>
  <c r="L25" i="11" s="1"/>
  <c r="N9" i="10"/>
  <c r="S9" i="10" s="1"/>
  <c r="P60" i="11" l="1"/>
  <c r="P78" i="11"/>
  <c r="P101" i="11"/>
  <c r="P105" i="11"/>
  <c r="P57" i="11"/>
  <c r="P102" i="11"/>
  <c r="P88" i="11"/>
  <c r="P50" i="11"/>
  <c r="P98" i="11"/>
  <c r="P61" i="11"/>
  <c r="P72" i="11"/>
  <c r="P54" i="11"/>
  <c r="P84" i="11"/>
  <c r="P53" i="11"/>
  <c r="P51" i="11"/>
  <c r="P81" i="11"/>
  <c r="P58" i="11"/>
  <c r="N42" i="11"/>
  <c r="P52" i="11"/>
  <c r="P73" i="11"/>
  <c r="P75" i="11"/>
  <c r="P103" i="11"/>
  <c r="P104" i="11"/>
  <c r="P59" i="11"/>
  <c r="P89" i="11"/>
  <c r="P87" i="11"/>
  <c r="P85" i="11"/>
  <c r="P68" i="11"/>
  <c r="P77" i="11"/>
  <c r="P62" i="11"/>
  <c r="P91" i="11"/>
  <c r="P64" i="11"/>
  <c r="P95" i="11"/>
  <c r="P74" i="11"/>
  <c r="P100" i="11"/>
  <c r="P96" i="11"/>
  <c r="P93" i="11"/>
  <c r="P55" i="11"/>
  <c r="P56" i="11"/>
  <c r="P99" i="11"/>
  <c r="P80" i="11"/>
  <c r="P66" i="11"/>
  <c r="P63" i="11"/>
  <c r="P69" i="11"/>
  <c r="P42" i="11"/>
  <c r="P92" i="11"/>
  <c r="P70" i="11"/>
  <c r="P90" i="11"/>
  <c r="P86" i="11"/>
  <c r="P79" i="11"/>
  <c r="P83" i="11"/>
  <c r="P94" i="11"/>
  <c r="P65" i="11"/>
  <c r="P67" i="11"/>
  <c r="P76" i="11"/>
  <c r="P49" i="11"/>
  <c r="O25" i="11"/>
  <c r="O32" i="11"/>
  <c r="O35" i="11"/>
  <c r="O23" i="11"/>
  <c r="O24" i="11"/>
  <c r="O41" i="11"/>
  <c r="O33" i="11"/>
  <c r="O29" i="11"/>
  <c r="O26" i="11"/>
  <c r="O37" i="11"/>
  <c r="O34" i="11"/>
  <c r="O28" i="11"/>
  <c r="O16" i="11"/>
  <c r="O45" i="11"/>
  <c r="O46" i="11"/>
  <c r="O22" i="11"/>
  <c r="O20" i="11"/>
  <c r="O44" i="11"/>
  <c r="O36" i="11"/>
  <c r="O40" i="11"/>
  <c r="O17" i="11"/>
  <c r="O43" i="11"/>
  <c r="O19" i="11"/>
  <c r="O48" i="11"/>
  <c r="O31" i="11"/>
  <c r="O38" i="11"/>
  <c r="O47" i="11"/>
  <c r="O39" i="11"/>
  <c r="N14" i="11"/>
  <c r="O14" i="11"/>
  <c r="O27" i="11"/>
  <c r="O13" i="11"/>
  <c r="O21" i="11"/>
  <c r="O18" i="11"/>
  <c r="N30" i="11"/>
  <c r="O30" i="11"/>
  <c r="J15" i="11"/>
  <c r="H8" i="11"/>
  <c r="J8" i="11" s="1"/>
  <c r="K10" i="11"/>
  <c r="L10" i="11" s="1"/>
  <c r="K15" i="11"/>
  <c r="L15" i="11" s="1"/>
  <c r="J10" i="11"/>
  <c r="J12" i="11"/>
  <c r="H8" i="13"/>
  <c r="I8" i="13" s="1"/>
  <c r="G259" i="13"/>
  <c r="H12" i="13"/>
  <c r="K259" i="13"/>
  <c r="L8" i="13"/>
  <c r="K9" i="11"/>
  <c r="L9" i="11" s="1"/>
  <c r="N43" i="11"/>
  <c r="N26" i="11"/>
  <c r="N47" i="11"/>
  <c r="N20" i="11"/>
  <c r="N36" i="11"/>
  <c r="N31" i="11"/>
  <c r="N38" i="11"/>
  <c r="N21" i="11"/>
  <c r="N39" i="11"/>
  <c r="N25" i="11"/>
  <c r="N24" i="11"/>
  <c r="N27" i="11"/>
  <c r="N35" i="11"/>
  <c r="N13" i="11"/>
  <c r="N32" i="11"/>
  <c r="N40" i="11"/>
  <c r="P40" i="11" s="1"/>
  <c r="N41" i="11"/>
  <c r="N16" i="11"/>
  <c r="N17" i="11"/>
  <c r="N23" i="11"/>
  <c r="P23" i="11" s="1"/>
  <c r="N37" i="11"/>
  <c r="N18" i="11"/>
  <c r="P18" i="11" s="1"/>
  <c r="N28" i="11"/>
  <c r="N29" i="11"/>
  <c r="P29" i="11" s="1"/>
  <c r="N46" i="11"/>
  <c r="N22" i="11"/>
  <c r="N34" i="11"/>
  <c r="N44" i="11"/>
  <c r="N19" i="11"/>
  <c r="N48" i="11"/>
  <c r="N33" i="11"/>
  <c r="N45" i="11"/>
  <c r="P16" i="11" l="1"/>
  <c r="P48" i="11"/>
  <c r="P22" i="11"/>
  <c r="P13" i="11"/>
  <c r="P37" i="11"/>
  <c r="P41" i="11"/>
  <c r="P39" i="11"/>
  <c r="P43" i="11"/>
  <c r="P28" i="11"/>
  <c r="P30" i="11"/>
  <c r="P21" i="11"/>
  <c r="P20" i="11"/>
  <c r="P25" i="11"/>
  <c r="P31" i="11"/>
  <c r="P26" i="11"/>
  <c r="P46" i="11"/>
  <c r="P45" i="11"/>
  <c r="P27" i="11"/>
  <c r="P14" i="11"/>
  <c r="P33" i="11"/>
  <c r="P34" i="11"/>
  <c r="P17" i="11"/>
  <c r="P32" i="11"/>
  <c r="P24" i="11"/>
  <c r="P38" i="11"/>
  <c r="P47" i="11"/>
  <c r="P19" i="11"/>
  <c r="P35" i="11"/>
  <c r="P36" i="11"/>
  <c r="P44" i="11"/>
  <c r="N9" i="11"/>
  <c r="O9" i="11"/>
  <c r="N15" i="11"/>
  <c r="O15" i="11"/>
  <c r="N10" i="11"/>
  <c r="O10" i="11"/>
  <c r="K12" i="11"/>
  <c r="L12" i="11" s="1"/>
  <c r="K11" i="11"/>
  <c r="L11" i="11" s="1"/>
  <c r="H259" i="13"/>
  <c r="I12" i="13"/>
  <c r="I259" i="13" s="1"/>
  <c r="K8" i="11"/>
  <c r="L8" i="11" s="1"/>
  <c r="M8" i="13"/>
  <c r="M259" i="13" s="1"/>
  <c r="L259" i="13"/>
  <c r="P10" i="11" l="1"/>
  <c r="P15" i="11"/>
  <c r="P9" i="11"/>
  <c r="N12" i="11"/>
  <c r="O12" i="11"/>
  <c r="O8" i="11"/>
  <c r="N11" i="11"/>
  <c r="O11" i="11"/>
  <c r="N8" i="11"/>
  <c r="L259" i="11"/>
  <c r="P8" i="11" l="1"/>
  <c r="P12" i="11"/>
  <c r="P11" i="11"/>
  <c r="O259" i="11"/>
  <c r="N259" i="11"/>
  <c r="P259" i="11" l="1"/>
</calcChain>
</file>

<file path=xl/sharedStrings.xml><?xml version="1.0" encoding="utf-8"?>
<sst xmlns="http://schemas.openxmlformats.org/spreadsheetml/2006/main" count="584" uniqueCount="227">
  <si>
    <t>NO</t>
  </si>
  <si>
    <t>NAMA</t>
  </si>
  <si>
    <t>NIP</t>
  </si>
  <si>
    <t>TANGGAL</t>
  </si>
  <si>
    <t>KETERANGAN</t>
  </si>
  <si>
    <t>ALPA</t>
  </si>
  <si>
    <t>CUTI</t>
  </si>
  <si>
    <t>HADIR</t>
  </si>
  <si>
    <t>JAM MASUK</t>
  </si>
  <si>
    <t>JAM PULANG</t>
  </si>
  <si>
    <t>SAKIT</t>
  </si>
  <si>
    <t>DL</t>
  </si>
  <si>
    <t>IZIN</t>
  </si>
  <si>
    <t>Ket
Masuk</t>
  </si>
  <si>
    <t>Ket
Keluar</t>
  </si>
  <si>
    <t>NAMA UNIT KERJA/SKPK  :</t>
  </si>
  <si>
    <t>NIP PENANGGUNG JAWAB  :</t>
  </si>
  <si>
    <t>19XXXXXX XXXXXX X XXX</t>
  </si>
  <si>
    <t>NAMA PENANGGUNGJAWAB  :</t>
  </si>
  <si>
    <t>MR. XXX</t>
  </si>
  <si>
    <t>JABATAN PENANGGUNGJAWAB  :</t>
  </si>
  <si>
    <t>LOKASI TANDA TANGAN  :</t>
  </si>
  <si>
    <t>TANGGAL TANDA TANGAN  :</t>
  </si>
  <si>
    <t>.. ................ 2022</t>
  </si>
  <si>
    <t>KODE REKENING BEBAN KERJA  :</t>
  </si>
  <si>
    <t>1.1.1.1.0</t>
  </si>
  <si>
    <t>KODE REKENING PRESTASI KERJA  :</t>
  </si>
  <si>
    <t>2.2.2.2.0</t>
  </si>
  <si>
    <t>KODE REKENING TEMPAT BERTUGAS  :</t>
  </si>
  <si>
    <t>KODE REKENING KONDISI KERJA  :</t>
  </si>
  <si>
    <t>KODE REKENING KELANGKAAN PROFESI  :</t>
  </si>
  <si>
    <t>KODE REKENING PERTIMBANGAN OBJEK LAINNYA  :</t>
  </si>
  <si>
    <t>DAFTAR AMPRAHAN/PEMBAYARAN</t>
  </si>
  <si>
    <t>.............................</t>
  </si>
  <si>
    <t>NIP PENGGUNA ANGGARAN/KUASA PENGGUNA ANGGARAN  :</t>
  </si>
  <si>
    <t>NAMA PENGGUNA ANGGARAN/KUASA PENGGUNA ANGGARAN  :</t>
  </si>
  <si>
    <t>MR. AAA</t>
  </si>
  <si>
    <t>NIP PPTK  :</t>
  </si>
  <si>
    <t>NAMA PPTK  :</t>
  </si>
  <si>
    <t>MR. BBB</t>
  </si>
  <si>
    <t>NIP BENDAHARA PENGELUARAN  :</t>
  </si>
  <si>
    <t>NAMA BENDAHARA PENGELUARAN  :</t>
  </si>
  <si>
    <t>MRS. CC</t>
  </si>
  <si>
    <t xml:space="preserve">NO. SK BUPATI :  </t>
  </si>
  <si>
    <t>.../..../2022 TANGGAL .. ........ 2022</t>
  </si>
  <si>
    <t>DAFTAR TPP PERKELAS JABATAN PADA INSTANSI BERSANGKUTAN</t>
  </si>
  <si>
    <t>No</t>
  </si>
  <si>
    <t>Kelas Jabatan</t>
  </si>
  <si>
    <t>Jumlah TPP (Rp.)</t>
  </si>
  <si>
    <t>Beban Kerja 
(Rp.)</t>
  </si>
  <si>
    <t>Prestasi Kerja 
(Rp.)</t>
  </si>
  <si>
    <t>Tempat Bertugas (Rp.)</t>
  </si>
  <si>
    <t>Kondisi Kerja 
(Rp.)</t>
  </si>
  <si>
    <t>Kelangkaan Profesi 
(Rp.)</t>
  </si>
  <si>
    <t>Pertimbangan Objektif Lainnya (Rp.)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</si>
  <si>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</si>
  <si>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</si>
  <si>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</si>
  <si>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</si>
  <si>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</si>
  <si>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</si>
  <si>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</si>
  <si>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</si>
  <si>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</si>
  <si>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</si>
  <si>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14</t>
  </si>
  <si>
    <t>13</t>
  </si>
  <si>
    <t>12</t>
  </si>
  <si>
    <t>11</t>
  </si>
  <si>
    <t>-</t>
  </si>
  <si>
    <t>JABATAN</t>
  </si>
  <si>
    <t>JUMLAH HARI KERJA :</t>
  </si>
  <si>
    <t>JENIS JABATAN</t>
  </si>
  <si>
    <t>STRUKTURAL</t>
  </si>
  <si>
    <t>JFT</t>
  </si>
  <si>
    <t>JFU</t>
  </si>
  <si>
    <t>GOLONGAN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</si>
  <si>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</si>
  <si>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</si>
  <si>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</si>
  <si>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</si>
  <si>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</si>
  <si>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</si>
  <si>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</si>
  <si>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</si>
  <si>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</si>
  <si>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</si>
  <si>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</si>
  <si>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</si>
  <si>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</si>
  <si>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</si>
  <si>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</si>
  <si>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</si>
  <si>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PEMOTONGAN
(%)</t>
  </si>
  <si>
    <t>REKAPITULASI ABSENSI BULANAN</t>
  </si>
  <si>
    <t>NAMA/NIP</t>
  </si>
  <si>
    <t>GOL./
RUANG</t>
  </si>
  <si>
    <t>KLS JAB</t>
  </si>
  <si>
    <t>JLH. HARI KERJA</t>
  </si>
  <si>
    <t>H</t>
  </si>
  <si>
    <t>A</t>
  </si>
  <si>
    <t>15</t>
  </si>
  <si>
    <t>16</t>
  </si>
  <si>
    <t>17</t>
  </si>
  <si>
    <t>I</t>
  </si>
  <si>
    <t>S</t>
  </si>
  <si>
    <t>C</t>
  </si>
  <si>
    <t>Nama
NIP
Gol./Ruang</t>
  </si>
  <si>
    <t>Jenis
Jab</t>
  </si>
  <si>
    <t>Jabatan</t>
  </si>
  <si>
    <t>Kls 
Jab</t>
  </si>
  <si>
    <t>Besaran TPP ASN 
(Rp.)</t>
  </si>
  <si>
    <t>TPP  ASN 
(Rp.)</t>
  </si>
  <si>
    <t>Pemberian TPP tidak penuh
(Rp.)</t>
  </si>
  <si>
    <t>Jumlah 
TPP sebelum pemotongan
 (Rp.)</t>
  </si>
  <si>
    <t>Pot. 
PPh 
(Rp.)</t>
  </si>
  <si>
    <t>Jumlah Yang Diterima 
(Rp.)</t>
  </si>
  <si>
    <t>Tanda Tangan</t>
  </si>
  <si>
    <t>Keterangan</t>
  </si>
  <si>
    <t>Produktifitas Kinerja 60% 
(Rp.)*</t>
  </si>
  <si>
    <t>Disiplin 40% 
(Rp.)*</t>
  </si>
  <si>
    <t>Jumlah 
(Rp.)</t>
  </si>
  <si>
    <t>JUMLAH TOTAL</t>
  </si>
  <si>
    <t>Terbilang :</t>
  </si>
  <si>
    <t>Mengetahui:</t>
  </si>
  <si>
    <t>Menyetujui:</t>
  </si>
  <si>
    <t>PEJABAT PENGELOLA TEKNIS KEGIATAN</t>
  </si>
  <si>
    <t>PENGGUNA ANGGARAN/</t>
  </si>
  <si>
    <t>BENDAHARA PENGELUARAN</t>
  </si>
  <si>
    <t>KUASA PENGGUNA ANGGARAN</t>
  </si>
  <si>
    <t>KELAS
JABATAN</t>
  </si>
  <si>
    <t>GOL.
RUANG</t>
  </si>
  <si>
    <t>BESARAN
TPP</t>
  </si>
  <si>
    <t>JENIS
JABATAN</t>
  </si>
  <si>
    <t>Apel</t>
  </si>
  <si>
    <t>KEHADIRAN KERJA</t>
  </si>
  <si>
    <t>KEHADIRAN APEL</t>
  </si>
  <si>
    <t xml:space="preserve">HADIR  </t>
  </si>
  <si>
    <t xml:space="preserve">ALPA  </t>
  </si>
  <si>
    <t xml:space="preserve">SAKIT  </t>
  </si>
  <si>
    <t xml:space="preserve">CUTI  </t>
  </si>
  <si>
    <t xml:space="preserve">DL  </t>
  </si>
  <si>
    <t>Ket
Apel</t>
  </si>
  <si>
    <t>18</t>
  </si>
  <si>
    <t>19</t>
  </si>
  <si>
    <t>REKAPITULASI JUMLAH KEHADIRAN APEL</t>
  </si>
  <si>
    <t>TOTAL KEHADIRAN APEL</t>
  </si>
  <si>
    <t>TOTAL KEHADIRAN KERJA</t>
  </si>
  <si>
    <t>REKAPITULASI JUMLAH KEHADIRAN KERJA</t>
  </si>
  <si>
    <t>Jam
Masuk</t>
  </si>
  <si>
    <t>Jam
Pulang</t>
  </si>
  <si>
    <t>Absen</t>
  </si>
  <si>
    <t>HUKUMAN DISIPLIN</t>
  </si>
  <si>
    <t>1. Hukuman Disiplin Ringan</t>
  </si>
  <si>
    <t xml:space="preserve">     1.a) Teguran lisan</t>
  </si>
  <si>
    <t xml:space="preserve">     1.b) Teguran tertulis</t>
  </si>
  <si>
    <t xml:space="preserve">     1.c) Pernyataan tidak puas secara tertulis</t>
  </si>
  <si>
    <t>2. Hukum Disiplin Sedang</t>
  </si>
  <si>
    <t xml:space="preserve">     2.b) Penundaan kenaikan pangkat selama 1 (satu) tahun</t>
  </si>
  <si>
    <t xml:space="preserve">     2.a) Penundaan kenaikan gaji berkala selama 1 (satu) tahun</t>
  </si>
  <si>
    <t xml:space="preserve">     2.c) Penurunan pangkat setingkat lebih rendah selama 1 (satu) tahun</t>
  </si>
  <si>
    <t>3. Hukuman Disiplin Berat</t>
  </si>
  <si>
    <t xml:space="preserve">     3.a) Penurunan Pangkat setingkat lebih rendah selama 3 (tiga) tahun</t>
  </si>
  <si>
    <t xml:space="preserve">     3.b) Pemindahan dalam rangka penurunan jabatan setingkat lebih rendah</t>
  </si>
  <si>
    <t xml:space="preserve">     3.c) Pembebasan dari jabatan</t>
  </si>
  <si>
    <t xml:space="preserve">     3.d) Pemberhentian dengan hormat tidak atas permintaan sendiri sebagai PNS</t>
  </si>
  <si>
    <t xml:space="preserve">     3.e) Pemberhentian tidak dengan hormat sebagai PNS</t>
  </si>
  <si>
    <t>STATUS
HUKUMAN DISIPLIN</t>
  </si>
  <si>
    <t>UPACARA HARI-HARI BESAR NASIONAL
(per hari)</t>
  </si>
  <si>
    <t>BULAN</t>
  </si>
  <si>
    <t>ALPA UPACARA NASIONAL DAN HARI BESAR
(hari)</t>
  </si>
  <si>
    <t>PEMOTONGAN
BRUTO (%)</t>
  </si>
  <si>
    <t>PELANGGARAN HUKUM</t>
  </si>
  <si>
    <t>TERLAMBAT MENYAMPAIKAN RFK</t>
  </si>
  <si>
    <t>Jumlah Pengurangan (Rp.)</t>
  </si>
  <si>
    <t>20</t>
  </si>
  <si>
    <t>Capaian
Kinerja
(%)</t>
  </si>
  <si>
    <t>Capaian 
Kedisiplinan
(%)</t>
  </si>
  <si>
    <t>STATUS
PEGAWAI</t>
  </si>
  <si>
    <t>STATUS PEGAWAI</t>
  </si>
  <si>
    <t>Column1</t>
  </si>
  <si>
    <t>ASN YANG TIDAK DIBAYARKAN TPP</t>
  </si>
  <si>
    <t>Produktivitas Kinerja</t>
  </si>
  <si>
    <t>Disiplin Kinerja</t>
  </si>
  <si>
    <t>PELANGGARAN PERJANJIAN KINERJA</t>
  </si>
  <si>
    <t xml:space="preserve"> a. Terjaring operasi penegakan disiplin PNS di Kabupaten</t>
  </si>
  <si>
    <t xml:space="preserve"> b. Terjaring operasi penegakan syariat islam</t>
  </si>
  <si>
    <t xml:space="preserve"> c. Manipulasi data terhadap informasi aktifitas pribadi pada inputan pekerjaan</t>
  </si>
  <si>
    <t xml:space="preserve"> d. Menerima dan memberi gratifikassi</t>
  </si>
  <si>
    <t xml:space="preserve"> e. Tidak atau terlambat melaporkan Laporan Harta Kekayaan Penyelenggaraan Negara (LHKPN)</t>
  </si>
  <si>
    <t xml:space="preserve"> f. Perbuatan melawan hukum lainnya yang bertentangan dengan ketentuan ketentuan dan peraturan perundang-undangan</t>
  </si>
  <si>
    <t xml:space="preserve"> g. Terjaring pada sidak khusus yang dilakukan oleh Tim Penegakan Disiplin</t>
  </si>
  <si>
    <t xml:space="preserve"> a. Tidak menccapai capaian kinerja sesuai dengan sasaran kinerja pegawai yang telah disusun kecauali dalam keadaan tertentu seperti adanya gangguan teknis pada sistem aplikasi</t>
  </si>
  <si>
    <t xml:space="preserve"> b. Tidak menyampaikan perjanjian kinerja kepada Bagian Organisasi Sekretariat Daerah Kabupaten Pidie Jaya tepat pada waktunya</t>
  </si>
  <si>
    <t xml:space="preserve"> c. Tidak menyampaikan sasaran kinerja pegawai Kepada BKPSDM Kabupaten Pidie Jaya tepat pada waktunya</t>
  </si>
  <si>
    <t>YA / TIDAK</t>
  </si>
  <si>
    <t>YA</t>
  </si>
  <si>
    <t>TIDAK</t>
  </si>
  <si>
    <t>TIDAK MEMERIKSA
AKTIFITAS BAWAHAN</t>
  </si>
  <si>
    <t>TELAMABAT 
MENYELESAIKAN LAKIP</t>
  </si>
  <si>
    <t>Hukuman
Disiplin</t>
  </si>
  <si>
    <t>Apel
Harian</t>
  </si>
  <si>
    <t>Ketentuan
Jam Kerja</t>
  </si>
  <si>
    <t>Pelanggaran
Hukum</t>
  </si>
  <si>
    <t>Laporan
RFK</t>
  </si>
  <si>
    <t>Laporan
LAKIP</t>
  </si>
  <si>
    <t>Perjanjian
Kinerja</t>
  </si>
  <si>
    <t>Penilaian
Aktivitas
Bawahan</t>
  </si>
  <si>
    <t>Upacara Hari Besar</t>
  </si>
  <si>
    <t>r</t>
  </si>
  <si>
    <t>CPNS</t>
  </si>
  <si>
    <t>BPJS</t>
  </si>
  <si>
    <t>Persen</t>
  </si>
  <si>
    <t>PPh</t>
  </si>
  <si>
    <t>- JPT Pratama</t>
  </si>
  <si>
    <t>- Administrator</t>
  </si>
  <si>
    <t>- Pengawas</t>
  </si>
  <si>
    <t>Gol/
Ruang</t>
  </si>
  <si>
    <t xml:space="preserve"> 3 </t>
  </si>
  <si>
    <t>Jumlah Besaran TPP
(Rp.)</t>
  </si>
  <si>
    <t>Nama
NIP</t>
  </si>
  <si>
    <t>Potongan
Produktivitas
Kerja</t>
  </si>
  <si>
    <t>TOTAL</t>
  </si>
  <si>
    <t>Potogan Unsur Kedisplinan Dan Ketentuan Lainnya</t>
  </si>
  <si>
    <t>ISI NAMA BADAN/DINAS/KANTOR/SEKRETARIAT</t>
  </si>
  <si>
    <t>KEPALA BADAN/DINAS/KANTOR/SEKRETARIAT</t>
  </si>
  <si>
    <t>ISI LOKASI BADAN/DINAS/KANTOR/SEKRETARIAT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</si>
</sst>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p&quot;* #,##0_-;\-&quot;Rp&quot;* #,##0_-;_-&quot;Rp&quot;* &quot;-&quot;_-;_-@_-"/>
    <numFmt numFmtId="165" formatCode="_-* #,##0_-;\-* #,##0_-;_-* &quot;-&quot;_-;_-@_-"/>
    <numFmt numFmtId="166" formatCode="_-* #.##0_-;\-* #.##0_-;_-* &quot;-&quot;_-;_-@_-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i/>
      <u/>
      <sz val="9"/>
      <color theme="1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0"/>
      <color theme="1"/>
      <name val="Tahoma"/>
      <family val="2"/>
    </font>
    <font>
      <b/>
      <sz val="12"/>
      <color theme="1"/>
      <name val="Tahoma"/>
      <family val="2"/>
    </font>
    <font>
      <b/>
      <i/>
      <sz val="10"/>
      <color theme="1"/>
      <name val="Tahoma"/>
      <family val="2"/>
    </font>
    <font>
      <b/>
      <u/>
      <sz val="11"/>
      <color theme="1"/>
      <name val="Tahoma"/>
      <family val="2"/>
    </font>
    <font>
      <i/>
      <sz val="10"/>
      <color theme="1"/>
      <name val="Tahoma"/>
      <family val="2"/>
    </font>
    <font>
      <i/>
      <u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u/>
      <sz val="10"/>
      <name val="Tahoma"/>
      <family val="2"/>
    </font>
    <font>
      <i/>
      <sz val="10"/>
      <name val="Tahoma"/>
      <family val="2"/>
    </font>
    <font>
      <i/>
      <u/>
      <sz val="10"/>
      <name val="Tahoma"/>
      <family val="2"/>
    </font>
    <font>
      <b/>
      <sz val="10"/>
      <color theme="1"/>
      <name val="Tahoma"/>
    </font>
    <font>
      <sz val="10"/>
      <color theme="1"/>
      <name val="Tahoma"/>
    </font>
    <font>
      <sz val="10"/>
      <color theme="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01">
    <xf numFmtId="0" fontId="0" fillId="0" borderId="0" xfId="0"/>
    <xf numFmtId="0" fontId="0" fillId="0" borderId="1" xfId="0" applyBorder="1"/>
    <xf numFmtId="0" fontId="3" fillId="3" borderId="0" xfId="2" applyFont="1" applyFill="1"/>
    <xf numFmtId="0" fontId="3" fillId="3" borderId="0" xfId="2" applyFont="1" applyFill="1" applyProtection="1">
      <protection locked="0"/>
    </xf>
    <xf numFmtId="0" fontId="3" fillId="3" borderId="2" xfId="2" applyFont="1" applyFill="1" applyBorder="1" applyAlignment="1">
      <alignment horizontal="right" indent="1"/>
    </xf>
    <xf numFmtId="0" fontId="3" fillId="0" borderId="2" xfId="2" applyFont="1" applyBorder="1" applyAlignment="1" applyProtection="1">
      <alignment horizontal="left" indent="1"/>
      <protection locked="0"/>
    </xf>
    <xf numFmtId="0" fontId="3" fillId="3" borderId="3" xfId="2" applyFont="1" applyFill="1" applyBorder="1" applyAlignment="1">
      <alignment horizontal="right" indent="1"/>
    </xf>
    <xf numFmtId="49" fontId="3" fillId="0" borderId="3" xfId="2" applyNumberFormat="1" applyFont="1" applyBorder="1" applyAlignment="1" applyProtection="1">
      <alignment horizontal="left" indent="1"/>
      <protection locked="0"/>
    </xf>
    <xf numFmtId="0" fontId="3" fillId="0" borderId="3" xfId="2" applyFont="1" applyBorder="1" applyAlignment="1" applyProtection="1">
      <alignment horizontal="left" indent="1"/>
      <protection locked="0"/>
    </xf>
    <xf numFmtId="0" fontId="3" fillId="3" borderId="4" xfId="2" applyFont="1" applyFill="1" applyBorder="1" applyAlignment="1">
      <alignment horizontal="right" indent="1"/>
    </xf>
    <xf numFmtId="0" fontId="3" fillId="0" borderId="4" xfId="2" applyFont="1" applyBorder="1" applyAlignment="1" applyProtection="1">
      <alignment horizontal="left" indent="1"/>
      <protection locked="0"/>
    </xf>
    <xf numFmtId="0" fontId="3" fillId="3" borderId="0" xfId="2" applyFont="1" applyFill="1" applyAlignment="1">
      <alignment horizontal="right" indent="1"/>
    </xf>
    <xf numFmtId="0" fontId="3" fillId="0" borderId="3" xfId="2" quotePrefix="1" applyFont="1" applyBorder="1" applyAlignment="1" applyProtection="1">
      <alignment horizontal="left" indent="1"/>
      <protection locked="0"/>
    </xf>
    <xf numFmtId="0" fontId="3" fillId="0" borderId="4" xfId="2" quotePrefix="1" applyFont="1" applyBorder="1" applyAlignment="1" applyProtection="1">
      <alignment horizontal="left" indent="1"/>
      <protection locked="0"/>
    </xf>
    <xf numFmtId="0" fontId="3" fillId="3" borderId="0" xfId="2" applyFont="1" applyFill="1" applyAlignment="1" applyProtection="1">
      <alignment horizontal="right" indent="1"/>
      <protection hidden="1"/>
    </xf>
    <xf numFmtId="0" fontId="4" fillId="3" borderId="0" xfId="2" applyFont="1" applyFill="1" applyAlignment="1">
      <alignment horizontal="right" indent="1"/>
    </xf>
    <xf numFmtId="0" fontId="3" fillId="3" borderId="0" xfId="2" applyFont="1" applyFill="1" applyAlignment="1" applyProtection="1">
      <alignment horizontal="left" indent="1"/>
      <protection hidden="1"/>
    </xf>
    <xf numFmtId="0" fontId="4" fillId="3" borderId="0" xfId="2" applyFont="1" applyFill="1" applyAlignment="1" applyProtection="1">
      <alignment horizontal="right" indent="1"/>
      <protection hidden="1"/>
    </xf>
    <xf numFmtId="0" fontId="3" fillId="3" borderId="3" xfId="2" applyFont="1" applyFill="1" applyBorder="1" applyAlignment="1" applyProtection="1">
      <alignment horizontal="right" indent="1"/>
      <protection hidden="1"/>
    </xf>
    <xf numFmtId="0" fontId="3" fillId="3" borderId="5" xfId="2" applyFont="1" applyFill="1" applyBorder="1" applyAlignment="1">
      <alignment horizontal="right"/>
    </xf>
    <xf numFmtId="0" fontId="3" fillId="0" borderId="6" xfId="2" applyFont="1" applyBorder="1" applyProtection="1">
      <protection locked="0"/>
    </xf>
    <xf numFmtId="165" fontId="6" fillId="0" borderId="8" xfId="3" applyFont="1" applyBorder="1" applyProtection="1">
      <protection hidden="1"/>
    </xf>
    <xf numFmtId="165" fontId="7" fillId="0" borderId="0" xfId="3" applyFont="1" applyProtection="1">
      <protection hidden="1"/>
    </xf>
    <xf numFmtId="165" fontId="5" fillId="0" borderId="1" xfId="3" applyFont="1" applyFill="1" applyBorder="1" applyAlignment="1" applyProtection="1">
      <alignment horizontal="center" vertical="center" wrapText="1"/>
      <protection hidden="1"/>
    </xf>
    <xf numFmtId="165" fontId="5" fillId="4" borderId="9" xfId="3" applyFont="1" applyFill="1" applyBorder="1" applyAlignment="1" applyProtection="1">
      <alignment horizontal="center" vertical="center"/>
      <protection hidden="1"/>
    </xf>
    <xf numFmtId="165" fontId="5" fillId="4" borderId="10" xfId="3" applyFont="1" applyFill="1" applyBorder="1" applyAlignment="1" applyProtection="1">
      <alignment horizontal="center" vertical="center" wrapText="1"/>
      <protection hidden="1"/>
    </xf>
    <xf numFmtId="165" fontId="5" fillId="4" borderId="1" xfId="3" applyFont="1" applyFill="1" applyBorder="1" applyAlignment="1" applyProtection="1">
      <alignment horizontal="center" vertical="center" wrapText="1"/>
      <protection hidden="1"/>
    </xf>
    <xf numFmtId="165" fontId="8" fillId="4" borderId="8" xfId="3" applyFont="1" applyFill="1" applyBorder="1" applyAlignment="1" applyProtection="1">
      <alignment horizontal="center" vertical="center" wrapText="1"/>
      <protection hidden="1"/>
    </xf>
    <xf numFmtId="165" fontId="5" fillId="0" borderId="11" xfId="3" applyFont="1" applyFill="1" applyBorder="1" applyAlignment="1" applyProtection="1">
      <alignment horizontal="center"/>
      <protection hidden="1"/>
    </xf>
    <xf numFmtId="166" fontId="6" fillId="0" borderId="8" xfId="3" applyNumberFormat="1" applyFont="1" applyFill="1" applyBorder="1" applyAlignment="1" applyProtection="1">
      <alignment horizontal="right"/>
      <protection hidden="1"/>
    </xf>
    <xf numFmtId="165" fontId="7" fillId="4" borderId="1" xfId="3" applyFont="1" applyFill="1" applyBorder="1" applyProtection="1">
      <protection hidden="1"/>
    </xf>
    <xf numFmtId="165" fontId="5" fillId="0" borderId="12" xfId="3" applyFont="1" applyFill="1" applyBorder="1" applyAlignment="1" applyProtection="1">
      <alignment horizontal="center"/>
      <protection hidden="1"/>
    </xf>
    <xf numFmtId="165" fontId="5" fillId="0" borderId="0" xfId="3" applyFont="1" applyProtection="1">
      <protection hidden="1"/>
    </xf>
    <xf numFmtId="0" fontId="0" fillId="2" borderId="1" xfId="0" applyFill="1" applyBorder="1"/>
    <xf numFmtId="0" fontId="11" fillId="0" borderId="0" xfId="2" applyFont="1"/>
    <xf numFmtId="0" fontId="10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11" xfId="2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left" vertical="top" wrapText="1"/>
      <protection hidden="1"/>
    </xf>
    <xf numFmtId="0" fontId="7" fillId="0" borderId="1" xfId="2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center" vertical="top" wrapText="1"/>
      <protection hidden="1"/>
    </xf>
    <xf numFmtId="0" fontId="7" fillId="0" borderId="16" xfId="2" applyFont="1" applyBorder="1" applyAlignment="1" applyProtection="1">
      <alignment horizontal="center" vertical="top"/>
      <protection locked="0"/>
    </xf>
    <xf numFmtId="0" fontId="7" fillId="0" borderId="0" xfId="2" applyFont="1"/>
    <xf numFmtId="0" fontId="7" fillId="0" borderId="12" xfId="2" applyFont="1" applyBorder="1" applyAlignment="1" applyProtection="1">
      <alignment horizontal="center" vertical="top"/>
      <protection hidden="1"/>
    </xf>
    <xf numFmtId="0" fontId="7" fillId="0" borderId="13" xfId="2" applyFont="1" applyBorder="1" applyAlignment="1" applyProtection="1">
      <alignment horizontal="center" vertical="top"/>
      <protection hidden="1"/>
    </xf>
    <xf numFmtId="0" fontId="7" fillId="0" borderId="13" xfId="2" applyFont="1" applyBorder="1" applyAlignment="1" applyProtection="1">
      <alignment horizontal="center" vertical="top" wrapText="1"/>
      <protection hidden="1"/>
    </xf>
    <xf numFmtId="0" fontId="7" fillId="0" borderId="14" xfId="2" applyFont="1" applyBorder="1" applyAlignment="1" applyProtection="1">
      <alignment horizontal="center" vertical="top"/>
      <protection locked="0"/>
    </xf>
    <xf numFmtId="0" fontId="11" fillId="0" borderId="0" xfId="2" applyFont="1" applyProtection="1">
      <protection locked="0"/>
    </xf>
    <xf numFmtId="0" fontId="7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5" fillId="0" borderId="0" xfId="2" applyFont="1" applyProtection="1">
      <protection hidden="1"/>
    </xf>
    <xf numFmtId="0" fontId="9" fillId="0" borderId="1" xfId="2" applyFont="1" applyBorder="1" applyAlignment="1" applyProtection="1">
      <alignment horizontal="center" vertical="top" wrapText="1"/>
      <protection hidden="1"/>
    </xf>
    <xf numFmtId="165" fontId="7" fillId="0" borderId="1" xfId="3" applyFont="1" applyFill="1" applyBorder="1" applyAlignment="1" applyProtection="1">
      <alignment horizontal="center" vertical="top"/>
      <protection hidden="1"/>
    </xf>
    <xf numFmtId="165" fontId="7" fillId="0" borderId="1" xfId="3" applyFont="1" applyFill="1" applyBorder="1" applyAlignment="1" applyProtection="1">
      <alignment horizontal="left" vertical="top"/>
      <protection hidden="1"/>
    </xf>
    <xf numFmtId="165" fontId="7" fillId="0" borderId="1" xfId="3" applyFont="1" applyFill="1" applyBorder="1" applyAlignment="1" applyProtection="1">
      <alignment horizontal="center" vertical="top" wrapText="1"/>
      <protection hidden="1"/>
    </xf>
    <xf numFmtId="0" fontId="7" fillId="0" borderId="0" xfId="2" applyFont="1" applyProtection="1">
      <protection hidden="1"/>
    </xf>
    <xf numFmtId="165" fontId="5" fillId="0" borderId="1" xfId="3" applyFont="1" applyBorder="1" applyAlignment="1" applyProtection="1">
      <alignment vertical="center"/>
      <protection hidden="1"/>
    </xf>
    <xf numFmtId="0" fontId="5" fillId="0" borderId="1" xfId="2" applyFont="1" applyBorder="1" applyAlignment="1" applyProtection="1">
      <alignment horizontal="center" vertical="center"/>
      <protection hidden="1"/>
    </xf>
    <xf numFmtId="0" fontId="5" fillId="0" borderId="1" xfId="2" applyFont="1" applyBorder="1" applyAlignment="1" applyProtection="1">
      <alignment vertical="center"/>
      <protection hidden="1"/>
    </xf>
    <xf numFmtId="20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/>
    </xf>
    <xf numFmtId="49" fontId="10" fillId="0" borderId="0" xfId="2" applyNumberFormat="1" applyFont="1" applyProtection="1">
      <protection hidden="1"/>
    </xf>
    <xf numFmtId="9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0" fontId="18" fillId="4" borderId="11" xfId="0" applyFont="1" applyFill="1" applyBorder="1" applyAlignment="1">
      <alignment horizontal="center" vertical="center"/>
    </xf>
    <xf numFmtId="9" fontId="18" fillId="4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49" fontId="0" fillId="0" borderId="0" xfId="1" applyNumberFormat="1" applyFont="1" applyFill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1" applyNumberFormat="1" applyFont="1" applyFill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 applyProtection="1">
      <alignment horizontal="center"/>
      <protection hidden="1"/>
    </xf>
    <xf numFmtId="0" fontId="5" fillId="0" borderId="0" xfId="2" applyFont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 vertical="top"/>
      <protection hidden="1"/>
    </xf>
    <xf numFmtId="0" fontId="5" fillId="0" borderId="0" xfId="2" applyFont="1" applyAlignment="1" applyProtection="1">
      <alignment vertical="center"/>
      <protection hidden="1"/>
    </xf>
    <xf numFmtId="0" fontId="16" fillId="0" borderId="0" xfId="2" applyFont="1" applyAlignment="1" applyProtection="1">
      <alignment horizontal="right"/>
      <protection hidden="1"/>
    </xf>
    <xf numFmtId="0" fontId="17" fillId="0" borderId="0" xfId="2" applyFont="1" applyProtection="1">
      <protection hidden="1"/>
    </xf>
    <xf numFmtId="0" fontId="16" fillId="0" borderId="0" xfId="2" applyFont="1" applyProtection="1">
      <protection hidden="1"/>
    </xf>
    <xf numFmtId="0" fontId="7" fillId="0" borderId="1" xfId="3" applyNumberFormat="1" applyFont="1" applyBorder="1" applyAlignment="1" applyProtection="1">
      <alignment vertical="top"/>
      <protection hidden="1"/>
    </xf>
    <xf numFmtId="10" fontId="7" fillId="0" borderId="1" xfId="3" applyNumberFormat="1" applyFont="1" applyFill="1" applyBorder="1" applyAlignment="1" applyProtection="1">
      <alignment horizontal="center" vertical="top"/>
      <protection hidden="1"/>
    </xf>
    <xf numFmtId="0" fontId="7" fillId="0" borderId="0" xfId="2" applyFont="1" applyAlignment="1" applyProtection="1">
      <alignment horizontal="center"/>
      <protection hidden="1"/>
    </xf>
    <xf numFmtId="0" fontId="12" fillId="0" borderId="0" xfId="2" applyFont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18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vertical="center"/>
      <protection locked="0"/>
    </xf>
    <xf numFmtId="49" fontId="0" fillId="4" borderId="1" xfId="0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165" fontId="0" fillId="0" borderId="1" xfId="1" applyFont="1" applyBorder="1" applyProtection="1">
      <protection locked="0"/>
    </xf>
    <xf numFmtId="165" fontId="0" fillId="0" borderId="0" xfId="1" applyFont="1" applyProtection="1"/>
    <xf numFmtId="165" fontId="0" fillId="4" borderId="1" xfId="1" applyFont="1" applyFill="1" applyBorder="1" applyAlignment="1" applyProtection="1">
      <alignment horizontal="center" vertical="center" wrapText="1"/>
    </xf>
    <xf numFmtId="165" fontId="0" fillId="0" borderId="1" xfId="1" applyFont="1" applyBorder="1" applyProtection="1"/>
    <xf numFmtId="0" fontId="0" fillId="4" borderId="16" xfId="0" applyFill="1" applyBorder="1" applyAlignment="1" applyProtection="1">
      <alignment horizontal="center" vertical="top" wrapText="1"/>
      <protection locked="0"/>
    </xf>
    <xf numFmtId="10" fontId="0" fillId="0" borderId="1" xfId="0" applyNumberFormat="1" applyBorder="1"/>
    <xf numFmtId="0" fontId="0" fillId="4" borderId="11" xfId="0" applyFill="1" applyBorder="1" applyAlignment="1">
      <alignment vertical="center" wrapText="1"/>
    </xf>
    <xf numFmtId="10" fontId="0" fillId="0" borderId="1" xfId="1" applyNumberFormat="1" applyFont="1" applyBorder="1" applyProtection="1"/>
    <xf numFmtId="0" fontId="0" fillId="4" borderId="11" xfId="0" applyFill="1" applyBorder="1" applyAlignment="1">
      <alignment vertical="top" wrapText="1"/>
    </xf>
    <xf numFmtId="49" fontId="0" fillId="0" borderId="1" xfId="1" applyNumberFormat="1" applyFont="1" applyFill="1" applyBorder="1" applyAlignment="1" applyProtection="1">
      <alignment vertical="center"/>
      <protection locked="0"/>
    </xf>
    <xf numFmtId="0" fontId="0" fillId="0" borderId="1" xfId="1" applyNumberFormat="1" applyFont="1" applyFill="1" applyBorder="1" applyAlignment="1" applyProtection="1">
      <alignment horizontal="left" vertical="center"/>
      <protection locked="0"/>
    </xf>
    <xf numFmtId="20" fontId="0" fillId="0" borderId="1" xfId="1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0" fontId="0" fillId="6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NumberFormat="1" applyFont="1" applyFill="1" applyAlignment="1" applyProtection="1">
      <alignment horizontal="left" vertical="center"/>
      <protection hidden="1"/>
    </xf>
    <xf numFmtId="0" fontId="0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49" fontId="0" fillId="0" borderId="0" xfId="1" applyNumberFormat="1" applyFont="1" applyAlignment="1" applyProtection="1">
      <alignment vertical="center"/>
      <protection hidden="1"/>
    </xf>
    <xf numFmtId="49" fontId="0" fillId="0" borderId="0" xfId="1" applyNumberFormat="1" applyFont="1" applyAlignment="1" applyProtection="1">
      <alignment horizontal="center" vertical="center"/>
      <protection hidden="1"/>
    </xf>
    <xf numFmtId="0" fontId="13" fillId="0" borderId="7" xfId="2" applyFont="1" applyBorder="1" applyAlignment="1" applyProtection="1">
      <alignment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5" borderId="9" xfId="2" applyFont="1" applyFill="1" applyBorder="1" applyAlignment="1" applyProtection="1">
      <alignment horizontal="center" vertical="center" wrapText="1"/>
      <protection hidden="1"/>
    </xf>
    <xf numFmtId="0" fontId="5" fillId="5" borderId="10" xfId="2" applyFont="1" applyFill="1" applyBorder="1" applyAlignment="1" applyProtection="1">
      <alignment horizontal="center" vertical="center" wrapText="1"/>
      <protection hidden="1"/>
    </xf>
    <xf numFmtId="9" fontId="5" fillId="0" borderId="0" xfId="2" quotePrefix="1" applyNumberFormat="1" applyFont="1" applyProtection="1">
      <protection hidden="1"/>
    </xf>
    <xf numFmtId="0" fontId="11" fillId="0" borderId="0" xfId="2" applyFont="1" applyAlignment="1" applyProtection="1">
      <alignment horizontal="center"/>
      <protection hidden="1"/>
    </xf>
    <xf numFmtId="0" fontId="11" fillId="0" borderId="0" xfId="2" applyFont="1" applyProtection="1">
      <protection hidden="1"/>
    </xf>
    <xf numFmtId="9" fontId="10" fillId="0" borderId="0" xfId="2" quotePrefix="1" applyNumberFormat="1" applyFont="1" applyProtection="1">
      <protection hidden="1"/>
    </xf>
    <xf numFmtId="165" fontId="11" fillId="0" borderId="0" xfId="3" applyFont="1" applyProtection="1">
      <protection hidden="1"/>
    </xf>
    <xf numFmtId="0" fontId="11" fillId="0" borderId="0" xfId="2" applyFont="1" applyAlignment="1" applyProtection="1">
      <alignment horizontal="center" vertical="center"/>
      <protection hidden="1"/>
    </xf>
    <xf numFmtId="165" fontId="11" fillId="0" borderId="0" xfId="3" applyFont="1" applyAlignment="1" applyProtection="1">
      <alignment vertical="top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15" fillId="0" borderId="0" xfId="2" applyFont="1" applyAlignment="1" applyProtection="1">
      <alignment horizontal="center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49" fontId="11" fillId="0" borderId="0" xfId="2" applyNumberFormat="1" applyFont="1" applyAlignment="1" applyProtection="1">
      <alignment horizontal="center"/>
      <protection hidden="1"/>
    </xf>
    <xf numFmtId="9" fontId="7" fillId="0" borderId="0" xfId="2" quotePrefix="1" applyNumberFormat="1" applyFont="1" applyProtection="1">
      <protection hidden="1"/>
    </xf>
    <xf numFmtId="9" fontId="7" fillId="0" borderId="0" xfId="2" applyNumberFormat="1" applyFont="1" applyProtection="1">
      <protection hidden="1"/>
    </xf>
    <xf numFmtId="0" fontId="7" fillId="0" borderId="0" xfId="2" quotePrefix="1" applyFont="1" applyProtection="1">
      <protection hidden="1"/>
    </xf>
    <xf numFmtId="10" fontId="7" fillId="0" borderId="0" xfId="2" applyNumberFormat="1" applyFont="1" applyProtection="1">
      <protection hidden="1"/>
    </xf>
    <xf numFmtId="0" fontId="13" fillId="0" borderId="0" xfId="2" applyFont="1" applyAlignment="1" applyProtection="1">
      <alignment vertical="center" wrapText="1"/>
      <protection hidden="1"/>
    </xf>
    <xf numFmtId="0" fontId="13" fillId="0" borderId="0" xfId="2" applyFont="1" applyAlignment="1" applyProtection="1">
      <alignment vertical="center"/>
      <protection hidden="1"/>
    </xf>
    <xf numFmtId="0" fontId="20" fillId="0" borderId="0" xfId="2" applyFont="1" applyProtection="1">
      <protection hidden="1"/>
    </xf>
    <xf numFmtId="0" fontId="21" fillId="0" borderId="0" xfId="2" applyFont="1" applyAlignment="1" applyProtection="1">
      <alignment horizontal="left"/>
      <protection hidden="1"/>
    </xf>
    <xf numFmtId="0" fontId="21" fillId="0" borderId="0" xfId="2" applyFont="1" applyProtection="1">
      <protection hidden="1"/>
    </xf>
    <xf numFmtId="0" fontId="21" fillId="0" borderId="0" xfId="2" applyFont="1" applyAlignment="1" applyProtection="1">
      <alignment horizontal="center"/>
      <protection hidden="1"/>
    </xf>
    <xf numFmtId="0" fontId="21" fillId="0" borderId="0" xfId="2" applyFont="1" applyAlignment="1" applyProtection="1">
      <alignment horizontal="center" vertical="center" wrapText="1"/>
      <protection hidden="1"/>
    </xf>
    <xf numFmtId="0" fontId="21" fillId="0" borderId="28" xfId="2" applyFont="1" applyBorder="1" applyAlignment="1" applyProtection="1">
      <alignment horizontal="center" vertical="center" wrapText="1"/>
      <protection hidden="1"/>
    </xf>
    <xf numFmtId="0" fontId="21" fillId="0" borderId="26" xfId="2" applyFont="1" applyBorder="1" applyAlignment="1" applyProtection="1">
      <alignment horizontal="center" vertical="center" wrapText="1"/>
      <protection hidden="1"/>
    </xf>
    <xf numFmtId="0" fontId="21" fillId="0" borderId="13" xfId="2" applyFont="1" applyBorder="1" applyAlignment="1" applyProtection="1">
      <alignment horizontal="center" vertical="center" wrapText="1"/>
      <protection hidden="1"/>
    </xf>
    <xf numFmtId="0" fontId="21" fillId="0" borderId="27" xfId="2" applyFont="1" applyBorder="1" applyAlignment="1" applyProtection="1">
      <alignment horizontal="center" vertical="center" wrapText="1"/>
      <protection hidden="1"/>
    </xf>
    <xf numFmtId="0" fontId="21" fillId="0" borderId="15" xfId="2" applyFont="1" applyBorder="1" applyAlignment="1" applyProtection="1">
      <alignment horizontal="center" vertical="center" wrapText="1"/>
      <protection hidden="1"/>
    </xf>
    <xf numFmtId="0" fontId="21" fillId="5" borderId="6" xfId="2" applyFont="1" applyFill="1" applyBorder="1" applyAlignment="1" applyProtection="1">
      <alignment horizontal="center" vertical="center" wrapText="1"/>
      <protection hidden="1"/>
    </xf>
    <xf numFmtId="0" fontId="21" fillId="4" borderId="6" xfId="2" applyFont="1" applyFill="1" applyBorder="1" applyAlignment="1" applyProtection="1">
      <alignment horizontal="center" vertical="center" wrapText="1"/>
      <protection hidden="1"/>
    </xf>
    <xf numFmtId="0" fontId="20" fillId="0" borderId="30" xfId="2" applyFont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left" vertical="top" wrapText="1"/>
      <protection hidden="1"/>
    </xf>
    <xf numFmtId="0" fontId="20" fillId="0" borderId="10" xfId="2" applyFont="1" applyBorder="1" applyAlignment="1" applyProtection="1">
      <alignment horizontal="center" vertical="top" wrapText="1"/>
      <protection hidden="1"/>
    </xf>
    <xf numFmtId="0" fontId="22" fillId="0" borderId="10" xfId="2" applyFont="1" applyBorder="1" applyAlignment="1" applyProtection="1">
      <alignment horizontal="center" vertical="top" wrapText="1"/>
      <protection hidden="1"/>
    </xf>
    <xf numFmtId="0" fontId="20" fillId="0" borderId="31" xfId="2" applyFont="1" applyBorder="1" applyAlignment="1" applyProtection="1">
      <alignment horizontal="center" vertical="top"/>
      <protection hidden="1"/>
    </xf>
    <xf numFmtId="10" fontId="22" fillId="0" borderId="33" xfId="3" applyNumberFormat="1" applyFont="1" applyFill="1" applyBorder="1" applyAlignment="1" applyProtection="1">
      <alignment horizontal="center" vertical="top" wrapText="1"/>
      <protection locked="0"/>
    </xf>
    <xf numFmtId="165" fontId="20" fillId="0" borderId="30" xfId="3" applyFont="1" applyFill="1" applyBorder="1" applyAlignment="1" applyProtection="1">
      <alignment horizontal="center" vertical="top"/>
      <protection hidden="1"/>
    </xf>
    <xf numFmtId="165" fontId="20" fillId="0" borderId="10" xfId="3" applyFont="1" applyFill="1" applyBorder="1" applyAlignment="1" applyProtection="1">
      <alignment horizontal="center" vertical="top"/>
      <protection hidden="1"/>
    </xf>
    <xf numFmtId="165" fontId="20" fillId="7" borderId="31" xfId="3" applyFont="1" applyFill="1" applyBorder="1" applyAlignment="1" applyProtection="1">
      <alignment horizontal="center" vertical="top"/>
      <protection hidden="1"/>
    </xf>
    <xf numFmtId="10" fontId="20" fillId="0" borderId="7" xfId="3" applyNumberFormat="1" applyFont="1" applyFill="1" applyBorder="1" applyAlignment="1" applyProtection="1">
      <alignment horizontal="center" vertical="top"/>
      <protection hidden="1"/>
    </xf>
    <xf numFmtId="0" fontId="20" fillId="0" borderId="0" xfId="2" applyFont="1" applyAlignment="1" applyProtection="1">
      <alignment horizontal="center" vertical="top"/>
      <protection hidden="1"/>
    </xf>
    <xf numFmtId="164" fontId="20" fillId="0" borderId="0" xfId="2" applyNumberFormat="1" applyFont="1" applyAlignment="1" applyProtection="1">
      <alignment horizontal="center" vertical="top"/>
      <protection hidden="1"/>
    </xf>
    <xf numFmtId="165" fontId="20" fillId="0" borderId="0" xfId="2" applyNumberFormat="1" applyFont="1" applyAlignment="1" applyProtection="1">
      <alignment horizontal="center" vertical="top"/>
      <protection hidden="1"/>
    </xf>
    <xf numFmtId="0" fontId="20" fillId="0" borderId="34" xfId="2" applyFont="1" applyBorder="1" applyProtection="1">
      <protection hidden="1"/>
    </xf>
    <xf numFmtId="0" fontId="20" fillId="0" borderId="35" xfId="2" applyFont="1" applyBorder="1" applyProtection="1">
      <protection hidden="1"/>
    </xf>
    <xf numFmtId="0" fontId="20" fillId="0" borderId="28" xfId="2" applyFont="1" applyBorder="1" applyProtection="1">
      <protection hidden="1"/>
    </xf>
    <xf numFmtId="0" fontId="20" fillId="0" borderId="26" xfId="2" applyFont="1" applyBorder="1" applyProtection="1">
      <protection hidden="1"/>
    </xf>
    <xf numFmtId="0" fontId="20" fillId="0" borderId="13" xfId="2" applyFont="1" applyBorder="1" applyProtection="1">
      <protection hidden="1"/>
    </xf>
    <xf numFmtId="0" fontId="20" fillId="7" borderId="27" xfId="2" applyFont="1" applyFill="1" applyBorder="1" applyProtection="1">
      <protection hidden="1"/>
    </xf>
    <xf numFmtId="0" fontId="20" fillId="0" borderId="15" xfId="2" applyFont="1" applyBorder="1" applyProtection="1">
      <protection hidden="1"/>
    </xf>
    <xf numFmtId="0" fontId="21" fillId="0" borderId="5" xfId="2" applyFont="1" applyBorder="1" applyAlignment="1" applyProtection="1">
      <alignment vertical="center"/>
      <protection hidden="1"/>
    </xf>
    <xf numFmtId="165" fontId="21" fillId="0" borderId="5" xfId="3" applyFont="1" applyBorder="1" applyAlignment="1" applyProtection="1">
      <alignment horizontal="center" vertical="center"/>
      <protection hidden="1"/>
    </xf>
    <xf numFmtId="165" fontId="21" fillId="0" borderId="38" xfId="3" applyFont="1" applyBorder="1" applyAlignment="1" applyProtection="1">
      <alignment horizontal="center" vertical="center"/>
      <protection hidden="1"/>
    </xf>
    <xf numFmtId="165" fontId="21" fillId="7" borderId="39" xfId="3" applyFont="1" applyFill="1" applyBorder="1" applyAlignment="1" applyProtection="1">
      <alignment horizontal="center" vertical="center"/>
      <protection hidden="1"/>
    </xf>
    <xf numFmtId="165" fontId="21" fillId="0" borderId="36" xfId="3" applyFont="1" applyFill="1" applyBorder="1" applyAlignment="1" applyProtection="1">
      <alignment horizontal="center" vertical="center"/>
      <protection hidden="1"/>
    </xf>
    <xf numFmtId="165" fontId="21" fillId="0" borderId="40" xfId="3" applyFont="1" applyBorder="1" applyAlignment="1" applyProtection="1">
      <alignment horizontal="center" vertical="center"/>
      <protection hidden="1"/>
    </xf>
    <xf numFmtId="0" fontId="21" fillId="0" borderId="0" xfId="2" applyFont="1" applyAlignment="1" applyProtection="1">
      <alignment vertical="center"/>
      <protection hidden="1"/>
    </xf>
    <xf numFmtId="0" fontId="20" fillId="0" borderId="0" xfId="2" applyFont="1" applyAlignment="1" applyProtection="1">
      <alignment horizontal="center"/>
      <protection hidden="1"/>
    </xf>
    <xf numFmtId="0" fontId="23" fillId="0" borderId="0" xfId="2" applyFont="1" applyAlignment="1" applyProtection="1">
      <alignment horizontal="center"/>
      <protection hidden="1"/>
    </xf>
    <xf numFmtId="0" fontId="24" fillId="0" borderId="0" xfId="2" applyFont="1" applyAlignment="1" applyProtection="1">
      <alignment horizontal="right"/>
      <protection hidden="1"/>
    </xf>
    <xf numFmtId="0" fontId="25" fillId="0" borderId="0" xfId="2" applyFont="1" applyProtection="1">
      <protection hidden="1"/>
    </xf>
    <xf numFmtId="0" fontId="24" fillId="0" borderId="0" xfId="2" applyFont="1" applyProtection="1">
      <protection hidden="1"/>
    </xf>
    <xf numFmtId="0" fontId="20" fillId="0" borderId="0" xfId="2" applyFont="1" applyProtection="1">
      <protection locked="0"/>
    </xf>
    <xf numFmtId="0" fontId="21" fillId="0" borderId="0" xfId="2" applyFont="1" applyProtection="1">
      <protection locked="0"/>
    </xf>
    <xf numFmtId="0" fontId="21" fillId="0" borderId="0" xfId="2" applyFont="1" applyAlignment="1" applyProtection="1">
      <alignment horizontal="center"/>
      <protection locked="0"/>
    </xf>
    <xf numFmtId="0" fontId="21" fillId="5" borderId="6" xfId="2" applyFont="1" applyFill="1" applyBorder="1" applyAlignment="1" applyProtection="1">
      <alignment horizontal="center" vertical="center" wrapText="1"/>
      <protection locked="0"/>
    </xf>
    <xf numFmtId="165" fontId="22" fillId="0" borderId="32" xfId="3" applyFont="1" applyFill="1" applyBorder="1" applyAlignment="1" applyProtection="1">
      <alignment horizontal="center" vertical="top" wrapText="1"/>
      <protection locked="0"/>
    </xf>
    <xf numFmtId="0" fontId="20" fillId="0" borderId="29" xfId="2" applyFont="1" applyBorder="1" applyProtection="1">
      <protection locked="0"/>
    </xf>
    <xf numFmtId="0" fontId="21" fillId="0" borderId="6" xfId="2" applyFont="1" applyBorder="1" applyAlignment="1" applyProtection="1">
      <alignment vertical="center"/>
      <protection locked="0"/>
    </xf>
    <xf numFmtId="0" fontId="5" fillId="8" borderId="1" xfId="2" applyFont="1" applyFill="1" applyBorder="1" applyAlignment="1" applyProtection="1">
      <alignment horizontal="center" vertical="center" wrapText="1"/>
      <protection hidden="1"/>
    </xf>
    <xf numFmtId="0" fontId="0" fillId="0" borderId="1" xfId="0" quotePrefix="1" applyBorder="1"/>
    <xf numFmtId="0" fontId="13" fillId="0" borderId="0" xfId="2" applyFont="1" applyAlignment="1" applyProtection="1">
      <alignment horizontal="center" vertical="center" wrapText="1"/>
      <protection hidden="1"/>
    </xf>
    <xf numFmtId="0" fontId="14" fillId="0" borderId="18" xfId="2" applyFont="1" applyBorder="1" applyAlignment="1" applyProtection="1">
      <alignment horizontal="center" vertical="center"/>
      <protection hidden="1"/>
    </xf>
    <xf numFmtId="0" fontId="16" fillId="0" borderId="0" xfId="2" applyFont="1" applyAlignment="1" applyProtection="1">
      <alignment horizontal="center"/>
      <protection hidden="1"/>
    </xf>
    <xf numFmtId="0" fontId="18" fillId="9" borderId="10" xfId="0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166" fontId="28" fillId="0" borderId="8" xfId="1" applyNumberFormat="1" applyFont="1" applyFill="1" applyBorder="1" applyAlignment="1" applyProtection="1">
      <alignment horizontal="right"/>
      <protection hidden="1"/>
    </xf>
    <xf numFmtId="164" fontId="7" fillId="4" borderId="1" xfId="3" applyNumberFormat="1" applyFont="1" applyFill="1" applyBorder="1" applyAlignment="1" applyProtection="1">
      <alignment horizontal="center" vertical="top" wrapText="1"/>
      <protection locked="0"/>
    </xf>
    <xf numFmtId="164" fontId="7" fillId="4" borderId="1" xfId="3" applyNumberFormat="1" applyFont="1" applyFill="1" applyBorder="1" applyProtection="1">
      <protection locked="0"/>
    </xf>
    <xf numFmtId="49" fontId="26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1" xfId="3" applyNumberFormat="1" applyFont="1" applyFill="1" applyBorder="1" applyAlignment="1" applyProtection="1">
      <alignment horizontal="center"/>
      <protection hidden="1"/>
    </xf>
    <xf numFmtId="165" fontId="7" fillId="0" borderId="1" xfId="3" applyFont="1" applyFill="1" applyBorder="1" applyProtection="1">
      <protection hidden="1"/>
    </xf>
    <xf numFmtId="49" fontId="5" fillId="0" borderId="1" xfId="3" quotePrefix="1" applyNumberFormat="1" applyFont="1" applyFill="1" applyBorder="1" applyAlignment="1" applyProtection="1">
      <alignment horizontal="center"/>
      <protection hidden="1"/>
    </xf>
    <xf numFmtId="165" fontId="7" fillId="0" borderId="13" xfId="3" applyFont="1" applyFill="1" applyBorder="1" applyProtection="1">
      <protection hidden="1"/>
    </xf>
    <xf numFmtId="165" fontId="5" fillId="0" borderId="7" xfId="3" applyFont="1" applyBorder="1" applyAlignment="1" applyProtection="1">
      <alignment horizontal="center" vertical="center"/>
      <protection hidden="1"/>
    </xf>
    <xf numFmtId="165" fontId="5" fillId="0" borderId="9" xfId="3" applyFont="1" applyBorder="1" applyAlignment="1" applyProtection="1">
      <alignment horizontal="center" vertical="center"/>
      <protection hidden="1"/>
    </xf>
    <xf numFmtId="165" fontId="5" fillId="0" borderId="13" xfId="3" applyFont="1" applyBorder="1" applyAlignment="1" applyProtection="1">
      <alignment horizontal="center" vertical="center"/>
      <protection hidden="1"/>
    </xf>
    <xf numFmtId="165" fontId="5" fillId="0" borderId="10" xfId="3" applyFont="1" applyBorder="1" applyAlignment="1" applyProtection="1">
      <alignment horizontal="center" vertical="center"/>
      <protection hidden="1"/>
    </xf>
    <xf numFmtId="165" fontId="5" fillId="0" borderId="13" xfId="3" applyFont="1" applyBorder="1" applyAlignment="1" applyProtection="1">
      <alignment horizontal="center" vertical="center" wrapText="1"/>
      <protection hidden="1"/>
    </xf>
    <xf numFmtId="165" fontId="5" fillId="0" borderId="10" xfId="3" applyFont="1" applyBorder="1" applyAlignment="1" applyProtection="1">
      <alignment horizontal="center" vertical="center" wrapText="1"/>
      <protection hidden="1"/>
    </xf>
    <xf numFmtId="165" fontId="5" fillId="0" borderId="16" xfId="3" applyFont="1" applyFill="1" applyBorder="1" applyAlignment="1" applyProtection="1">
      <alignment horizontal="center" vertical="center" wrapText="1"/>
      <protection hidden="1"/>
    </xf>
    <xf numFmtId="165" fontId="5" fillId="0" borderId="18" xfId="3" applyFont="1" applyFill="1" applyBorder="1" applyAlignment="1" applyProtection="1">
      <alignment horizontal="center" vertical="center" wrapText="1"/>
      <protection hidden="1"/>
    </xf>
    <xf numFmtId="165" fontId="5" fillId="0" borderId="11" xfId="3" applyFont="1" applyFill="1" applyBorder="1" applyAlignment="1" applyProtection="1">
      <alignment horizontal="center" vertical="center" wrapText="1"/>
      <protection hidden="1"/>
    </xf>
    <xf numFmtId="165" fontId="5" fillId="0" borderId="13" xfId="3" applyFont="1" applyFill="1" applyBorder="1" applyAlignment="1" applyProtection="1">
      <alignment horizontal="center" vertical="center" wrapText="1"/>
      <protection hidden="1"/>
    </xf>
    <xf numFmtId="165" fontId="5" fillId="0" borderId="10" xfId="3" applyFont="1" applyFill="1" applyBorder="1" applyAlignment="1" applyProtection="1">
      <alignment horizontal="center" vertical="center" wrapText="1"/>
      <protection hidden="1"/>
    </xf>
    <xf numFmtId="9" fontId="18" fillId="4" borderId="14" xfId="0" applyNumberFormat="1" applyFont="1" applyFill="1" applyBorder="1" applyAlignment="1">
      <alignment horizontal="center" vertical="center" wrapText="1"/>
    </xf>
    <xf numFmtId="9" fontId="18" fillId="4" borderId="15" xfId="0" applyNumberFormat="1" applyFont="1" applyFill="1" applyBorder="1" applyAlignment="1">
      <alignment horizontal="center" vertical="center"/>
    </xf>
    <xf numFmtId="9" fontId="18" fillId="4" borderId="12" xfId="0" applyNumberFormat="1" applyFont="1" applyFill="1" applyBorder="1" applyAlignment="1">
      <alignment horizontal="center" vertical="center"/>
    </xf>
    <xf numFmtId="9" fontId="18" fillId="4" borderId="19" xfId="0" applyNumberFormat="1" applyFont="1" applyFill="1" applyBorder="1" applyAlignment="1">
      <alignment horizontal="center" vertical="center"/>
    </xf>
    <xf numFmtId="9" fontId="18" fillId="4" borderId="7" xfId="0" applyNumberFormat="1" applyFont="1" applyFill="1" applyBorder="1" applyAlignment="1">
      <alignment horizontal="center" vertical="center"/>
    </xf>
    <xf numFmtId="9" fontId="18" fillId="4" borderId="9" xfId="0" applyNumberFormat="1" applyFont="1" applyFill="1" applyBorder="1" applyAlignment="1">
      <alignment horizontal="center" vertical="center"/>
    </xf>
    <xf numFmtId="9" fontId="18" fillId="4" borderId="13" xfId="0" applyNumberFormat="1" applyFont="1" applyFill="1" applyBorder="1" applyAlignment="1">
      <alignment horizontal="center" vertical="center" wrapText="1"/>
    </xf>
    <xf numFmtId="9" fontId="18" fillId="4" borderId="17" xfId="0" applyNumberFormat="1" applyFont="1" applyFill="1" applyBorder="1" applyAlignment="1">
      <alignment horizontal="center" vertical="center" wrapText="1"/>
    </xf>
    <xf numFmtId="9" fontId="18" fillId="4" borderId="10" xfId="0" applyNumberFormat="1" applyFont="1" applyFill="1" applyBorder="1" applyAlignment="1">
      <alignment horizontal="center" vertical="center" wrapText="1"/>
    </xf>
    <xf numFmtId="9" fontId="18" fillId="4" borderId="14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8" fillId="4" borderId="1" xfId="1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5" fillId="0" borderId="13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1" fillId="0" borderId="25" xfId="2" applyFont="1" applyBorder="1" applyAlignment="1" applyProtection="1">
      <alignment horizontal="center" vertical="center" wrapText="1"/>
      <protection locked="0"/>
    </xf>
    <xf numFmtId="0" fontId="21" fillId="0" borderId="29" xfId="2" applyFont="1" applyBorder="1" applyAlignment="1" applyProtection="1">
      <alignment horizontal="center" vertical="center" wrapText="1"/>
      <protection locked="0"/>
    </xf>
    <xf numFmtId="49" fontId="20" fillId="0" borderId="0" xfId="2" applyNumberFormat="1" applyFont="1" applyAlignment="1" applyProtection="1">
      <alignment horizontal="center"/>
      <protection hidden="1"/>
    </xf>
    <xf numFmtId="0" fontId="20" fillId="0" borderId="0" xfId="2" applyFont="1" applyAlignment="1" applyProtection="1">
      <alignment horizontal="center"/>
      <protection hidden="1"/>
    </xf>
    <xf numFmtId="0" fontId="21" fillId="0" borderId="41" xfId="2" applyFont="1" applyBorder="1" applyAlignment="1" applyProtection="1">
      <alignment horizontal="center" vertical="center" wrapText="1"/>
      <protection hidden="1"/>
    </xf>
    <xf numFmtId="0" fontId="21" fillId="0" borderId="42" xfId="2" applyFont="1" applyBorder="1" applyAlignment="1" applyProtection="1">
      <alignment horizontal="center" vertical="center" wrapText="1"/>
      <protection hidden="1"/>
    </xf>
    <xf numFmtId="0" fontId="21" fillId="0" borderId="43" xfId="2" applyFont="1" applyBorder="1" applyAlignment="1" applyProtection="1">
      <alignment horizontal="center" vertical="center" wrapText="1"/>
      <protection hidden="1"/>
    </xf>
    <xf numFmtId="0" fontId="21" fillId="0" borderId="5" xfId="2" applyFont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hidden="1"/>
    </xf>
    <xf numFmtId="0" fontId="21" fillId="0" borderId="37" xfId="2" applyFont="1" applyBorder="1" applyAlignment="1" applyProtection="1">
      <alignment horizontal="center" vertical="center"/>
      <protection hidden="1"/>
    </xf>
    <xf numFmtId="0" fontId="20" fillId="0" borderId="0" xfId="2" applyFont="1" applyAlignment="1" applyProtection="1">
      <alignment horizontal="center" wrapText="1"/>
      <protection hidden="1"/>
    </xf>
    <xf numFmtId="0" fontId="23" fillId="0" borderId="0" xfId="2" applyFont="1" applyAlignment="1" applyProtection="1">
      <alignment horizontal="center"/>
      <protection hidden="1"/>
    </xf>
    <xf numFmtId="0" fontId="19" fillId="0" borderId="0" xfId="2" applyFont="1" applyAlignment="1" applyProtection="1">
      <alignment horizontal="left" vertical="center" wrapText="1"/>
      <protection hidden="1"/>
    </xf>
    <xf numFmtId="0" fontId="19" fillId="0" borderId="0" xfId="2" applyFont="1" applyAlignment="1" applyProtection="1">
      <alignment horizontal="left" vertical="center"/>
      <protection hidden="1"/>
    </xf>
    <xf numFmtId="0" fontId="19" fillId="0" borderId="44" xfId="2" applyFont="1" applyBorder="1" applyAlignment="1" applyProtection="1">
      <alignment horizontal="left" vertical="center" wrapText="1"/>
      <protection hidden="1"/>
    </xf>
    <xf numFmtId="165" fontId="21" fillId="0" borderId="0" xfId="2" applyNumberFormat="1" applyFont="1" applyAlignment="1" applyProtection="1">
      <alignment horizontal="center"/>
      <protection hidden="1"/>
    </xf>
    <xf numFmtId="0" fontId="21" fillId="0" borderId="0" xfId="2" applyFont="1" applyAlignment="1" applyProtection="1">
      <alignment horizontal="center"/>
      <protection hidden="1"/>
    </xf>
    <xf numFmtId="0" fontId="21" fillId="0" borderId="20" xfId="2" applyFont="1" applyBorder="1" applyAlignment="1" applyProtection="1">
      <alignment horizontal="center" vertical="center" wrapText="1"/>
      <protection hidden="1"/>
    </xf>
    <xf numFmtId="0" fontId="21" fillId="0" borderId="26" xfId="2" applyFont="1" applyBorder="1" applyAlignment="1" applyProtection="1">
      <alignment horizontal="center" vertical="center" wrapText="1"/>
      <protection hidden="1"/>
    </xf>
    <xf numFmtId="0" fontId="21" fillId="0" borderId="21" xfId="2" applyFont="1" applyBorder="1" applyAlignment="1" applyProtection="1">
      <alignment horizontal="center" vertical="center" wrapText="1"/>
      <protection hidden="1"/>
    </xf>
    <xf numFmtId="0" fontId="21" fillId="0" borderId="13" xfId="2" applyFont="1" applyBorder="1" applyAlignment="1" applyProtection="1">
      <alignment horizontal="center" vertical="center" wrapText="1"/>
      <protection hidden="1"/>
    </xf>
    <xf numFmtId="0" fontId="21" fillId="0" borderId="22" xfId="2" applyFont="1" applyBorder="1" applyAlignment="1" applyProtection="1">
      <alignment horizontal="center" vertical="center" wrapText="1"/>
      <protection hidden="1"/>
    </xf>
    <xf numFmtId="0" fontId="21" fillId="0" borderId="17" xfId="2" applyFont="1" applyBorder="1" applyAlignment="1" applyProtection="1">
      <alignment horizontal="center" vertical="center" wrapText="1"/>
      <protection hidden="1"/>
    </xf>
    <xf numFmtId="0" fontId="21" fillId="0" borderId="23" xfId="2" applyFont="1" applyBorder="1" applyAlignment="1" applyProtection="1">
      <alignment horizontal="center" vertical="center" wrapText="1"/>
      <protection hidden="1"/>
    </xf>
    <xf numFmtId="0" fontId="21" fillId="0" borderId="14" xfId="2" applyFont="1" applyBorder="1" applyAlignment="1" applyProtection="1">
      <alignment horizontal="center" vertical="center" wrapText="1"/>
      <protection hidden="1"/>
    </xf>
    <xf numFmtId="0" fontId="21" fillId="0" borderId="24" xfId="2" applyFont="1" applyBorder="1" applyAlignment="1" applyProtection="1">
      <alignment horizontal="center" vertical="center" wrapText="1"/>
      <protection hidden="1"/>
    </xf>
    <xf numFmtId="0" fontId="21" fillId="0" borderId="27" xfId="2" applyFont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49" fontId="18" fillId="4" borderId="1" xfId="1" applyNumberFormat="1" applyFont="1" applyFill="1" applyBorder="1" applyAlignment="1" applyProtection="1">
      <alignment horizontal="center" vertical="center"/>
      <protection hidden="1"/>
    </xf>
    <xf numFmtId="49" fontId="18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18" fillId="2" borderId="10" xfId="1" applyNumberFormat="1" applyFont="1" applyFill="1" applyBorder="1" applyAlignment="1" applyProtection="1">
      <alignment horizontal="center" vertical="center"/>
      <protection hidden="1"/>
    </xf>
    <xf numFmtId="0" fontId="18" fillId="9" borderId="1" xfId="0" applyFont="1" applyFill="1" applyBorder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left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13" xfId="2" applyFont="1" applyBorder="1" applyAlignment="1" applyProtection="1">
      <alignment horizontal="center" vertical="center" wrapText="1"/>
      <protection hidden="1"/>
    </xf>
    <xf numFmtId="0" fontId="5" fillId="0" borderId="10" xfId="2" applyFont="1" applyBorder="1" applyAlignment="1" applyProtection="1">
      <alignment horizontal="center" vertical="center" wrapText="1"/>
      <protection hidden="1"/>
    </xf>
    <xf numFmtId="0" fontId="5" fillId="0" borderId="16" xfId="2" applyFont="1" applyBorder="1" applyAlignment="1" applyProtection="1">
      <alignment horizontal="center" vertical="center" wrapText="1"/>
      <protection hidden="1"/>
    </xf>
    <xf numFmtId="0" fontId="5" fillId="0" borderId="17" xfId="2" applyFont="1" applyBorder="1" applyAlignment="1" applyProtection="1">
      <alignment horizontal="center" vertical="center" wrapText="1"/>
      <protection hidden="1"/>
    </xf>
    <xf numFmtId="0" fontId="5" fillId="0" borderId="14" xfId="2" applyFont="1" applyBorder="1" applyAlignment="1" applyProtection="1">
      <alignment horizontal="center" vertical="center" wrapText="1"/>
      <protection hidden="1"/>
    </xf>
    <xf numFmtId="0" fontId="5" fillId="0" borderId="15" xfId="2" applyFont="1" applyBorder="1" applyAlignment="1" applyProtection="1">
      <alignment horizontal="center" vertical="center" wrapText="1"/>
      <protection hidden="1"/>
    </xf>
    <xf numFmtId="0" fontId="5" fillId="0" borderId="12" xfId="2" applyFont="1" applyBorder="1" applyAlignment="1" applyProtection="1">
      <alignment horizontal="center" vertical="center" wrapText="1"/>
      <protection hidden="1"/>
    </xf>
    <xf numFmtId="0" fontId="12" fillId="0" borderId="0" xfId="2" applyFont="1" applyAlignment="1" applyProtection="1">
      <alignment horizontal="center"/>
      <protection hidden="1"/>
    </xf>
    <xf numFmtId="0" fontId="5" fillId="0" borderId="16" xfId="2" applyFont="1" applyBorder="1" applyAlignment="1" applyProtection="1">
      <alignment horizontal="center" vertical="center"/>
      <protection hidden="1"/>
    </xf>
    <xf numFmtId="0" fontId="5" fillId="0" borderId="18" xfId="2" applyFont="1" applyBorder="1" applyAlignment="1" applyProtection="1">
      <alignment horizontal="center" vertical="center"/>
      <protection hidden="1"/>
    </xf>
    <xf numFmtId="0" fontId="5" fillId="0" borderId="11" xfId="2" applyFont="1" applyBorder="1" applyAlignment="1" applyProtection="1">
      <alignment horizontal="center" vertical="center"/>
      <protection hidden="1"/>
    </xf>
    <xf numFmtId="0" fontId="14" fillId="0" borderId="16" xfId="2" applyFont="1" applyBorder="1" applyAlignment="1" applyProtection="1">
      <alignment horizontal="right" vertical="center"/>
      <protection hidden="1"/>
    </xf>
    <xf numFmtId="0" fontId="14" fillId="0" borderId="18" xfId="2" applyFont="1" applyBorder="1" applyAlignment="1" applyProtection="1">
      <alignment horizontal="right" vertical="center"/>
      <protection hidden="1"/>
    </xf>
    <xf numFmtId="0" fontId="14" fillId="0" borderId="18" xfId="2" applyFont="1" applyBorder="1" applyAlignment="1" applyProtection="1">
      <alignment horizontal="left" vertical="center"/>
      <protection hidden="1"/>
    </xf>
    <xf numFmtId="0" fontId="14" fillId="0" borderId="11" xfId="2" applyFont="1" applyBorder="1" applyAlignment="1" applyProtection="1">
      <alignment horizontal="left" vertical="center"/>
      <protection hidden="1"/>
    </xf>
    <xf numFmtId="0" fontId="7" fillId="0" borderId="0" xfId="2" applyFont="1" applyAlignment="1" applyProtection="1">
      <alignment horizontal="center"/>
      <protection hidden="1"/>
    </xf>
  </cellXfs>
  <cellStyles count="4">
    <cellStyle name="Comma [0]" xfId="1" builtinId="6"/>
    <cellStyle name="Comma [0] 2" xfId="3" xr:uid="{00000000-0005-0000-0000-000001000000}"/>
    <cellStyle name="Normal" xfId="0" builtinId="0"/>
    <cellStyle name="Normal 2" xfId="2" xr:uid="{00000000-0005-0000-0000-000003000000}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_-* #,##0_-;\-* #,##0_-;_-* &quot;-&quot;_-;_-@_-"/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_-* #,##0_-;\-* #,##0_-;_-* &quot;-&quot;_-;_-@_-"/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_-* #,##0_-;\-* #,##0_-;_-* &quot;-&quot;_-;_-@_-"/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_-* #,##0_-;\-* #,##0_-;_-* &quot;-&quot;_-;_-@_-"/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  <protection locked="1" hidden="1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top" textRotation="0" wrapText="0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scheme val="none"/>
      </font>
      <numFmt numFmtId="166" formatCode="_-* #.##0_-;\-* #.##0_-;_-* &quot;-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none">
          <fgColor indexed="64"/>
          <bgColor auto="1"/>
        </patternFill>
      </fill>
      <protection locked="1" hidden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_-* #,##0_-;\-* #,##0_-;_-* &quot;-&quot;_-;_-@_-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1819275</xdr:colOff>
      <xdr:row>4</xdr:row>
      <xdr:rowOff>28575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28575" y="385763"/>
          <a:ext cx="2266950" cy="523875"/>
          <a:chOff x="238125" y="390525"/>
          <a:chExt cx="2266950" cy="514350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238125" y="400050"/>
            <a:ext cx="1914525" cy="2286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id-ID" sz="11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BULAN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238125" y="657225"/>
            <a:ext cx="22669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id-ID" sz="11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NAMA UNIT KERJA/SKPK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2162175" y="647700"/>
            <a:ext cx="200025" cy="2190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id-ID" sz="11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:</a:t>
            </a: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2162175" y="390525"/>
            <a:ext cx="200025" cy="2190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id-ID" sz="11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: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107156</xdr:colOff>
      <xdr:row>7</xdr:row>
      <xdr:rowOff>583406</xdr:rowOff>
    </xdr:from>
    <xdr:to>
      <xdr:col>16</xdr:col>
      <xdr:colOff>1250156</xdr:colOff>
      <xdr:row>7</xdr:row>
      <xdr:rowOff>583406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13127831" y="28408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</xdr:row>
      <xdr:rowOff>583406</xdr:rowOff>
    </xdr:from>
    <xdr:to>
      <xdr:col>16</xdr:col>
      <xdr:colOff>1250156</xdr:colOff>
      <xdr:row>8</xdr:row>
      <xdr:rowOff>583406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3127831" y="35361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</xdr:row>
      <xdr:rowOff>583406</xdr:rowOff>
    </xdr:from>
    <xdr:to>
      <xdr:col>16</xdr:col>
      <xdr:colOff>1250156</xdr:colOff>
      <xdr:row>9</xdr:row>
      <xdr:rowOff>583406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13127831" y="42314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</xdr:row>
      <xdr:rowOff>583406</xdr:rowOff>
    </xdr:from>
    <xdr:to>
      <xdr:col>16</xdr:col>
      <xdr:colOff>1250156</xdr:colOff>
      <xdr:row>10</xdr:row>
      <xdr:rowOff>583406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13127831" y="49268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</xdr:row>
      <xdr:rowOff>583406</xdr:rowOff>
    </xdr:from>
    <xdr:to>
      <xdr:col>16</xdr:col>
      <xdr:colOff>1250156</xdr:colOff>
      <xdr:row>11</xdr:row>
      <xdr:rowOff>583406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13127831" y="56221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</xdr:row>
      <xdr:rowOff>583406</xdr:rowOff>
    </xdr:from>
    <xdr:to>
      <xdr:col>16</xdr:col>
      <xdr:colOff>1250156</xdr:colOff>
      <xdr:row>12</xdr:row>
      <xdr:rowOff>583406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13127831" y="63174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</xdr:row>
      <xdr:rowOff>583406</xdr:rowOff>
    </xdr:from>
    <xdr:to>
      <xdr:col>16</xdr:col>
      <xdr:colOff>1250156</xdr:colOff>
      <xdr:row>13</xdr:row>
      <xdr:rowOff>583406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13127831" y="70127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</xdr:row>
      <xdr:rowOff>583406</xdr:rowOff>
    </xdr:from>
    <xdr:to>
      <xdr:col>16</xdr:col>
      <xdr:colOff>1250156</xdr:colOff>
      <xdr:row>14</xdr:row>
      <xdr:rowOff>583406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13127831" y="77081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</xdr:row>
      <xdr:rowOff>583406</xdr:rowOff>
    </xdr:from>
    <xdr:to>
      <xdr:col>16</xdr:col>
      <xdr:colOff>1250156</xdr:colOff>
      <xdr:row>15</xdr:row>
      <xdr:rowOff>583406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3127831" y="84034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</xdr:row>
      <xdr:rowOff>583406</xdr:rowOff>
    </xdr:from>
    <xdr:to>
      <xdr:col>16</xdr:col>
      <xdr:colOff>1250156</xdr:colOff>
      <xdr:row>16</xdr:row>
      <xdr:rowOff>583406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13127831" y="90987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</xdr:row>
      <xdr:rowOff>583406</xdr:rowOff>
    </xdr:from>
    <xdr:to>
      <xdr:col>16</xdr:col>
      <xdr:colOff>1250156</xdr:colOff>
      <xdr:row>17</xdr:row>
      <xdr:rowOff>583406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>
          <a:off x="13127831" y="97940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</xdr:row>
      <xdr:rowOff>583406</xdr:rowOff>
    </xdr:from>
    <xdr:to>
      <xdr:col>16</xdr:col>
      <xdr:colOff>1250156</xdr:colOff>
      <xdr:row>18</xdr:row>
      <xdr:rowOff>583406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13127831" y="104894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</xdr:row>
      <xdr:rowOff>583406</xdr:rowOff>
    </xdr:from>
    <xdr:to>
      <xdr:col>16</xdr:col>
      <xdr:colOff>1250156</xdr:colOff>
      <xdr:row>19</xdr:row>
      <xdr:rowOff>583406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13127831" y="111847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</xdr:row>
      <xdr:rowOff>583406</xdr:rowOff>
    </xdr:from>
    <xdr:to>
      <xdr:col>16</xdr:col>
      <xdr:colOff>1250156</xdr:colOff>
      <xdr:row>20</xdr:row>
      <xdr:rowOff>583406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13127831" y="118800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</xdr:row>
      <xdr:rowOff>583406</xdr:rowOff>
    </xdr:from>
    <xdr:to>
      <xdr:col>16</xdr:col>
      <xdr:colOff>1250156</xdr:colOff>
      <xdr:row>21</xdr:row>
      <xdr:rowOff>583406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13127831" y="125753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</xdr:row>
      <xdr:rowOff>583406</xdr:rowOff>
    </xdr:from>
    <xdr:to>
      <xdr:col>16</xdr:col>
      <xdr:colOff>1250156</xdr:colOff>
      <xdr:row>22</xdr:row>
      <xdr:rowOff>583406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13127831" y="132707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</xdr:row>
      <xdr:rowOff>583406</xdr:rowOff>
    </xdr:from>
    <xdr:to>
      <xdr:col>16</xdr:col>
      <xdr:colOff>1250156</xdr:colOff>
      <xdr:row>23</xdr:row>
      <xdr:rowOff>583406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13127831" y="139660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</xdr:row>
      <xdr:rowOff>583406</xdr:rowOff>
    </xdr:from>
    <xdr:to>
      <xdr:col>16</xdr:col>
      <xdr:colOff>1250156</xdr:colOff>
      <xdr:row>24</xdr:row>
      <xdr:rowOff>583406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13127831" y="146613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</xdr:row>
      <xdr:rowOff>583406</xdr:rowOff>
    </xdr:from>
    <xdr:to>
      <xdr:col>16</xdr:col>
      <xdr:colOff>1250156</xdr:colOff>
      <xdr:row>25</xdr:row>
      <xdr:rowOff>583406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>
          <a:off x="13127831" y="153566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26</xdr:row>
      <xdr:rowOff>583406</xdr:rowOff>
    </xdr:from>
    <xdr:to>
      <xdr:col>16</xdr:col>
      <xdr:colOff>1250156</xdr:colOff>
      <xdr:row>26</xdr:row>
      <xdr:rowOff>583406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>
          <a:off x="13127831" y="160520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27</xdr:row>
      <xdr:rowOff>583406</xdr:rowOff>
    </xdr:from>
    <xdr:to>
      <xdr:col>16</xdr:col>
      <xdr:colOff>1250156</xdr:colOff>
      <xdr:row>27</xdr:row>
      <xdr:rowOff>583406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13127831" y="167473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28</xdr:row>
      <xdr:rowOff>583406</xdr:rowOff>
    </xdr:from>
    <xdr:to>
      <xdr:col>16</xdr:col>
      <xdr:colOff>1250156</xdr:colOff>
      <xdr:row>28</xdr:row>
      <xdr:rowOff>583406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13127831" y="174426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29</xdr:row>
      <xdr:rowOff>583406</xdr:rowOff>
    </xdr:from>
    <xdr:to>
      <xdr:col>16</xdr:col>
      <xdr:colOff>1250156</xdr:colOff>
      <xdr:row>29</xdr:row>
      <xdr:rowOff>583406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13127831" y="181379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30</xdr:row>
      <xdr:rowOff>583406</xdr:rowOff>
    </xdr:from>
    <xdr:to>
      <xdr:col>16</xdr:col>
      <xdr:colOff>1250156</xdr:colOff>
      <xdr:row>30</xdr:row>
      <xdr:rowOff>583406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>
          <a:off x="13127831" y="188333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31</xdr:row>
      <xdr:rowOff>583406</xdr:rowOff>
    </xdr:from>
    <xdr:to>
      <xdr:col>16</xdr:col>
      <xdr:colOff>1250156</xdr:colOff>
      <xdr:row>31</xdr:row>
      <xdr:rowOff>583406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>
          <a:off x="13127831" y="195286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32</xdr:row>
      <xdr:rowOff>583406</xdr:rowOff>
    </xdr:from>
    <xdr:to>
      <xdr:col>16</xdr:col>
      <xdr:colOff>1250156</xdr:colOff>
      <xdr:row>32</xdr:row>
      <xdr:rowOff>583406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>
          <a:off x="13127831" y="202239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33</xdr:row>
      <xdr:rowOff>583406</xdr:rowOff>
    </xdr:from>
    <xdr:to>
      <xdr:col>16</xdr:col>
      <xdr:colOff>1250156</xdr:colOff>
      <xdr:row>33</xdr:row>
      <xdr:rowOff>583406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>
          <a:off x="13127831" y="209192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34</xdr:row>
      <xdr:rowOff>583406</xdr:rowOff>
    </xdr:from>
    <xdr:to>
      <xdr:col>16</xdr:col>
      <xdr:colOff>1250156</xdr:colOff>
      <xdr:row>34</xdr:row>
      <xdr:rowOff>583406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>
          <a:off x="13127831" y="216146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35</xdr:row>
      <xdr:rowOff>583406</xdr:rowOff>
    </xdr:from>
    <xdr:to>
      <xdr:col>16</xdr:col>
      <xdr:colOff>1250156</xdr:colOff>
      <xdr:row>35</xdr:row>
      <xdr:rowOff>583406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>
          <a:off x="13127831" y="223099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36</xdr:row>
      <xdr:rowOff>583406</xdr:rowOff>
    </xdr:from>
    <xdr:to>
      <xdr:col>16</xdr:col>
      <xdr:colOff>1250156</xdr:colOff>
      <xdr:row>36</xdr:row>
      <xdr:rowOff>583406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>
          <a:off x="13127831" y="230052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37</xdr:row>
      <xdr:rowOff>583406</xdr:rowOff>
    </xdr:from>
    <xdr:to>
      <xdr:col>16</xdr:col>
      <xdr:colOff>1250156</xdr:colOff>
      <xdr:row>37</xdr:row>
      <xdr:rowOff>583406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>
          <a:off x="13127831" y="237005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38</xdr:row>
      <xdr:rowOff>583406</xdr:rowOff>
    </xdr:from>
    <xdr:to>
      <xdr:col>16</xdr:col>
      <xdr:colOff>1250156</xdr:colOff>
      <xdr:row>38</xdr:row>
      <xdr:rowOff>583406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>
          <a:off x="13127831" y="243959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39</xdr:row>
      <xdr:rowOff>583406</xdr:rowOff>
    </xdr:from>
    <xdr:to>
      <xdr:col>16</xdr:col>
      <xdr:colOff>1250156</xdr:colOff>
      <xdr:row>39</xdr:row>
      <xdr:rowOff>583406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>
          <a:off x="13127831" y="250912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40</xdr:row>
      <xdr:rowOff>583406</xdr:rowOff>
    </xdr:from>
    <xdr:to>
      <xdr:col>16</xdr:col>
      <xdr:colOff>1250156</xdr:colOff>
      <xdr:row>40</xdr:row>
      <xdr:rowOff>583406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>
          <a:off x="13127831" y="257865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41</xdr:row>
      <xdr:rowOff>583406</xdr:rowOff>
    </xdr:from>
    <xdr:to>
      <xdr:col>16</xdr:col>
      <xdr:colOff>1250156</xdr:colOff>
      <xdr:row>41</xdr:row>
      <xdr:rowOff>583406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>
          <a:off x="13127831" y="264818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42</xdr:row>
      <xdr:rowOff>583406</xdr:rowOff>
    </xdr:from>
    <xdr:to>
      <xdr:col>16</xdr:col>
      <xdr:colOff>1250156</xdr:colOff>
      <xdr:row>42</xdr:row>
      <xdr:rowOff>583406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>
          <a:off x="13127831" y="271772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43</xdr:row>
      <xdr:rowOff>583406</xdr:rowOff>
    </xdr:from>
    <xdr:to>
      <xdr:col>16</xdr:col>
      <xdr:colOff>1250156</xdr:colOff>
      <xdr:row>43</xdr:row>
      <xdr:rowOff>583406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>
          <a:off x="13127831" y="278725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44</xdr:row>
      <xdr:rowOff>583406</xdr:rowOff>
    </xdr:from>
    <xdr:to>
      <xdr:col>16</xdr:col>
      <xdr:colOff>1250156</xdr:colOff>
      <xdr:row>44</xdr:row>
      <xdr:rowOff>583406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>
          <a:off x="13127831" y="285678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45</xdr:row>
      <xdr:rowOff>583406</xdr:rowOff>
    </xdr:from>
    <xdr:to>
      <xdr:col>16</xdr:col>
      <xdr:colOff>1250156</xdr:colOff>
      <xdr:row>45</xdr:row>
      <xdr:rowOff>583406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>
          <a:off x="13127831" y="292631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46</xdr:row>
      <xdr:rowOff>583406</xdr:rowOff>
    </xdr:from>
    <xdr:to>
      <xdr:col>16</xdr:col>
      <xdr:colOff>1250156</xdr:colOff>
      <xdr:row>46</xdr:row>
      <xdr:rowOff>583406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>
          <a:off x="13127831" y="299585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47</xdr:row>
      <xdr:rowOff>583406</xdr:rowOff>
    </xdr:from>
    <xdr:to>
      <xdr:col>16</xdr:col>
      <xdr:colOff>1250156</xdr:colOff>
      <xdr:row>47</xdr:row>
      <xdr:rowOff>583406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>
          <a:off x="13127831" y="306538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48</xdr:row>
      <xdr:rowOff>583406</xdr:rowOff>
    </xdr:from>
    <xdr:to>
      <xdr:col>16</xdr:col>
      <xdr:colOff>1250156</xdr:colOff>
      <xdr:row>48</xdr:row>
      <xdr:rowOff>583406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>
          <a:off x="13127831" y="313491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49</xdr:row>
      <xdr:rowOff>583406</xdr:rowOff>
    </xdr:from>
    <xdr:to>
      <xdr:col>16</xdr:col>
      <xdr:colOff>1250156</xdr:colOff>
      <xdr:row>49</xdr:row>
      <xdr:rowOff>583406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>
          <a:off x="13127831" y="320444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50</xdr:row>
      <xdr:rowOff>583406</xdr:rowOff>
    </xdr:from>
    <xdr:to>
      <xdr:col>16</xdr:col>
      <xdr:colOff>1250156</xdr:colOff>
      <xdr:row>50</xdr:row>
      <xdr:rowOff>583406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>
          <a:off x="13127831" y="327398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51</xdr:row>
      <xdr:rowOff>583406</xdr:rowOff>
    </xdr:from>
    <xdr:to>
      <xdr:col>16</xdr:col>
      <xdr:colOff>1250156</xdr:colOff>
      <xdr:row>51</xdr:row>
      <xdr:rowOff>583406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>
          <a:off x="13127831" y="334351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52</xdr:row>
      <xdr:rowOff>583406</xdr:rowOff>
    </xdr:from>
    <xdr:to>
      <xdr:col>16</xdr:col>
      <xdr:colOff>1250156</xdr:colOff>
      <xdr:row>52</xdr:row>
      <xdr:rowOff>583406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>
          <a:off x="13127831" y="341304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53</xdr:row>
      <xdr:rowOff>583406</xdr:rowOff>
    </xdr:from>
    <xdr:to>
      <xdr:col>16</xdr:col>
      <xdr:colOff>1250156</xdr:colOff>
      <xdr:row>53</xdr:row>
      <xdr:rowOff>583406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>
          <a:off x="13127831" y="348257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54</xdr:row>
      <xdr:rowOff>583406</xdr:rowOff>
    </xdr:from>
    <xdr:to>
      <xdr:col>16</xdr:col>
      <xdr:colOff>1250156</xdr:colOff>
      <xdr:row>54</xdr:row>
      <xdr:rowOff>583406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>
          <a:off x="13127831" y="355211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55</xdr:row>
      <xdr:rowOff>583406</xdr:rowOff>
    </xdr:from>
    <xdr:to>
      <xdr:col>16</xdr:col>
      <xdr:colOff>1250156</xdr:colOff>
      <xdr:row>55</xdr:row>
      <xdr:rowOff>583406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>
          <a:off x="13127831" y="362164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56</xdr:row>
      <xdr:rowOff>583406</xdr:rowOff>
    </xdr:from>
    <xdr:to>
      <xdr:col>16</xdr:col>
      <xdr:colOff>1250156</xdr:colOff>
      <xdr:row>56</xdr:row>
      <xdr:rowOff>583406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>
          <a:off x="13127831" y="369117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57</xdr:row>
      <xdr:rowOff>583406</xdr:rowOff>
    </xdr:from>
    <xdr:to>
      <xdr:col>16</xdr:col>
      <xdr:colOff>1250156</xdr:colOff>
      <xdr:row>57</xdr:row>
      <xdr:rowOff>583406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>
          <a:off x="13127831" y="376070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58</xdr:row>
      <xdr:rowOff>583406</xdr:rowOff>
    </xdr:from>
    <xdr:to>
      <xdr:col>16</xdr:col>
      <xdr:colOff>1250156</xdr:colOff>
      <xdr:row>58</xdr:row>
      <xdr:rowOff>583406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>
          <a:off x="13127831" y="383024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59</xdr:row>
      <xdr:rowOff>583406</xdr:rowOff>
    </xdr:from>
    <xdr:to>
      <xdr:col>16</xdr:col>
      <xdr:colOff>1250156</xdr:colOff>
      <xdr:row>59</xdr:row>
      <xdr:rowOff>583406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>
          <a:off x="13127831" y="389977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60</xdr:row>
      <xdr:rowOff>583406</xdr:rowOff>
    </xdr:from>
    <xdr:to>
      <xdr:col>16</xdr:col>
      <xdr:colOff>1250156</xdr:colOff>
      <xdr:row>60</xdr:row>
      <xdr:rowOff>583406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>
          <a:off x="13127831" y="396930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61</xdr:row>
      <xdr:rowOff>583406</xdr:rowOff>
    </xdr:from>
    <xdr:to>
      <xdr:col>16</xdr:col>
      <xdr:colOff>1250156</xdr:colOff>
      <xdr:row>61</xdr:row>
      <xdr:rowOff>583406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>
          <a:off x="13127831" y="403883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62</xdr:row>
      <xdr:rowOff>583406</xdr:rowOff>
    </xdr:from>
    <xdr:to>
      <xdr:col>16</xdr:col>
      <xdr:colOff>1250156</xdr:colOff>
      <xdr:row>62</xdr:row>
      <xdr:rowOff>583406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>
          <a:off x="13127831" y="410837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63</xdr:row>
      <xdr:rowOff>583406</xdr:rowOff>
    </xdr:from>
    <xdr:to>
      <xdr:col>16</xdr:col>
      <xdr:colOff>1250156</xdr:colOff>
      <xdr:row>63</xdr:row>
      <xdr:rowOff>583406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>
          <a:off x="13127831" y="417790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64</xdr:row>
      <xdr:rowOff>583406</xdr:rowOff>
    </xdr:from>
    <xdr:to>
      <xdr:col>16</xdr:col>
      <xdr:colOff>1250156</xdr:colOff>
      <xdr:row>64</xdr:row>
      <xdr:rowOff>583406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>
          <a:off x="13127831" y="424743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65</xdr:row>
      <xdr:rowOff>583406</xdr:rowOff>
    </xdr:from>
    <xdr:to>
      <xdr:col>16</xdr:col>
      <xdr:colOff>1250156</xdr:colOff>
      <xdr:row>65</xdr:row>
      <xdr:rowOff>583406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>
          <a:off x="13127831" y="431696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66</xdr:row>
      <xdr:rowOff>583406</xdr:rowOff>
    </xdr:from>
    <xdr:to>
      <xdr:col>16</xdr:col>
      <xdr:colOff>1250156</xdr:colOff>
      <xdr:row>66</xdr:row>
      <xdr:rowOff>583406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>
          <a:off x="13127831" y="438650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67</xdr:row>
      <xdr:rowOff>583406</xdr:rowOff>
    </xdr:from>
    <xdr:to>
      <xdr:col>16</xdr:col>
      <xdr:colOff>1250156</xdr:colOff>
      <xdr:row>67</xdr:row>
      <xdr:rowOff>583406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>
          <a:off x="13127831" y="445603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68</xdr:row>
      <xdr:rowOff>583406</xdr:rowOff>
    </xdr:from>
    <xdr:to>
      <xdr:col>16</xdr:col>
      <xdr:colOff>1250156</xdr:colOff>
      <xdr:row>68</xdr:row>
      <xdr:rowOff>583406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>
          <a:off x="13127831" y="452556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69</xdr:row>
      <xdr:rowOff>583406</xdr:rowOff>
    </xdr:from>
    <xdr:to>
      <xdr:col>16</xdr:col>
      <xdr:colOff>1250156</xdr:colOff>
      <xdr:row>69</xdr:row>
      <xdr:rowOff>583406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>
          <a:off x="13127831" y="459509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70</xdr:row>
      <xdr:rowOff>583406</xdr:rowOff>
    </xdr:from>
    <xdr:to>
      <xdr:col>16</xdr:col>
      <xdr:colOff>1250156</xdr:colOff>
      <xdr:row>70</xdr:row>
      <xdr:rowOff>583406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>
          <a:off x="13127831" y="466463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71</xdr:row>
      <xdr:rowOff>583406</xdr:rowOff>
    </xdr:from>
    <xdr:to>
      <xdr:col>16</xdr:col>
      <xdr:colOff>1250156</xdr:colOff>
      <xdr:row>71</xdr:row>
      <xdr:rowOff>583406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>
          <a:off x="13127831" y="473416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72</xdr:row>
      <xdr:rowOff>583406</xdr:rowOff>
    </xdr:from>
    <xdr:to>
      <xdr:col>16</xdr:col>
      <xdr:colOff>1250156</xdr:colOff>
      <xdr:row>72</xdr:row>
      <xdr:rowOff>583406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>
          <a:off x="13127831" y="480369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73</xdr:row>
      <xdr:rowOff>583406</xdr:rowOff>
    </xdr:from>
    <xdr:to>
      <xdr:col>16</xdr:col>
      <xdr:colOff>1250156</xdr:colOff>
      <xdr:row>73</xdr:row>
      <xdr:rowOff>583406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>
          <a:off x="13127831" y="487322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74</xdr:row>
      <xdr:rowOff>583406</xdr:rowOff>
    </xdr:from>
    <xdr:to>
      <xdr:col>16</xdr:col>
      <xdr:colOff>1250156</xdr:colOff>
      <xdr:row>74</xdr:row>
      <xdr:rowOff>583406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>
          <a:off x="13127831" y="494276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75</xdr:row>
      <xdr:rowOff>583406</xdr:rowOff>
    </xdr:from>
    <xdr:to>
      <xdr:col>16</xdr:col>
      <xdr:colOff>1250156</xdr:colOff>
      <xdr:row>75</xdr:row>
      <xdr:rowOff>583406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>
          <a:off x="13127831" y="501229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76</xdr:row>
      <xdr:rowOff>583406</xdr:rowOff>
    </xdr:from>
    <xdr:to>
      <xdr:col>16</xdr:col>
      <xdr:colOff>1250156</xdr:colOff>
      <xdr:row>76</xdr:row>
      <xdr:rowOff>583406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>
          <a:off x="13127831" y="508182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77</xdr:row>
      <xdr:rowOff>583406</xdr:rowOff>
    </xdr:from>
    <xdr:to>
      <xdr:col>16</xdr:col>
      <xdr:colOff>1250156</xdr:colOff>
      <xdr:row>77</xdr:row>
      <xdr:rowOff>583406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>
          <a:off x="13127831" y="515135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78</xdr:row>
      <xdr:rowOff>583406</xdr:rowOff>
    </xdr:from>
    <xdr:to>
      <xdr:col>16</xdr:col>
      <xdr:colOff>1250156</xdr:colOff>
      <xdr:row>78</xdr:row>
      <xdr:rowOff>583406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>
          <a:off x="13127831" y="522089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79</xdr:row>
      <xdr:rowOff>583406</xdr:rowOff>
    </xdr:from>
    <xdr:to>
      <xdr:col>16</xdr:col>
      <xdr:colOff>1250156</xdr:colOff>
      <xdr:row>79</xdr:row>
      <xdr:rowOff>583406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>
          <a:off x="13127831" y="529042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80</xdr:row>
      <xdr:rowOff>583406</xdr:rowOff>
    </xdr:from>
    <xdr:to>
      <xdr:col>16</xdr:col>
      <xdr:colOff>1250156</xdr:colOff>
      <xdr:row>80</xdr:row>
      <xdr:rowOff>583406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>
          <a:off x="13127831" y="535995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81</xdr:row>
      <xdr:rowOff>583406</xdr:rowOff>
    </xdr:from>
    <xdr:to>
      <xdr:col>16</xdr:col>
      <xdr:colOff>1250156</xdr:colOff>
      <xdr:row>81</xdr:row>
      <xdr:rowOff>583406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>
          <a:off x="13127831" y="542948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82</xdr:row>
      <xdr:rowOff>583406</xdr:rowOff>
    </xdr:from>
    <xdr:to>
      <xdr:col>16</xdr:col>
      <xdr:colOff>1250156</xdr:colOff>
      <xdr:row>82</xdr:row>
      <xdr:rowOff>583406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>
          <a:off x="13127831" y="549902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83</xdr:row>
      <xdr:rowOff>583406</xdr:rowOff>
    </xdr:from>
    <xdr:to>
      <xdr:col>16</xdr:col>
      <xdr:colOff>1250156</xdr:colOff>
      <xdr:row>83</xdr:row>
      <xdr:rowOff>583406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>
          <a:off x="13127831" y="556855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84</xdr:row>
      <xdr:rowOff>583406</xdr:rowOff>
    </xdr:from>
    <xdr:to>
      <xdr:col>16</xdr:col>
      <xdr:colOff>1250156</xdr:colOff>
      <xdr:row>84</xdr:row>
      <xdr:rowOff>583406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>
          <a:off x="13127831" y="563808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85</xdr:row>
      <xdr:rowOff>583406</xdr:rowOff>
    </xdr:from>
    <xdr:to>
      <xdr:col>16</xdr:col>
      <xdr:colOff>1250156</xdr:colOff>
      <xdr:row>85</xdr:row>
      <xdr:rowOff>583406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>
          <a:off x="13127831" y="570761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86</xdr:row>
      <xdr:rowOff>583406</xdr:rowOff>
    </xdr:from>
    <xdr:to>
      <xdr:col>16</xdr:col>
      <xdr:colOff>1250156</xdr:colOff>
      <xdr:row>86</xdr:row>
      <xdr:rowOff>583406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>
          <a:off x="13127831" y="577715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87</xdr:row>
      <xdr:rowOff>583406</xdr:rowOff>
    </xdr:from>
    <xdr:to>
      <xdr:col>16</xdr:col>
      <xdr:colOff>1250156</xdr:colOff>
      <xdr:row>87</xdr:row>
      <xdr:rowOff>583406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>
          <a:off x="13127831" y="584668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88</xdr:row>
      <xdr:rowOff>583406</xdr:rowOff>
    </xdr:from>
    <xdr:to>
      <xdr:col>16</xdr:col>
      <xdr:colOff>1250156</xdr:colOff>
      <xdr:row>88</xdr:row>
      <xdr:rowOff>583406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>
          <a:off x="13127831" y="591621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89</xdr:row>
      <xdr:rowOff>583406</xdr:rowOff>
    </xdr:from>
    <xdr:to>
      <xdr:col>16</xdr:col>
      <xdr:colOff>1250156</xdr:colOff>
      <xdr:row>89</xdr:row>
      <xdr:rowOff>583406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>
          <a:off x="13127831" y="598574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90</xdr:row>
      <xdr:rowOff>583406</xdr:rowOff>
    </xdr:from>
    <xdr:to>
      <xdr:col>16</xdr:col>
      <xdr:colOff>1250156</xdr:colOff>
      <xdr:row>90</xdr:row>
      <xdr:rowOff>583406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>
          <a:off x="13127831" y="605528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91</xdr:row>
      <xdr:rowOff>583406</xdr:rowOff>
    </xdr:from>
    <xdr:to>
      <xdr:col>16</xdr:col>
      <xdr:colOff>1250156</xdr:colOff>
      <xdr:row>91</xdr:row>
      <xdr:rowOff>583406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>
          <a:off x="13127831" y="612481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92</xdr:row>
      <xdr:rowOff>583406</xdr:rowOff>
    </xdr:from>
    <xdr:to>
      <xdr:col>16</xdr:col>
      <xdr:colOff>1250156</xdr:colOff>
      <xdr:row>92</xdr:row>
      <xdr:rowOff>583406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>
          <a:off x="13127831" y="619434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93</xdr:row>
      <xdr:rowOff>583406</xdr:rowOff>
    </xdr:from>
    <xdr:to>
      <xdr:col>16</xdr:col>
      <xdr:colOff>1250156</xdr:colOff>
      <xdr:row>93</xdr:row>
      <xdr:rowOff>583406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>
          <a:off x="13127831" y="626387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94</xdr:row>
      <xdr:rowOff>583406</xdr:rowOff>
    </xdr:from>
    <xdr:to>
      <xdr:col>16</xdr:col>
      <xdr:colOff>1250156</xdr:colOff>
      <xdr:row>94</xdr:row>
      <xdr:rowOff>583406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>
          <a:off x="13127831" y="633341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95</xdr:row>
      <xdr:rowOff>583406</xdr:rowOff>
    </xdr:from>
    <xdr:to>
      <xdr:col>16</xdr:col>
      <xdr:colOff>1250156</xdr:colOff>
      <xdr:row>95</xdr:row>
      <xdr:rowOff>583406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>
          <a:off x="13127831" y="640294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96</xdr:row>
      <xdr:rowOff>583406</xdr:rowOff>
    </xdr:from>
    <xdr:to>
      <xdr:col>16</xdr:col>
      <xdr:colOff>1250156</xdr:colOff>
      <xdr:row>96</xdr:row>
      <xdr:rowOff>583406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>
          <a:off x="13127831" y="647247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97</xdr:row>
      <xdr:rowOff>583406</xdr:rowOff>
    </xdr:from>
    <xdr:to>
      <xdr:col>16</xdr:col>
      <xdr:colOff>1250156</xdr:colOff>
      <xdr:row>97</xdr:row>
      <xdr:rowOff>583406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>
          <a:off x="13127831" y="654200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98</xdr:row>
      <xdr:rowOff>583406</xdr:rowOff>
    </xdr:from>
    <xdr:to>
      <xdr:col>16</xdr:col>
      <xdr:colOff>1250156</xdr:colOff>
      <xdr:row>98</xdr:row>
      <xdr:rowOff>583406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>
          <a:off x="13127831" y="661154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99</xdr:row>
      <xdr:rowOff>583406</xdr:rowOff>
    </xdr:from>
    <xdr:to>
      <xdr:col>16</xdr:col>
      <xdr:colOff>1250156</xdr:colOff>
      <xdr:row>99</xdr:row>
      <xdr:rowOff>583406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>
          <a:off x="13127831" y="668107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100</xdr:row>
      <xdr:rowOff>583406</xdr:rowOff>
    </xdr:from>
    <xdr:to>
      <xdr:col>16</xdr:col>
      <xdr:colOff>1250156</xdr:colOff>
      <xdr:row>100</xdr:row>
      <xdr:rowOff>583406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>
          <a:off x="13127831" y="675060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101</xdr:row>
      <xdr:rowOff>583406</xdr:rowOff>
    </xdr:from>
    <xdr:to>
      <xdr:col>16</xdr:col>
      <xdr:colOff>1250156</xdr:colOff>
      <xdr:row>101</xdr:row>
      <xdr:rowOff>583406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>
          <a:off x="13127831" y="682013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102</xdr:row>
      <xdr:rowOff>583406</xdr:rowOff>
    </xdr:from>
    <xdr:to>
      <xdr:col>16</xdr:col>
      <xdr:colOff>1250156</xdr:colOff>
      <xdr:row>102</xdr:row>
      <xdr:rowOff>583406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>
          <a:off x="13127831" y="688967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103</xdr:row>
      <xdr:rowOff>583406</xdr:rowOff>
    </xdr:from>
    <xdr:to>
      <xdr:col>16</xdr:col>
      <xdr:colOff>1250156</xdr:colOff>
      <xdr:row>103</xdr:row>
      <xdr:rowOff>583406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>
          <a:off x="13127831" y="695920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104</xdr:row>
      <xdr:rowOff>583406</xdr:rowOff>
    </xdr:from>
    <xdr:to>
      <xdr:col>16</xdr:col>
      <xdr:colOff>1250156</xdr:colOff>
      <xdr:row>104</xdr:row>
      <xdr:rowOff>583406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>
          <a:off x="13127831" y="702873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105</xdr:row>
      <xdr:rowOff>583406</xdr:rowOff>
    </xdr:from>
    <xdr:to>
      <xdr:col>16</xdr:col>
      <xdr:colOff>1250156</xdr:colOff>
      <xdr:row>105</xdr:row>
      <xdr:rowOff>583406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>
          <a:off x="13127831" y="709826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106</xdr:row>
      <xdr:rowOff>583406</xdr:rowOff>
    </xdr:from>
    <xdr:to>
      <xdr:col>16</xdr:col>
      <xdr:colOff>1250156</xdr:colOff>
      <xdr:row>106</xdr:row>
      <xdr:rowOff>583406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>
          <a:off x="13127831" y="716780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107</xdr:row>
      <xdr:rowOff>583406</xdr:rowOff>
    </xdr:from>
    <xdr:to>
      <xdr:col>16</xdr:col>
      <xdr:colOff>1250156</xdr:colOff>
      <xdr:row>107</xdr:row>
      <xdr:rowOff>583406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>
          <a:off x="13127831" y="723733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108</xdr:row>
      <xdr:rowOff>583406</xdr:rowOff>
    </xdr:from>
    <xdr:to>
      <xdr:col>16</xdr:col>
      <xdr:colOff>1250156</xdr:colOff>
      <xdr:row>108</xdr:row>
      <xdr:rowOff>583406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>
          <a:off x="13127831" y="730686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109</xdr:row>
      <xdr:rowOff>583406</xdr:rowOff>
    </xdr:from>
    <xdr:to>
      <xdr:col>16</xdr:col>
      <xdr:colOff>1250156</xdr:colOff>
      <xdr:row>109</xdr:row>
      <xdr:rowOff>583406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>
          <a:off x="13127831" y="737639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110</xdr:row>
      <xdr:rowOff>583406</xdr:rowOff>
    </xdr:from>
    <xdr:to>
      <xdr:col>16</xdr:col>
      <xdr:colOff>1250156</xdr:colOff>
      <xdr:row>110</xdr:row>
      <xdr:rowOff>583406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>
          <a:off x="13127831" y="744593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111</xdr:row>
      <xdr:rowOff>583406</xdr:rowOff>
    </xdr:from>
    <xdr:to>
      <xdr:col>16</xdr:col>
      <xdr:colOff>1250156</xdr:colOff>
      <xdr:row>111</xdr:row>
      <xdr:rowOff>583406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>
          <a:off x="13127831" y="751546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112</xdr:row>
      <xdr:rowOff>583406</xdr:rowOff>
    </xdr:from>
    <xdr:to>
      <xdr:col>16</xdr:col>
      <xdr:colOff>1250156</xdr:colOff>
      <xdr:row>112</xdr:row>
      <xdr:rowOff>583406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>
          <a:off x="13127831" y="758499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113</xdr:row>
      <xdr:rowOff>583406</xdr:rowOff>
    </xdr:from>
    <xdr:to>
      <xdr:col>16</xdr:col>
      <xdr:colOff>1250156</xdr:colOff>
      <xdr:row>113</xdr:row>
      <xdr:rowOff>583406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>
          <a:off x="13127831" y="765452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114</xdr:row>
      <xdr:rowOff>583406</xdr:rowOff>
    </xdr:from>
    <xdr:to>
      <xdr:col>16</xdr:col>
      <xdr:colOff>1250156</xdr:colOff>
      <xdr:row>114</xdr:row>
      <xdr:rowOff>583406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>
          <a:off x="13127831" y="772406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115</xdr:row>
      <xdr:rowOff>583406</xdr:rowOff>
    </xdr:from>
    <xdr:to>
      <xdr:col>16</xdr:col>
      <xdr:colOff>1250156</xdr:colOff>
      <xdr:row>115</xdr:row>
      <xdr:rowOff>583406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>
          <a:off x="13127831" y="779359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116</xdr:row>
      <xdr:rowOff>583406</xdr:rowOff>
    </xdr:from>
    <xdr:to>
      <xdr:col>16</xdr:col>
      <xdr:colOff>1250156</xdr:colOff>
      <xdr:row>116</xdr:row>
      <xdr:rowOff>583406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>
          <a:off x="13127831" y="786312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117</xdr:row>
      <xdr:rowOff>583406</xdr:rowOff>
    </xdr:from>
    <xdr:to>
      <xdr:col>16</xdr:col>
      <xdr:colOff>1250156</xdr:colOff>
      <xdr:row>117</xdr:row>
      <xdr:rowOff>583406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>
          <a:off x="13127831" y="793265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118</xdr:row>
      <xdr:rowOff>583406</xdr:rowOff>
    </xdr:from>
    <xdr:to>
      <xdr:col>16</xdr:col>
      <xdr:colOff>1250156</xdr:colOff>
      <xdr:row>118</xdr:row>
      <xdr:rowOff>583406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>
          <a:off x="13127831" y="800219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119</xdr:row>
      <xdr:rowOff>583406</xdr:rowOff>
    </xdr:from>
    <xdr:to>
      <xdr:col>16</xdr:col>
      <xdr:colOff>1250156</xdr:colOff>
      <xdr:row>119</xdr:row>
      <xdr:rowOff>583406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>
          <a:off x="13127831" y="807172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120</xdr:row>
      <xdr:rowOff>583406</xdr:rowOff>
    </xdr:from>
    <xdr:to>
      <xdr:col>16</xdr:col>
      <xdr:colOff>1250156</xdr:colOff>
      <xdr:row>120</xdr:row>
      <xdr:rowOff>583406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>
          <a:off x="13127831" y="814125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121</xdr:row>
      <xdr:rowOff>583406</xdr:rowOff>
    </xdr:from>
    <xdr:to>
      <xdr:col>16</xdr:col>
      <xdr:colOff>1250156</xdr:colOff>
      <xdr:row>121</xdr:row>
      <xdr:rowOff>583406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>
          <a:off x="13127831" y="821078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122</xdr:row>
      <xdr:rowOff>583406</xdr:rowOff>
    </xdr:from>
    <xdr:to>
      <xdr:col>16</xdr:col>
      <xdr:colOff>1250156</xdr:colOff>
      <xdr:row>122</xdr:row>
      <xdr:rowOff>583406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>
          <a:off x="13127831" y="828032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123</xdr:row>
      <xdr:rowOff>583406</xdr:rowOff>
    </xdr:from>
    <xdr:to>
      <xdr:col>16</xdr:col>
      <xdr:colOff>1250156</xdr:colOff>
      <xdr:row>123</xdr:row>
      <xdr:rowOff>583406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>
          <a:off x="13127831" y="834985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583406</xdr:rowOff>
    </xdr:from>
    <xdr:to>
      <xdr:col>16</xdr:col>
      <xdr:colOff>1250156</xdr:colOff>
      <xdr:row>124</xdr:row>
      <xdr:rowOff>583406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>
          <a:off x="13127831" y="841938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125</xdr:row>
      <xdr:rowOff>583406</xdr:rowOff>
    </xdr:from>
    <xdr:to>
      <xdr:col>16</xdr:col>
      <xdr:colOff>1250156</xdr:colOff>
      <xdr:row>125</xdr:row>
      <xdr:rowOff>583406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>
          <a:off x="13127831" y="848891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126</xdr:row>
      <xdr:rowOff>583406</xdr:rowOff>
    </xdr:from>
    <xdr:to>
      <xdr:col>16</xdr:col>
      <xdr:colOff>1250156</xdr:colOff>
      <xdr:row>126</xdr:row>
      <xdr:rowOff>583406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>
          <a:off x="13127831" y="855845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127</xdr:row>
      <xdr:rowOff>583406</xdr:rowOff>
    </xdr:from>
    <xdr:to>
      <xdr:col>16</xdr:col>
      <xdr:colOff>1250156</xdr:colOff>
      <xdr:row>127</xdr:row>
      <xdr:rowOff>583406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>
          <a:off x="13127831" y="862798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128</xdr:row>
      <xdr:rowOff>583406</xdr:rowOff>
    </xdr:from>
    <xdr:to>
      <xdr:col>16</xdr:col>
      <xdr:colOff>1250156</xdr:colOff>
      <xdr:row>128</xdr:row>
      <xdr:rowOff>583406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>
          <a:off x="13127831" y="869751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129</xdr:row>
      <xdr:rowOff>583406</xdr:rowOff>
    </xdr:from>
    <xdr:to>
      <xdr:col>16</xdr:col>
      <xdr:colOff>1250156</xdr:colOff>
      <xdr:row>129</xdr:row>
      <xdr:rowOff>583406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>
          <a:off x="13127831" y="876704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130</xdr:row>
      <xdr:rowOff>583406</xdr:rowOff>
    </xdr:from>
    <xdr:to>
      <xdr:col>16</xdr:col>
      <xdr:colOff>1250156</xdr:colOff>
      <xdr:row>130</xdr:row>
      <xdr:rowOff>583406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>
          <a:off x="13127831" y="883658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131</xdr:row>
      <xdr:rowOff>583406</xdr:rowOff>
    </xdr:from>
    <xdr:to>
      <xdr:col>16</xdr:col>
      <xdr:colOff>1250156</xdr:colOff>
      <xdr:row>131</xdr:row>
      <xdr:rowOff>583406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>
          <a:off x="13127831" y="890611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132</xdr:row>
      <xdr:rowOff>583406</xdr:rowOff>
    </xdr:from>
    <xdr:to>
      <xdr:col>16</xdr:col>
      <xdr:colOff>1250156</xdr:colOff>
      <xdr:row>132</xdr:row>
      <xdr:rowOff>583406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>
          <a:off x="13127831" y="897564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133</xdr:row>
      <xdr:rowOff>583406</xdr:rowOff>
    </xdr:from>
    <xdr:to>
      <xdr:col>16</xdr:col>
      <xdr:colOff>1250156</xdr:colOff>
      <xdr:row>133</xdr:row>
      <xdr:rowOff>583406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>
          <a:off x="13127831" y="904517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134</xdr:row>
      <xdr:rowOff>583406</xdr:rowOff>
    </xdr:from>
    <xdr:to>
      <xdr:col>16</xdr:col>
      <xdr:colOff>1250156</xdr:colOff>
      <xdr:row>134</xdr:row>
      <xdr:rowOff>583406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>
          <a:off x="13127831" y="911471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135</xdr:row>
      <xdr:rowOff>583406</xdr:rowOff>
    </xdr:from>
    <xdr:to>
      <xdr:col>16</xdr:col>
      <xdr:colOff>1250156</xdr:colOff>
      <xdr:row>135</xdr:row>
      <xdr:rowOff>583406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>
          <a:off x="13127831" y="918424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136</xdr:row>
      <xdr:rowOff>583406</xdr:rowOff>
    </xdr:from>
    <xdr:to>
      <xdr:col>16</xdr:col>
      <xdr:colOff>1250156</xdr:colOff>
      <xdr:row>136</xdr:row>
      <xdr:rowOff>583406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>
          <a:off x="13127831" y="925377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137</xdr:row>
      <xdr:rowOff>583406</xdr:rowOff>
    </xdr:from>
    <xdr:to>
      <xdr:col>16</xdr:col>
      <xdr:colOff>1250156</xdr:colOff>
      <xdr:row>137</xdr:row>
      <xdr:rowOff>583406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>
          <a:off x="13127831" y="932330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138</xdr:row>
      <xdr:rowOff>583406</xdr:rowOff>
    </xdr:from>
    <xdr:to>
      <xdr:col>16</xdr:col>
      <xdr:colOff>1250156</xdr:colOff>
      <xdr:row>138</xdr:row>
      <xdr:rowOff>583406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>
          <a:off x="13127831" y="939284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139</xdr:row>
      <xdr:rowOff>583406</xdr:rowOff>
    </xdr:from>
    <xdr:to>
      <xdr:col>16</xdr:col>
      <xdr:colOff>1250156</xdr:colOff>
      <xdr:row>139</xdr:row>
      <xdr:rowOff>583406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>
          <a:off x="13127831" y="946237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140</xdr:row>
      <xdr:rowOff>583406</xdr:rowOff>
    </xdr:from>
    <xdr:to>
      <xdr:col>16</xdr:col>
      <xdr:colOff>1250156</xdr:colOff>
      <xdr:row>140</xdr:row>
      <xdr:rowOff>583406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>
          <a:off x="13127831" y="953190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141</xdr:row>
      <xdr:rowOff>583406</xdr:rowOff>
    </xdr:from>
    <xdr:to>
      <xdr:col>16</xdr:col>
      <xdr:colOff>1250156</xdr:colOff>
      <xdr:row>141</xdr:row>
      <xdr:rowOff>583406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>
          <a:off x="13127831" y="960143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142</xdr:row>
      <xdr:rowOff>583406</xdr:rowOff>
    </xdr:from>
    <xdr:to>
      <xdr:col>16</xdr:col>
      <xdr:colOff>1250156</xdr:colOff>
      <xdr:row>142</xdr:row>
      <xdr:rowOff>583406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>
          <a:off x="13127831" y="967097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143</xdr:row>
      <xdr:rowOff>583406</xdr:rowOff>
    </xdr:from>
    <xdr:to>
      <xdr:col>16</xdr:col>
      <xdr:colOff>1250156</xdr:colOff>
      <xdr:row>143</xdr:row>
      <xdr:rowOff>583406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>
          <a:off x="13127831" y="974050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144</xdr:row>
      <xdr:rowOff>583406</xdr:rowOff>
    </xdr:from>
    <xdr:to>
      <xdr:col>16</xdr:col>
      <xdr:colOff>1250156</xdr:colOff>
      <xdr:row>144</xdr:row>
      <xdr:rowOff>583406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>
          <a:off x="13127831" y="981003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145</xdr:row>
      <xdr:rowOff>583406</xdr:rowOff>
    </xdr:from>
    <xdr:to>
      <xdr:col>16</xdr:col>
      <xdr:colOff>1250156</xdr:colOff>
      <xdr:row>145</xdr:row>
      <xdr:rowOff>583406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>
          <a:off x="13127831" y="987956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146</xdr:row>
      <xdr:rowOff>583406</xdr:rowOff>
    </xdr:from>
    <xdr:to>
      <xdr:col>16</xdr:col>
      <xdr:colOff>1250156</xdr:colOff>
      <xdr:row>146</xdr:row>
      <xdr:rowOff>583406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>
          <a:off x="13127831" y="994910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147</xdr:row>
      <xdr:rowOff>583406</xdr:rowOff>
    </xdr:from>
    <xdr:to>
      <xdr:col>16</xdr:col>
      <xdr:colOff>1250156</xdr:colOff>
      <xdr:row>147</xdr:row>
      <xdr:rowOff>583406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>
          <a:off x="13127831" y="1001863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148</xdr:row>
      <xdr:rowOff>583406</xdr:rowOff>
    </xdr:from>
    <xdr:to>
      <xdr:col>16</xdr:col>
      <xdr:colOff>1250156</xdr:colOff>
      <xdr:row>148</xdr:row>
      <xdr:rowOff>583406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>
          <a:off x="13127831" y="1008816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149</xdr:row>
      <xdr:rowOff>583406</xdr:rowOff>
    </xdr:from>
    <xdr:to>
      <xdr:col>16</xdr:col>
      <xdr:colOff>1250156</xdr:colOff>
      <xdr:row>149</xdr:row>
      <xdr:rowOff>583406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>
          <a:off x="13127831" y="1015769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150</xdr:row>
      <xdr:rowOff>583406</xdr:rowOff>
    </xdr:from>
    <xdr:to>
      <xdr:col>16</xdr:col>
      <xdr:colOff>1250156</xdr:colOff>
      <xdr:row>150</xdr:row>
      <xdr:rowOff>583406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>
          <a:off x="13127831" y="1022723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151</xdr:row>
      <xdr:rowOff>583406</xdr:rowOff>
    </xdr:from>
    <xdr:to>
      <xdr:col>16</xdr:col>
      <xdr:colOff>1250156</xdr:colOff>
      <xdr:row>151</xdr:row>
      <xdr:rowOff>583406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>
          <a:off x="13127831" y="1029676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152</xdr:row>
      <xdr:rowOff>583406</xdr:rowOff>
    </xdr:from>
    <xdr:to>
      <xdr:col>16</xdr:col>
      <xdr:colOff>1250156</xdr:colOff>
      <xdr:row>152</xdr:row>
      <xdr:rowOff>583406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>
          <a:off x="13127831" y="1036629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153</xdr:row>
      <xdr:rowOff>583406</xdr:rowOff>
    </xdr:from>
    <xdr:to>
      <xdr:col>16</xdr:col>
      <xdr:colOff>1250156</xdr:colOff>
      <xdr:row>153</xdr:row>
      <xdr:rowOff>583406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>
          <a:off x="13127831" y="1043582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154</xdr:row>
      <xdr:rowOff>583406</xdr:rowOff>
    </xdr:from>
    <xdr:to>
      <xdr:col>16</xdr:col>
      <xdr:colOff>1250156</xdr:colOff>
      <xdr:row>154</xdr:row>
      <xdr:rowOff>583406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>
          <a:off x="13127831" y="1050536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155</xdr:row>
      <xdr:rowOff>583406</xdr:rowOff>
    </xdr:from>
    <xdr:to>
      <xdr:col>16</xdr:col>
      <xdr:colOff>1250156</xdr:colOff>
      <xdr:row>155</xdr:row>
      <xdr:rowOff>583406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>
          <a:off x="13127831" y="1057489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156</xdr:row>
      <xdr:rowOff>583406</xdr:rowOff>
    </xdr:from>
    <xdr:to>
      <xdr:col>16</xdr:col>
      <xdr:colOff>1250156</xdr:colOff>
      <xdr:row>156</xdr:row>
      <xdr:rowOff>583406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>
          <a:off x="13127831" y="1064442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157</xdr:row>
      <xdr:rowOff>583406</xdr:rowOff>
    </xdr:from>
    <xdr:to>
      <xdr:col>16</xdr:col>
      <xdr:colOff>1250156</xdr:colOff>
      <xdr:row>157</xdr:row>
      <xdr:rowOff>583406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>
          <a:off x="13127831" y="1071395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158</xdr:row>
      <xdr:rowOff>583406</xdr:rowOff>
    </xdr:from>
    <xdr:to>
      <xdr:col>16</xdr:col>
      <xdr:colOff>1250156</xdr:colOff>
      <xdr:row>158</xdr:row>
      <xdr:rowOff>583406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>
          <a:off x="13127831" y="1078349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159</xdr:row>
      <xdr:rowOff>583406</xdr:rowOff>
    </xdr:from>
    <xdr:to>
      <xdr:col>16</xdr:col>
      <xdr:colOff>1250156</xdr:colOff>
      <xdr:row>159</xdr:row>
      <xdr:rowOff>583406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>
          <a:off x="13127831" y="1085302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160</xdr:row>
      <xdr:rowOff>583406</xdr:rowOff>
    </xdr:from>
    <xdr:to>
      <xdr:col>16</xdr:col>
      <xdr:colOff>1250156</xdr:colOff>
      <xdr:row>160</xdr:row>
      <xdr:rowOff>583406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>
          <a:off x="13127831" y="1092255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161</xdr:row>
      <xdr:rowOff>583406</xdr:rowOff>
    </xdr:from>
    <xdr:to>
      <xdr:col>16</xdr:col>
      <xdr:colOff>1250156</xdr:colOff>
      <xdr:row>161</xdr:row>
      <xdr:rowOff>583406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>
          <a:off x="13127831" y="1099208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162</xdr:row>
      <xdr:rowOff>583406</xdr:rowOff>
    </xdr:from>
    <xdr:to>
      <xdr:col>16</xdr:col>
      <xdr:colOff>1250156</xdr:colOff>
      <xdr:row>162</xdr:row>
      <xdr:rowOff>583406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>
          <a:off x="13127831" y="1106162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163</xdr:row>
      <xdr:rowOff>583406</xdr:rowOff>
    </xdr:from>
    <xdr:to>
      <xdr:col>16</xdr:col>
      <xdr:colOff>1250156</xdr:colOff>
      <xdr:row>163</xdr:row>
      <xdr:rowOff>583406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13127831" y="1113115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164</xdr:row>
      <xdr:rowOff>583406</xdr:rowOff>
    </xdr:from>
    <xdr:to>
      <xdr:col>16</xdr:col>
      <xdr:colOff>1250156</xdr:colOff>
      <xdr:row>164</xdr:row>
      <xdr:rowOff>583406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13127831" y="1120068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165</xdr:row>
      <xdr:rowOff>583406</xdr:rowOff>
    </xdr:from>
    <xdr:to>
      <xdr:col>16</xdr:col>
      <xdr:colOff>1250156</xdr:colOff>
      <xdr:row>165</xdr:row>
      <xdr:rowOff>583406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13127831" y="1127021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166</xdr:row>
      <xdr:rowOff>583406</xdr:rowOff>
    </xdr:from>
    <xdr:to>
      <xdr:col>16</xdr:col>
      <xdr:colOff>1250156</xdr:colOff>
      <xdr:row>166</xdr:row>
      <xdr:rowOff>583406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13127831" y="1133975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167</xdr:row>
      <xdr:rowOff>583406</xdr:rowOff>
    </xdr:from>
    <xdr:to>
      <xdr:col>16</xdr:col>
      <xdr:colOff>1250156</xdr:colOff>
      <xdr:row>167</xdr:row>
      <xdr:rowOff>583406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>
          <a:off x="13127831" y="1140928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168</xdr:row>
      <xdr:rowOff>583406</xdr:rowOff>
    </xdr:from>
    <xdr:to>
      <xdr:col>16</xdr:col>
      <xdr:colOff>1250156</xdr:colOff>
      <xdr:row>168</xdr:row>
      <xdr:rowOff>583406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>
          <a:off x="13127831" y="1147881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169</xdr:row>
      <xdr:rowOff>583406</xdr:rowOff>
    </xdr:from>
    <xdr:to>
      <xdr:col>16</xdr:col>
      <xdr:colOff>1250156</xdr:colOff>
      <xdr:row>169</xdr:row>
      <xdr:rowOff>583406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>
          <a:off x="13127831" y="1154834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170</xdr:row>
      <xdr:rowOff>583406</xdr:rowOff>
    </xdr:from>
    <xdr:to>
      <xdr:col>16</xdr:col>
      <xdr:colOff>1250156</xdr:colOff>
      <xdr:row>170</xdr:row>
      <xdr:rowOff>583406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>
          <a:off x="13127831" y="1161788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171</xdr:row>
      <xdr:rowOff>583406</xdr:rowOff>
    </xdr:from>
    <xdr:to>
      <xdr:col>16</xdr:col>
      <xdr:colOff>1250156</xdr:colOff>
      <xdr:row>171</xdr:row>
      <xdr:rowOff>583406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>
          <a:off x="13127831" y="1168741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172</xdr:row>
      <xdr:rowOff>583406</xdr:rowOff>
    </xdr:from>
    <xdr:to>
      <xdr:col>16</xdr:col>
      <xdr:colOff>1250156</xdr:colOff>
      <xdr:row>172</xdr:row>
      <xdr:rowOff>583406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>
          <a:off x="13127831" y="1175694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173</xdr:row>
      <xdr:rowOff>583406</xdr:rowOff>
    </xdr:from>
    <xdr:to>
      <xdr:col>16</xdr:col>
      <xdr:colOff>1250156</xdr:colOff>
      <xdr:row>173</xdr:row>
      <xdr:rowOff>583406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>
          <a:off x="13127831" y="1182647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174</xdr:row>
      <xdr:rowOff>583406</xdr:rowOff>
    </xdr:from>
    <xdr:to>
      <xdr:col>16</xdr:col>
      <xdr:colOff>1250156</xdr:colOff>
      <xdr:row>174</xdr:row>
      <xdr:rowOff>583406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>
          <a:off x="13127831" y="1189601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175</xdr:row>
      <xdr:rowOff>583406</xdr:rowOff>
    </xdr:from>
    <xdr:to>
      <xdr:col>16</xdr:col>
      <xdr:colOff>1250156</xdr:colOff>
      <xdr:row>175</xdr:row>
      <xdr:rowOff>583406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>
          <a:off x="13127831" y="1196554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176</xdr:row>
      <xdr:rowOff>583406</xdr:rowOff>
    </xdr:from>
    <xdr:to>
      <xdr:col>16</xdr:col>
      <xdr:colOff>1250156</xdr:colOff>
      <xdr:row>176</xdr:row>
      <xdr:rowOff>583406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>
          <a:off x="13127831" y="1203507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177</xdr:row>
      <xdr:rowOff>583406</xdr:rowOff>
    </xdr:from>
    <xdr:to>
      <xdr:col>16</xdr:col>
      <xdr:colOff>1250156</xdr:colOff>
      <xdr:row>177</xdr:row>
      <xdr:rowOff>583406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>
          <a:off x="13127831" y="1210460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178</xdr:row>
      <xdr:rowOff>583406</xdr:rowOff>
    </xdr:from>
    <xdr:to>
      <xdr:col>16</xdr:col>
      <xdr:colOff>1250156</xdr:colOff>
      <xdr:row>178</xdr:row>
      <xdr:rowOff>583406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>
          <a:off x="13127831" y="1217414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179</xdr:row>
      <xdr:rowOff>583406</xdr:rowOff>
    </xdr:from>
    <xdr:to>
      <xdr:col>16</xdr:col>
      <xdr:colOff>1250156</xdr:colOff>
      <xdr:row>179</xdr:row>
      <xdr:rowOff>583406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>
          <a:off x="13127831" y="1224367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180</xdr:row>
      <xdr:rowOff>583406</xdr:rowOff>
    </xdr:from>
    <xdr:to>
      <xdr:col>16</xdr:col>
      <xdr:colOff>1250156</xdr:colOff>
      <xdr:row>180</xdr:row>
      <xdr:rowOff>583406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>
          <a:off x="13127831" y="1231320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181</xdr:row>
      <xdr:rowOff>583406</xdr:rowOff>
    </xdr:from>
    <xdr:to>
      <xdr:col>16</xdr:col>
      <xdr:colOff>1250156</xdr:colOff>
      <xdr:row>181</xdr:row>
      <xdr:rowOff>583406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>
          <a:off x="13127831" y="1238273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182</xdr:row>
      <xdr:rowOff>583406</xdr:rowOff>
    </xdr:from>
    <xdr:to>
      <xdr:col>16</xdr:col>
      <xdr:colOff>1250156</xdr:colOff>
      <xdr:row>182</xdr:row>
      <xdr:rowOff>583406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>
          <a:off x="13127831" y="1245227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183</xdr:row>
      <xdr:rowOff>583406</xdr:rowOff>
    </xdr:from>
    <xdr:to>
      <xdr:col>16</xdr:col>
      <xdr:colOff>1250156</xdr:colOff>
      <xdr:row>183</xdr:row>
      <xdr:rowOff>583406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>
          <a:off x="13127831" y="1252180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184</xdr:row>
      <xdr:rowOff>583406</xdr:rowOff>
    </xdr:from>
    <xdr:to>
      <xdr:col>16</xdr:col>
      <xdr:colOff>1250156</xdr:colOff>
      <xdr:row>184</xdr:row>
      <xdr:rowOff>583406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>
          <a:off x="13127831" y="1259133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185</xdr:row>
      <xdr:rowOff>583406</xdr:rowOff>
    </xdr:from>
    <xdr:to>
      <xdr:col>16</xdr:col>
      <xdr:colOff>1250156</xdr:colOff>
      <xdr:row>185</xdr:row>
      <xdr:rowOff>583406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>
          <a:off x="13127831" y="1266086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186</xdr:row>
      <xdr:rowOff>583406</xdr:rowOff>
    </xdr:from>
    <xdr:to>
      <xdr:col>16</xdr:col>
      <xdr:colOff>1250156</xdr:colOff>
      <xdr:row>186</xdr:row>
      <xdr:rowOff>583406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>
          <a:off x="13127831" y="1273040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187</xdr:row>
      <xdr:rowOff>583406</xdr:rowOff>
    </xdr:from>
    <xdr:to>
      <xdr:col>16</xdr:col>
      <xdr:colOff>1250156</xdr:colOff>
      <xdr:row>187</xdr:row>
      <xdr:rowOff>583406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>
          <a:off x="13127831" y="1279993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188</xdr:row>
      <xdr:rowOff>583406</xdr:rowOff>
    </xdr:from>
    <xdr:to>
      <xdr:col>16</xdr:col>
      <xdr:colOff>1250156</xdr:colOff>
      <xdr:row>188</xdr:row>
      <xdr:rowOff>583406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>
          <a:off x="13127831" y="1286946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189</xdr:row>
      <xdr:rowOff>583406</xdr:rowOff>
    </xdr:from>
    <xdr:to>
      <xdr:col>16</xdr:col>
      <xdr:colOff>1250156</xdr:colOff>
      <xdr:row>189</xdr:row>
      <xdr:rowOff>583406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>
          <a:off x="13127831" y="1293899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190</xdr:row>
      <xdr:rowOff>583406</xdr:rowOff>
    </xdr:from>
    <xdr:to>
      <xdr:col>16</xdr:col>
      <xdr:colOff>1250156</xdr:colOff>
      <xdr:row>190</xdr:row>
      <xdr:rowOff>583406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>
          <a:off x="13127831" y="1300853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191</xdr:row>
      <xdr:rowOff>583406</xdr:rowOff>
    </xdr:from>
    <xdr:to>
      <xdr:col>16</xdr:col>
      <xdr:colOff>1250156</xdr:colOff>
      <xdr:row>191</xdr:row>
      <xdr:rowOff>583406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13127831" y="1307806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192</xdr:row>
      <xdr:rowOff>583406</xdr:rowOff>
    </xdr:from>
    <xdr:to>
      <xdr:col>16</xdr:col>
      <xdr:colOff>1250156</xdr:colOff>
      <xdr:row>192</xdr:row>
      <xdr:rowOff>583406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13127831" y="1314759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193</xdr:row>
      <xdr:rowOff>583406</xdr:rowOff>
    </xdr:from>
    <xdr:to>
      <xdr:col>16</xdr:col>
      <xdr:colOff>1250156</xdr:colOff>
      <xdr:row>193</xdr:row>
      <xdr:rowOff>583406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13127831" y="1321712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194</xdr:row>
      <xdr:rowOff>583406</xdr:rowOff>
    </xdr:from>
    <xdr:to>
      <xdr:col>16</xdr:col>
      <xdr:colOff>1250156</xdr:colOff>
      <xdr:row>194</xdr:row>
      <xdr:rowOff>583406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13127831" y="1328666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195</xdr:row>
      <xdr:rowOff>583406</xdr:rowOff>
    </xdr:from>
    <xdr:to>
      <xdr:col>16</xdr:col>
      <xdr:colOff>1250156</xdr:colOff>
      <xdr:row>195</xdr:row>
      <xdr:rowOff>583406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>
          <a:off x="13127831" y="1335619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196</xdr:row>
      <xdr:rowOff>583406</xdr:rowOff>
    </xdr:from>
    <xdr:to>
      <xdr:col>16</xdr:col>
      <xdr:colOff>1250156</xdr:colOff>
      <xdr:row>196</xdr:row>
      <xdr:rowOff>583406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>
          <a:off x="13127831" y="1342572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197</xdr:row>
      <xdr:rowOff>583406</xdr:rowOff>
    </xdr:from>
    <xdr:to>
      <xdr:col>16</xdr:col>
      <xdr:colOff>1250156</xdr:colOff>
      <xdr:row>197</xdr:row>
      <xdr:rowOff>583406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>
          <a:off x="13127831" y="13495258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198</xdr:row>
      <xdr:rowOff>583406</xdr:rowOff>
    </xdr:from>
    <xdr:to>
      <xdr:col>16</xdr:col>
      <xdr:colOff>1250156</xdr:colOff>
      <xdr:row>198</xdr:row>
      <xdr:rowOff>583406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>
          <a:off x="13127831" y="13564790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199</xdr:row>
      <xdr:rowOff>583406</xdr:rowOff>
    </xdr:from>
    <xdr:to>
      <xdr:col>16</xdr:col>
      <xdr:colOff>1250156</xdr:colOff>
      <xdr:row>199</xdr:row>
      <xdr:rowOff>583406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>
          <a:off x="13127831" y="136343231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200</xdr:row>
      <xdr:rowOff>583406</xdr:rowOff>
    </xdr:from>
    <xdr:to>
      <xdr:col>16</xdr:col>
      <xdr:colOff>1250156</xdr:colOff>
      <xdr:row>200</xdr:row>
      <xdr:rowOff>583406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>
          <a:off x="13127831" y="137038556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199</xdr:row>
      <xdr:rowOff>583406</xdr:rowOff>
    </xdr:from>
    <xdr:to>
      <xdr:col>16</xdr:col>
      <xdr:colOff>1250156</xdr:colOff>
      <xdr:row>199</xdr:row>
      <xdr:rowOff>583406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200</xdr:row>
      <xdr:rowOff>583406</xdr:rowOff>
    </xdr:from>
    <xdr:to>
      <xdr:col>16</xdr:col>
      <xdr:colOff>1250156</xdr:colOff>
      <xdr:row>200</xdr:row>
      <xdr:rowOff>583406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201</xdr:row>
      <xdr:rowOff>583406</xdr:rowOff>
    </xdr:from>
    <xdr:to>
      <xdr:col>16</xdr:col>
      <xdr:colOff>1250156</xdr:colOff>
      <xdr:row>201</xdr:row>
      <xdr:rowOff>583406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202</xdr:row>
      <xdr:rowOff>583406</xdr:rowOff>
    </xdr:from>
    <xdr:to>
      <xdr:col>16</xdr:col>
      <xdr:colOff>1250156</xdr:colOff>
      <xdr:row>202</xdr:row>
      <xdr:rowOff>583406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203</xdr:row>
      <xdr:rowOff>583406</xdr:rowOff>
    </xdr:from>
    <xdr:to>
      <xdr:col>16</xdr:col>
      <xdr:colOff>1250156</xdr:colOff>
      <xdr:row>203</xdr:row>
      <xdr:rowOff>583406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204</xdr:row>
      <xdr:rowOff>583406</xdr:rowOff>
    </xdr:from>
    <xdr:to>
      <xdr:col>16</xdr:col>
      <xdr:colOff>1250156</xdr:colOff>
      <xdr:row>204</xdr:row>
      <xdr:rowOff>583406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205</xdr:row>
      <xdr:rowOff>583406</xdr:rowOff>
    </xdr:from>
    <xdr:to>
      <xdr:col>16</xdr:col>
      <xdr:colOff>1250156</xdr:colOff>
      <xdr:row>205</xdr:row>
      <xdr:rowOff>583406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206</xdr:row>
      <xdr:rowOff>583406</xdr:rowOff>
    </xdr:from>
    <xdr:to>
      <xdr:col>16</xdr:col>
      <xdr:colOff>1250156</xdr:colOff>
      <xdr:row>206</xdr:row>
      <xdr:rowOff>583406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207</xdr:row>
      <xdr:rowOff>583406</xdr:rowOff>
    </xdr:from>
    <xdr:to>
      <xdr:col>16</xdr:col>
      <xdr:colOff>1250156</xdr:colOff>
      <xdr:row>207</xdr:row>
      <xdr:rowOff>583406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208</xdr:row>
      <xdr:rowOff>583406</xdr:rowOff>
    </xdr:from>
    <xdr:to>
      <xdr:col>16</xdr:col>
      <xdr:colOff>1250156</xdr:colOff>
      <xdr:row>208</xdr:row>
      <xdr:rowOff>583406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209</xdr:row>
      <xdr:rowOff>583406</xdr:rowOff>
    </xdr:from>
    <xdr:to>
      <xdr:col>16</xdr:col>
      <xdr:colOff>1250156</xdr:colOff>
      <xdr:row>209</xdr:row>
      <xdr:rowOff>583406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210</xdr:row>
      <xdr:rowOff>583406</xdr:rowOff>
    </xdr:from>
    <xdr:to>
      <xdr:col>16</xdr:col>
      <xdr:colOff>1250156</xdr:colOff>
      <xdr:row>210</xdr:row>
      <xdr:rowOff>583406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211</xdr:row>
      <xdr:rowOff>583406</xdr:rowOff>
    </xdr:from>
    <xdr:to>
      <xdr:col>16</xdr:col>
      <xdr:colOff>1250156</xdr:colOff>
      <xdr:row>211</xdr:row>
      <xdr:rowOff>583406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212</xdr:row>
      <xdr:rowOff>583406</xdr:rowOff>
    </xdr:from>
    <xdr:to>
      <xdr:col>16</xdr:col>
      <xdr:colOff>1250156</xdr:colOff>
      <xdr:row>212</xdr:row>
      <xdr:rowOff>583406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213</xdr:row>
      <xdr:rowOff>583406</xdr:rowOff>
    </xdr:from>
    <xdr:to>
      <xdr:col>16</xdr:col>
      <xdr:colOff>1250156</xdr:colOff>
      <xdr:row>213</xdr:row>
      <xdr:rowOff>583406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214</xdr:row>
      <xdr:rowOff>583406</xdr:rowOff>
    </xdr:from>
    <xdr:to>
      <xdr:col>16</xdr:col>
      <xdr:colOff>1250156</xdr:colOff>
      <xdr:row>214</xdr:row>
      <xdr:rowOff>583406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215</xdr:row>
      <xdr:rowOff>583406</xdr:rowOff>
    </xdr:from>
    <xdr:to>
      <xdr:col>16</xdr:col>
      <xdr:colOff>1250156</xdr:colOff>
      <xdr:row>215</xdr:row>
      <xdr:rowOff>583406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216</xdr:row>
      <xdr:rowOff>583406</xdr:rowOff>
    </xdr:from>
    <xdr:to>
      <xdr:col>16</xdr:col>
      <xdr:colOff>1250156</xdr:colOff>
      <xdr:row>216</xdr:row>
      <xdr:rowOff>583406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217</xdr:row>
      <xdr:rowOff>583406</xdr:rowOff>
    </xdr:from>
    <xdr:to>
      <xdr:col>16</xdr:col>
      <xdr:colOff>1250156</xdr:colOff>
      <xdr:row>217</xdr:row>
      <xdr:rowOff>583406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218</xdr:row>
      <xdr:rowOff>583406</xdr:rowOff>
    </xdr:from>
    <xdr:to>
      <xdr:col>16</xdr:col>
      <xdr:colOff>1250156</xdr:colOff>
      <xdr:row>218</xdr:row>
      <xdr:rowOff>583406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219</xdr:row>
      <xdr:rowOff>583406</xdr:rowOff>
    </xdr:from>
    <xdr:to>
      <xdr:col>16</xdr:col>
      <xdr:colOff>1250156</xdr:colOff>
      <xdr:row>219</xdr:row>
      <xdr:rowOff>583406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220</xdr:row>
      <xdr:rowOff>583406</xdr:rowOff>
    </xdr:from>
    <xdr:to>
      <xdr:col>16</xdr:col>
      <xdr:colOff>1250156</xdr:colOff>
      <xdr:row>220</xdr:row>
      <xdr:rowOff>583406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221</xdr:row>
      <xdr:rowOff>583406</xdr:rowOff>
    </xdr:from>
    <xdr:to>
      <xdr:col>16</xdr:col>
      <xdr:colOff>1250156</xdr:colOff>
      <xdr:row>221</xdr:row>
      <xdr:rowOff>583406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222</xdr:row>
      <xdr:rowOff>583406</xdr:rowOff>
    </xdr:from>
    <xdr:to>
      <xdr:col>16</xdr:col>
      <xdr:colOff>1250156</xdr:colOff>
      <xdr:row>222</xdr:row>
      <xdr:rowOff>583406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223</xdr:row>
      <xdr:rowOff>583406</xdr:rowOff>
    </xdr:from>
    <xdr:to>
      <xdr:col>16</xdr:col>
      <xdr:colOff>1250156</xdr:colOff>
      <xdr:row>223</xdr:row>
      <xdr:rowOff>583406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224</xdr:row>
      <xdr:rowOff>583406</xdr:rowOff>
    </xdr:from>
    <xdr:to>
      <xdr:col>16</xdr:col>
      <xdr:colOff>1250156</xdr:colOff>
      <xdr:row>224</xdr:row>
      <xdr:rowOff>583406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225</xdr:row>
      <xdr:rowOff>583406</xdr:rowOff>
    </xdr:from>
    <xdr:to>
      <xdr:col>16</xdr:col>
      <xdr:colOff>1250156</xdr:colOff>
      <xdr:row>225</xdr:row>
      <xdr:rowOff>583406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226</xdr:row>
      <xdr:rowOff>583406</xdr:rowOff>
    </xdr:from>
    <xdr:to>
      <xdr:col>16</xdr:col>
      <xdr:colOff>1250156</xdr:colOff>
      <xdr:row>226</xdr:row>
      <xdr:rowOff>583406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227</xdr:row>
      <xdr:rowOff>583406</xdr:rowOff>
    </xdr:from>
    <xdr:to>
      <xdr:col>16</xdr:col>
      <xdr:colOff>1250156</xdr:colOff>
      <xdr:row>227</xdr:row>
      <xdr:rowOff>583406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228</xdr:row>
      <xdr:rowOff>583406</xdr:rowOff>
    </xdr:from>
    <xdr:to>
      <xdr:col>16</xdr:col>
      <xdr:colOff>1250156</xdr:colOff>
      <xdr:row>228</xdr:row>
      <xdr:rowOff>583406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229</xdr:row>
      <xdr:rowOff>583406</xdr:rowOff>
    </xdr:from>
    <xdr:to>
      <xdr:col>16</xdr:col>
      <xdr:colOff>1250156</xdr:colOff>
      <xdr:row>229</xdr:row>
      <xdr:rowOff>583406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230</xdr:row>
      <xdr:rowOff>583406</xdr:rowOff>
    </xdr:from>
    <xdr:to>
      <xdr:col>16</xdr:col>
      <xdr:colOff>1250156</xdr:colOff>
      <xdr:row>230</xdr:row>
      <xdr:rowOff>583406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231</xdr:row>
      <xdr:rowOff>583406</xdr:rowOff>
    </xdr:from>
    <xdr:to>
      <xdr:col>16</xdr:col>
      <xdr:colOff>1250156</xdr:colOff>
      <xdr:row>231</xdr:row>
      <xdr:rowOff>583406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232</xdr:row>
      <xdr:rowOff>583406</xdr:rowOff>
    </xdr:from>
    <xdr:to>
      <xdr:col>16</xdr:col>
      <xdr:colOff>1250156</xdr:colOff>
      <xdr:row>232</xdr:row>
      <xdr:rowOff>583406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233</xdr:row>
      <xdr:rowOff>583406</xdr:rowOff>
    </xdr:from>
    <xdr:to>
      <xdr:col>16</xdr:col>
      <xdr:colOff>1250156</xdr:colOff>
      <xdr:row>233</xdr:row>
      <xdr:rowOff>583406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234</xdr:row>
      <xdr:rowOff>583406</xdr:rowOff>
    </xdr:from>
    <xdr:to>
      <xdr:col>16</xdr:col>
      <xdr:colOff>1250156</xdr:colOff>
      <xdr:row>234</xdr:row>
      <xdr:rowOff>583406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235</xdr:row>
      <xdr:rowOff>583406</xdr:rowOff>
    </xdr:from>
    <xdr:to>
      <xdr:col>16</xdr:col>
      <xdr:colOff>1250156</xdr:colOff>
      <xdr:row>235</xdr:row>
      <xdr:rowOff>583406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236</xdr:row>
      <xdr:rowOff>583406</xdr:rowOff>
    </xdr:from>
    <xdr:to>
      <xdr:col>16</xdr:col>
      <xdr:colOff>1250156</xdr:colOff>
      <xdr:row>236</xdr:row>
      <xdr:rowOff>583406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237</xdr:row>
      <xdr:rowOff>583406</xdr:rowOff>
    </xdr:from>
    <xdr:to>
      <xdr:col>16</xdr:col>
      <xdr:colOff>1250156</xdr:colOff>
      <xdr:row>237</xdr:row>
      <xdr:rowOff>583406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238</xdr:row>
      <xdr:rowOff>583406</xdr:rowOff>
    </xdr:from>
    <xdr:to>
      <xdr:col>16</xdr:col>
      <xdr:colOff>1250156</xdr:colOff>
      <xdr:row>238</xdr:row>
      <xdr:rowOff>583406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239</xdr:row>
      <xdr:rowOff>583406</xdr:rowOff>
    </xdr:from>
    <xdr:to>
      <xdr:col>16</xdr:col>
      <xdr:colOff>1250156</xdr:colOff>
      <xdr:row>239</xdr:row>
      <xdr:rowOff>583406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240</xdr:row>
      <xdr:rowOff>583406</xdr:rowOff>
    </xdr:from>
    <xdr:to>
      <xdr:col>16</xdr:col>
      <xdr:colOff>1250156</xdr:colOff>
      <xdr:row>240</xdr:row>
      <xdr:rowOff>583406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241</xdr:row>
      <xdr:rowOff>583406</xdr:rowOff>
    </xdr:from>
    <xdr:to>
      <xdr:col>16</xdr:col>
      <xdr:colOff>1250156</xdr:colOff>
      <xdr:row>241</xdr:row>
      <xdr:rowOff>583406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242</xdr:row>
      <xdr:rowOff>583406</xdr:rowOff>
    </xdr:from>
    <xdr:to>
      <xdr:col>16</xdr:col>
      <xdr:colOff>1250156</xdr:colOff>
      <xdr:row>242</xdr:row>
      <xdr:rowOff>583406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243</xdr:row>
      <xdr:rowOff>583406</xdr:rowOff>
    </xdr:from>
    <xdr:to>
      <xdr:col>16</xdr:col>
      <xdr:colOff>1250156</xdr:colOff>
      <xdr:row>243</xdr:row>
      <xdr:rowOff>583406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244</xdr:row>
      <xdr:rowOff>583406</xdr:rowOff>
    </xdr:from>
    <xdr:to>
      <xdr:col>16</xdr:col>
      <xdr:colOff>1250156</xdr:colOff>
      <xdr:row>244</xdr:row>
      <xdr:rowOff>583406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245</xdr:row>
      <xdr:rowOff>583406</xdr:rowOff>
    </xdr:from>
    <xdr:to>
      <xdr:col>16</xdr:col>
      <xdr:colOff>1250156</xdr:colOff>
      <xdr:row>245</xdr:row>
      <xdr:rowOff>583406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246</xdr:row>
      <xdr:rowOff>583406</xdr:rowOff>
    </xdr:from>
    <xdr:to>
      <xdr:col>16</xdr:col>
      <xdr:colOff>1250156</xdr:colOff>
      <xdr:row>246</xdr:row>
      <xdr:rowOff>583406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247</xdr:row>
      <xdr:rowOff>583406</xdr:rowOff>
    </xdr:from>
    <xdr:to>
      <xdr:col>16</xdr:col>
      <xdr:colOff>1250156</xdr:colOff>
      <xdr:row>247</xdr:row>
      <xdr:rowOff>583406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248</xdr:row>
      <xdr:rowOff>583406</xdr:rowOff>
    </xdr:from>
    <xdr:to>
      <xdr:col>16</xdr:col>
      <xdr:colOff>1250156</xdr:colOff>
      <xdr:row>248</xdr:row>
      <xdr:rowOff>583406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249</xdr:row>
      <xdr:rowOff>583406</xdr:rowOff>
    </xdr:from>
    <xdr:to>
      <xdr:col>16</xdr:col>
      <xdr:colOff>1250156</xdr:colOff>
      <xdr:row>249</xdr:row>
      <xdr:rowOff>583406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250</xdr:row>
      <xdr:rowOff>583406</xdr:rowOff>
    </xdr:from>
    <xdr:to>
      <xdr:col>16</xdr:col>
      <xdr:colOff>1250156</xdr:colOff>
      <xdr:row>250</xdr:row>
      <xdr:rowOff>583406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251</xdr:row>
      <xdr:rowOff>583406</xdr:rowOff>
    </xdr:from>
    <xdr:to>
      <xdr:col>16</xdr:col>
      <xdr:colOff>1250156</xdr:colOff>
      <xdr:row>251</xdr:row>
      <xdr:rowOff>583406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252</xdr:row>
      <xdr:rowOff>583406</xdr:rowOff>
    </xdr:from>
    <xdr:to>
      <xdr:col>16</xdr:col>
      <xdr:colOff>1250156</xdr:colOff>
      <xdr:row>252</xdr:row>
      <xdr:rowOff>583406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253</xdr:row>
      <xdr:rowOff>583406</xdr:rowOff>
    </xdr:from>
    <xdr:to>
      <xdr:col>16</xdr:col>
      <xdr:colOff>1250156</xdr:colOff>
      <xdr:row>253</xdr:row>
      <xdr:rowOff>583406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254</xdr:row>
      <xdr:rowOff>583406</xdr:rowOff>
    </xdr:from>
    <xdr:to>
      <xdr:col>16</xdr:col>
      <xdr:colOff>1250156</xdr:colOff>
      <xdr:row>254</xdr:row>
      <xdr:rowOff>583406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255</xdr:row>
      <xdr:rowOff>583406</xdr:rowOff>
    </xdr:from>
    <xdr:to>
      <xdr:col>16</xdr:col>
      <xdr:colOff>1250156</xdr:colOff>
      <xdr:row>255</xdr:row>
      <xdr:rowOff>583406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256</xdr:row>
      <xdr:rowOff>583406</xdr:rowOff>
    </xdr:from>
    <xdr:to>
      <xdr:col>16</xdr:col>
      <xdr:colOff>1250156</xdr:colOff>
      <xdr:row>256</xdr:row>
      <xdr:rowOff>583406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>
          <a:off x="14802870" y="135539049"/>
          <a:ext cx="1143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_TPP_8_3_SKPK%20(1)%20unlo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TTD"/>
      <sheetName val="BESARAN TPP"/>
      <sheetName val="FORM CAPAIAN KINERJA"/>
      <sheetName val="REKAP ABSENSI BULANAN"/>
      <sheetName val="REKAP PEMOTONGAN"/>
      <sheetName val="DAFTAR PEMBAYARAN TPP"/>
      <sheetName val="KUMPULAN_KRITERIA"/>
      <sheetName val="Form_TPP_8_3_SKPK (1) unlock"/>
    </sheetNames>
    <sheetDataSet>
      <sheetData sheetId="0">
        <row r="2">
          <cell r="C2" t="str">
            <v>DINAS/BADAN/KANTOR .................</v>
          </cell>
        </row>
      </sheetData>
      <sheetData sheetId="1"/>
      <sheetData sheetId="2">
        <row r="6">
          <cell r="R6">
            <v>0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4:J32" totalsRowShown="0" headerRowDxfId="111" dataDxfId="109" headerRowBorderDxfId="110" tableBorderDxfId="108" totalsRowBorderDxfId="107" headerRowCellStyle="Comma [0]" dataCellStyle="Comma [0]">
  <autoFilter ref="A4:J32" xr:uid="{00000000-0009-0000-0100-000001000000}"/>
  <tableColumns count="10">
    <tableColumn id="1" xr3:uid="{00000000-0010-0000-0000-000001000000}" name="1" dataDxfId="106" dataCellStyle="Comma [0]"/>
    <tableColumn id="2" xr3:uid="{00000000-0010-0000-0000-000002000000}" name="2" dataDxfId="105" dataCellStyle="Comma [0]"/>
    <tableColumn id="3" xr3:uid="{00000000-0010-0000-0000-000003000000}" name="3" dataDxfId="104" dataCellStyle="Comma [0]"/>
    <tableColumn id="4" xr3:uid="{00000000-0010-0000-0000-000004000000}" name="4" dataDxfId="103" dataCellStyle="Comma [0]"/>
    <tableColumn id="5" xr3:uid="{00000000-0010-0000-0000-000005000000}" name="5" dataDxfId="102" dataCellStyle="Comma [0]"/>
    <tableColumn id="6" xr3:uid="{00000000-0010-0000-0000-000006000000}" name="6" dataDxfId="101" dataCellStyle="Comma [0]"/>
    <tableColumn id="7" xr3:uid="{00000000-0010-0000-0000-000007000000}" name="7" dataDxfId="100" dataCellStyle="Comma [0]"/>
    <tableColumn id="8" xr3:uid="{00000000-0010-0000-0000-000008000000}" name="8" dataDxfId="99" dataCellStyle="Comma [0]"/>
    <tableColumn id="9" xr3:uid="{00000000-0010-0000-0000-000009000000}" name=" 3 " dataDxfId="98" dataCellStyle="Comma [0]">
      <calculatedColumnFormula>C5+D5+E5+F5+G5+H5</calculatedColumnFormula>
    </tableColumn>
    <tableColumn id="10" xr3:uid="{00000000-0010-0000-0000-00000A000000}" name="10" dataDxfId="97" dataCellStyle="Comma [0]">
      <calculatedColumnFormula>Table4[[#This Row],[1]]&amp;"-"&amp;Table4[[#This Row],[2]]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8" displayName="Table8" ref="A8:T258" totalsRowShown="0" headerRowDxfId="65" dataDxfId="63" headerRowBorderDxfId="64" tableBorderDxfId="62" totalsRowBorderDxfId="61" dataCellStyle="Comma [0]">
  <tableColumns count="20">
    <tableColumn id="1" xr3:uid="{00000000-0010-0000-0100-000001000000}" name="1" dataDxfId="60">
      <calculatedColumnFormula>ROW()-8</calculatedColumnFormula>
    </tableColumn>
    <tableColumn id="2" xr3:uid="{00000000-0010-0000-0100-000002000000}" name="2" dataDxfId="59">
      <calculatedColumnFormula>'Rekap Harian'!B11 &amp; CHAR(10) &amp; "NIP. " &amp; 'Rekap Harian'!C11</calculatedColumnFormula>
    </tableColumn>
    <tableColumn id="3" xr3:uid="{00000000-0010-0000-0100-000003000000}" name="3" dataDxfId="58">
      <calculatedColumnFormula>'Daftar Pegawai'!H5</calculatedColumnFormula>
    </tableColumn>
    <tableColumn id="4" xr3:uid="{00000000-0010-0000-0100-000004000000}" name="4" dataDxfId="57">
      <calculatedColumnFormula>'Daftar Pegawai'!E5</calculatedColumnFormula>
    </tableColumn>
    <tableColumn id="5" xr3:uid="{00000000-0010-0000-0100-000005000000}" name="5" dataDxfId="56">
      <calculatedColumnFormula>'Daftar Pegawai'!F5</calculatedColumnFormula>
    </tableColumn>
    <tableColumn id="20" xr3:uid="{00000000-0010-0000-0100-000014000000}" name="6" dataDxfId="55" dataCellStyle="Normal 2">
      <calculatedColumnFormula>'Rekap Harian'!HN11</calculatedColumnFormula>
    </tableColumn>
    <tableColumn id="12" xr3:uid="{00000000-0010-0000-0100-00000C000000}" name="7" dataDxfId="54" dataCellStyle="Normal 2">
      <calculatedColumnFormula>'Rekap Harian'!HS11</calculatedColumnFormula>
    </tableColumn>
    <tableColumn id="18" xr3:uid="{00000000-0010-0000-0100-000012000000}" name="8" dataDxfId="53" dataCellStyle="Normal 2">
      <calculatedColumnFormula>'Rekap Harian'!HT11</calculatedColumnFormula>
    </tableColumn>
    <tableColumn id="15" xr3:uid="{00000000-0010-0000-0100-00000F000000}" name="9" dataDxfId="52" dataCellStyle="Normal 2">
      <calculatedColumnFormula>'Rekap Harian'!HU11</calculatedColumnFormula>
    </tableColumn>
    <tableColumn id="14" xr3:uid="{00000000-0010-0000-0100-00000E000000}" name="10" dataDxfId="51" dataCellStyle="Normal 2">
      <calculatedColumnFormula>'Rekap Harian'!HV11</calculatedColumnFormula>
    </tableColumn>
    <tableColumn id="13" xr3:uid="{00000000-0010-0000-0100-00000D000000}" name="11" dataDxfId="50" dataCellStyle="Normal 2">
      <calculatedColumnFormula>'Rekap Harian'!HW11</calculatedColumnFormula>
    </tableColumn>
    <tableColumn id="19" xr3:uid="{00000000-0010-0000-0100-000013000000}" name="12" dataDxfId="49" dataCellStyle="Normal 2">
      <calculatedColumnFormula>'Rekap Harian'!HX11</calculatedColumnFormula>
    </tableColumn>
    <tableColumn id="6" xr3:uid="{00000000-0010-0000-0100-000006000000}" name="13" dataDxfId="48" dataCellStyle="Comma [0]">
      <calculatedColumnFormula>'Rekap Harian'!HY11</calculatedColumnFormula>
    </tableColumn>
    <tableColumn id="7" xr3:uid="{00000000-0010-0000-0100-000007000000}" name="14" dataDxfId="47" dataCellStyle="Comma [0]">
      <calculatedColumnFormula>'Rekap Harian'!HZ11</calculatedColumnFormula>
    </tableColumn>
    <tableColumn id="8" xr3:uid="{00000000-0010-0000-0100-000008000000}" name="15" dataDxfId="46" dataCellStyle="Comma [0]">
      <calculatedColumnFormula>'Rekap Harian'!IA11</calculatedColumnFormula>
    </tableColumn>
    <tableColumn id="9" xr3:uid="{00000000-0010-0000-0100-000009000000}" name="16" dataDxfId="45" dataCellStyle="Comma [0]">
      <calculatedColumnFormula>'Rekap Harian'!IB11</calculatedColumnFormula>
    </tableColumn>
    <tableColumn id="10" xr3:uid="{00000000-0010-0000-0100-00000A000000}" name="17" dataDxfId="44" dataCellStyle="Comma [0]">
      <calculatedColumnFormula>'Rekap Harian'!IC11</calculatedColumnFormula>
    </tableColumn>
    <tableColumn id="11" xr3:uid="{00000000-0010-0000-0100-00000B000000}" name="18" dataDxfId="43" dataCellStyle="Comma [0]">
      <calculatedColumnFormula>'Rekap Harian'!ID11</calculatedColumnFormula>
    </tableColumn>
    <tableColumn id="16" xr3:uid="{00000000-0010-0000-0100-000010000000}" name="19" dataDxfId="42" dataCellStyle="Comma [0]">
      <calculatedColumnFormula>SUM(M9:R9)</calculatedColumnFormula>
    </tableColumn>
    <tableColumn id="17" xr3:uid="{00000000-0010-0000-0100-000011000000}" name="20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57" displayName="Table57" ref="A7:M257" totalsRowShown="0" headerRowDxfId="40" dataDxfId="38" headerRowBorderDxfId="39" tableBorderDxfId="37" totalsRowBorderDxfId="36" dataCellStyle="Comma [0]">
  <tableColumns count="13">
    <tableColumn id="1" xr3:uid="{00000000-0010-0000-0200-000001000000}" name="1" dataDxfId="35">
      <calculatedColumnFormula>ROW()-7 &amp;"."</calculatedColumnFormula>
    </tableColumn>
    <tableColumn id="2" xr3:uid="{00000000-0010-0000-0200-000002000000}" name="2" dataDxfId="34">
      <calculatedColumnFormula>'Rekap Harian'!B11 &amp; CHAR(10) &amp; "NIP. " &amp; 'Rekap Harian'!C11 &amp; CHAR(10) &amp; "Gol. " &amp;'Daftar Pegawai'!H5</calculatedColumnFormula>
    </tableColumn>
    <tableColumn id="17" xr3:uid="{00000000-0010-0000-0200-000011000000}" name="3" dataDxfId="33">
      <calculatedColumnFormula>'Daftar Pegawai'!D5</calculatedColumnFormula>
    </tableColumn>
    <tableColumn id="3" xr3:uid="{00000000-0010-0000-0200-000003000000}" name="4" dataDxfId="32">
      <calculatedColumnFormula>'Daftar Pegawai'!E5</calculatedColumnFormula>
    </tableColumn>
    <tableColumn id="4" xr3:uid="{00000000-0010-0000-0200-000004000000}" name="5" dataDxfId="31">
      <calculatedColumnFormula>'Daftar Pegawai'!F5</calculatedColumnFormula>
    </tableColumn>
    <tableColumn id="77" xr3:uid="{00000000-0010-0000-0200-00004D000000}" name="6" dataDxfId="30" dataCellStyle="Comma [0] 2">
      <calculatedColumnFormula>IF('Daftar Pegawai'!D5 = "- JPT Pratama", 100%,)</calculatedColumnFormula>
    </tableColumn>
    <tableColumn id="57" xr3:uid="{00000000-0010-0000-0200-000039000000}" name="7" dataDxfId="29" dataCellStyle="Comma [0]">
      <calculatedColumnFormula>'Daftar Pegawai'!G5*60%</calculatedColumnFormula>
    </tableColumn>
    <tableColumn id="58" xr3:uid="{00000000-0010-0000-0200-00003A000000}" name="8" dataDxfId="28" dataCellStyle="Comma [0]">
      <calculatedColumnFormula>(100%-Table57[[#This Row],[6]])*Table57[[#This Row],[7]]</calculatedColumnFormula>
    </tableColumn>
    <tableColumn id="59" xr3:uid="{00000000-0010-0000-0200-00003B000000}" name="9" dataDxfId="27" dataCellStyle="Comma [0]">
      <calculatedColumnFormula>Table57[[#This Row],[7]]-Table57[[#This Row],[8]]</calculatedColumnFormula>
    </tableColumn>
    <tableColumn id="78" xr3:uid="{00000000-0010-0000-0200-00004E000000}" name="10" dataDxfId="26" dataCellStyle="Comma [0] 2">
      <calculatedColumnFormula>100%-'Rekap Harian'!IF11</calculatedColumnFormula>
    </tableColumn>
    <tableColumn id="60" xr3:uid="{00000000-0010-0000-0200-00003C000000}" name="11" dataDxfId="25" dataCellStyle="Comma [0]">
      <calculatedColumnFormula>'Daftar Pegawai'!G5*40%</calculatedColumnFormula>
    </tableColumn>
    <tableColumn id="61" xr3:uid="{00000000-0010-0000-0200-00003D000000}" name="12" dataDxfId="24" dataCellStyle="Comma [0]">
      <calculatedColumnFormula>(100%-Table57[[#This Row],[10]])*Table57[[#This Row],[11]]</calculatedColumnFormula>
    </tableColumn>
    <tableColumn id="62" xr3:uid="{00000000-0010-0000-0200-00003E000000}" name="13" dataDxfId="23" dataCellStyle="Comma [0]">
      <calculatedColumnFormula>Table57[[#This Row],[11]]-Table57[[#This Row],[12]]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7:R257" totalsRowShown="0" headerRowDxfId="22" dataDxfId="20" headerRowBorderDxfId="21" tableBorderDxfId="19" totalsRowBorderDxfId="18" dataCellStyle="Comma [0]">
  <tableColumns count="18">
    <tableColumn id="1" xr3:uid="{00000000-0010-0000-0300-000001000000}" name="1" dataDxfId="17">
      <calculatedColumnFormula>ROW()-7 &amp;"."</calculatedColumnFormula>
    </tableColumn>
    <tableColumn id="2" xr3:uid="{00000000-0010-0000-0300-000002000000}" name="2" dataDxfId="16">
      <calculatedColumnFormula>'Rekap Bulanan'!B9</calculatedColumnFormula>
    </tableColumn>
    <tableColumn id="13" xr3:uid="{00000000-0010-0000-0300-00000D000000}" name="3" dataDxfId="15" dataCellStyle="Normal 2">
      <calculatedColumnFormula>'Daftar Pegawai'!H5</calculatedColumnFormula>
    </tableColumn>
    <tableColumn id="17" xr3:uid="{00000000-0010-0000-0300-000011000000}" name="4" dataDxfId="14">
      <calculatedColumnFormula>'Daftar Pegawai'!D5</calculatedColumnFormula>
    </tableColumn>
    <tableColumn id="3" xr3:uid="{00000000-0010-0000-0300-000003000000}" name="5" dataDxfId="13">
      <calculatedColumnFormula>'Daftar Pegawai'!E5</calculatedColumnFormula>
    </tableColumn>
    <tableColumn id="4" xr3:uid="{00000000-0010-0000-0300-000004000000}" name="6" dataDxfId="12">
      <calculatedColumnFormula>'Daftar Pegawai'!F5</calculatedColumnFormula>
    </tableColumn>
    <tableColumn id="5" xr3:uid="{00000000-0010-0000-0300-000005000000}" name="7" dataDxfId="11" dataCellStyle="Comma [0]">
      <calculatedColumnFormula>'Daftar Pegawai'!G5</calculatedColumnFormula>
    </tableColumn>
    <tableColumn id="6" xr3:uid="{00000000-0010-0000-0300-000006000000}" name="8" dataDxfId="10" dataCellStyle="Comma [0]">
      <calculatedColumnFormula>Table5[[#This Row],[7]]*60%</calculatedColumnFormula>
    </tableColumn>
    <tableColumn id="7" xr3:uid="{00000000-0010-0000-0300-000007000000}" name="9" dataDxfId="9" dataCellStyle="Comma [0]">
      <calculatedColumnFormula>'Daftar Pegawai'!G5*40%</calculatedColumnFormula>
    </tableColumn>
    <tableColumn id="8" xr3:uid="{00000000-0010-0000-0300-000008000000}" name="10" dataDxfId="8" dataCellStyle="Comma [0]">
      <calculatedColumnFormula>Table5[[#This Row],[8]]+Table5[[#This Row],[9]]</calculatedColumnFormula>
    </tableColumn>
    <tableColumn id="9" xr3:uid="{00000000-0010-0000-0300-000009000000}" name="11" dataDxfId="7" dataCellStyle="Comma [0]">
      <calculatedColumnFormula>Table57[[#This Row],[8]]+Table57[[#This Row],[12]]</calculatedColumnFormula>
    </tableColumn>
    <tableColumn id="10" xr3:uid="{00000000-0010-0000-0300-00000A000000}" name="12" dataDxfId="6" dataCellStyle="Comma [0]">
      <calculatedColumnFormula>Table5[[#This Row],[7]]-Table5[[#This Row],[11]]</calculatedColumnFormula>
    </tableColumn>
    <tableColumn id="18" xr3:uid="{00000000-0010-0000-0300-000012000000}" name="Column1" dataDxfId="5" dataCellStyle="Comma [0] 2">
      <calculatedColumnFormula>IF(LEFT('Daftar Pegawai'!H5,3)="IV/",15%,
IF(LEFT('Daftar Pegawai'!H5,4)="III/",5%,
IF(LEFT('Daftar Pegawai'!H5,3)="II/",0%,
)
)
)</calculatedColumnFormula>
    </tableColumn>
    <tableColumn id="11" xr3:uid="{00000000-0010-0000-0300-00000B000000}" name="13" dataDxfId="4" dataCellStyle="Comma [0]">
      <calculatedColumnFormula>Table5[[#This Row],[12]]*Table5[[#This Row],[Column1]]</calculatedColumnFormula>
    </tableColumn>
    <tableColumn id="12" xr3:uid="{00000000-0010-0000-0300-00000C000000}" name="14" dataDxfId="3" dataCellStyle="Comma [0]">
      <calculatedColumnFormula>Table5[[#This Row],[12]]*1%</calculatedColumnFormula>
    </tableColumn>
    <tableColumn id="14" xr3:uid="{00000000-0010-0000-0300-00000E000000}" name="15" dataDxfId="2" dataCellStyle="Comma [0]">
      <calculatedColumnFormula>IFERROR(Table5[[#This Row],[12]]-Table5[[#This Row],[13]]-Table5[[#This Row],[14]],)</calculatedColumnFormula>
    </tableColumn>
    <tableColumn id="15" xr3:uid="{00000000-0010-0000-0300-00000F000000}" name="16" dataDxfId="1" dataCellStyle="Comma [0]">
      <calculatedColumnFormula>$A8</calculatedColumnFormula>
    </tableColumn>
    <tableColumn id="16" xr3:uid="{00000000-0010-0000-0300-000010000000}" name="17" dataDxfId="0" dataCellStyle="Comma [0]">
      <calculatedColumnFormula>'Daftar Pegawai'!I5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36"/>
  <sheetViews>
    <sheetView topLeftCell="A12" workbookViewId="0">
      <selection activeCell="A15" sqref="A15"/>
    </sheetView>
  </sheetViews>
  <sheetFormatPr defaultRowHeight="15" x14ac:dyDescent="0.25"/>
  <cols>
    <col min="1" max="1" width="17.42578125" bestFit="1" customWidth="1"/>
    <col min="2" max="2" width="12.42578125" bestFit="1" customWidth="1"/>
    <col min="3" max="3" width="32.28515625" bestFit="1" customWidth="1"/>
    <col min="4" max="4" width="12.42578125" bestFit="1" customWidth="1"/>
    <col min="5" max="5" width="112.85546875" bestFit="1" customWidth="1"/>
    <col min="9" max="9" width="23.42578125" bestFit="1" customWidth="1"/>
  </cols>
  <sheetData>
    <row r="1" spans="1:5" x14ac:dyDescent="0.25">
      <c r="A1" s="33" t="s">
        <v>135</v>
      </c>
      <c r="C1" s="33" t="s">
        <v>136</v>
      </c>
      <c r="E1" s="33" t="s">
        <v>152</v>
      </c>
    </row>
    <row r="2" spans="1:5" x14ac:dyDescent="0.25">
      <c r="A2" s="1" t="s">
        <v>7</v>
      </c>
      <c r="C2" s="1" t="s">
        <v>137</v>
      </c>
      <c r="E2" s="1" t="s">
        <v>153</v>
      </c>
    </row>
    <row r="3" spans="1:5" x14ac:dyDescent="0.25">
      <c r="A3" s="1" t="s">
        <v>5</v>
      </c>
      <c r="C3" s="1" t="s">
        <v>138</v>
      </c>
      <c r="E3" s="1" t="s">
        <v>154</v>
      </c>
    </row>
    <row r="4" spans="1:5" x14ac:dyDescent="0.25">
      <c r="A4" s="1" t="s">
        <v>10</v>
      </c>
      <c r="C4" s="1" t="s">
        <v>139</v>
      </c>
      <c r="E4" s="1" t="s">
        <v>155</v>
      </c>
    </row>
    <row r="5" spans="1:5" x14ac:dyDescent="0.25">
      <c r="A5" s="1" t="s">
        <v>6</v>
      </c>
      <c r="C5" s="1" t="s">
        <v>140</v>
      </c>
      <c r="E5" s="1" t="s">
        <v>156</v>
      </c>
    </row>
    <row r="6" spans="1:5" x14ac:dyDescent="0.25">
      <c r="A6" s="1" t="s">
        <v>11</v>
      </c>
      <c r="C6" s="1" t="s">
        <v>141</v>
      </c>
      <c r="E6" s="1" t="s">
        <v>157</v>
      </c>
    </row>
    <row r="7" spans="1:5" x14ac:dyDescent="0.25">
      <c r="E7" s="1" t="s">
        <v>159</v>
      </c>
    </row>
    <row r="8" spans="1:5" x14ac:dyDescent="0.25">
      <c r="E8" s="1" t="s">
        <v>158</v>
      </c>
    </row>
    <row r="9" spans="1:5" x14ac:dyDescent="0.25">
      <c r="A9" s="33" t="s">
        <v>8</v>
      </c>
      <c r="B9" s="33" t="s">
        <v>9</v>
      </c>
      <c r="E9" s="1" t="s">
        <v>160</v>
      </c>
    </row>
    <row r="10" spans="1:5" x14ac:dyDescent="0.25">
      <c r="A10" s="64">
        <v>0.33333333333333331</v>
      </c>
      <c r="B10" s="64">
        <v>0.70833333333333337</v>
      </c>
      <c r="E10" s="1" t="s">
        <v>161</v>
      </c>
    </row>
    <row r="11" spans="1:5" x14ac:dyDescent="0.25">
      <c r="E11" s="1" t="s">
        <v>162</v>
      </c>
    </row>
    <row r="12" spans="1:5" x14ac:dyDescent="0.25">
      <c r="A12" s="33" t="s">
        <v>72</v>
      </c>
      <c r="C12" s="33" t="s">
        <v>179</v>
      </c>
      <c r="E12" s="1" t="s">
        <v>163</v>
      </c>
    </row>
    <row r="13" spans="1:5" x14ac:dyDescent="0.25">
      <c r="A13" s="1" t="s">
        <v>73</v>
      </c>
      <c r="C13" s="1" t="s">
        <v>210</v>
      </c>
      <c r="E13" s="1" t="s">
        <v>164</v>
      </c>
    </row>
    <row r="14" spans="1:5" x14ac:dyDescent="0.25">
      <c r="A14" s="204" t="s">
        <v>214</v>
      </c>
      <c r="C14" s="1" t="s">
        <v>181</v>
      </c>
      <c r="E14" s="1" t="s">
        <v>165</v>
      </c>
    </row>
    <row r="15" spans="1:5" x14ac:dyDescent="0.25">
      <c r="A15" s="204" t="s">
        <v>215</v>
      </c>
      <c r="E15" s="1" t="s">
        <v>166</v>
      </c>
    </row>
    <row r="16" spans="1:5" x14ac:dyDescent="0.25">
      <c r="A16" s="204" t="s">
        <v>216</v>
      </c>
      <c r="C16" s="33" t="s">
        <v>195</v>
      </c>
    </row>
    <row r="17" spans="1:5" x14ac:dyDescent="0.25">
      <c r="A17" s="1" t="s">
        <v>74</v>
      </c>
      <c r="C17" s="1" t="s">
        <v>196</v>
      </c>
      <c r="E17" s="33" t="s">
        <v>172</v>
      </c>
    </row>
    <row r="18" spans="1:5" x14ac:dyDescent="0.25">
      <c r="A18" s="1" t="s">
        <v>75</v>
      </c>
      <c r="C18" s="1" t="s">
        <v>197</v>
      </c>
      <c r="E18" s="1" t="s">
        <v>185</v>
      </c>
    </row>
    <row r="19" spans="1:5" x14ac:dyDescent="0.25">
      <c r="E19" s="1" t="s">
        <v>186</v>
      </c>
    </row>
    <row r="20" spans="1:5" x14ac:dyDescent="0.25">
      <c r="A20" s="33" t="s">
        <v>76</v>
      </c>
      <c r="E20" s="1" t="s">
        <v>187</v>
      </c>
    </row>
    <row r="21" spans="1:5" x14ac:dyDescent="0.25">
      <c r="A21" s="1" t="s">
        <v>77</v>
      </c>
      <c r="E21" s="1" t="s">
        <v>188</v>
      </c>
    </row>
    <row r="22" spans="1:5" x14ac:dyDescent="0.25">
      <c r="A22" s="1" t="s">
        <v>78</v>
      </c>
      <c r="E22" s="1" t="s">
        <v>189</v>
      </c>
    </row>
    <row r="23" spans="1:5" x14ac:dyDescent="0.25">
      <c r="A23" s="1" t="s">
        <v>79</v>
      </c>
      <c r="E23" s="1" t="s">
        <v>190</v>
      </c>
    </row>
    <row r="24" spans="1:5" x14ac:dyDescent="0.25">
      <c r="A24" s="1" t="s">
        <v>80</v>
      </c>
      <c r="E24" s="1" t="s">
        <v>191</v>
      </c>
    </row>
    <row r="25" spans="1:5" x14ac:dyDescent="0.25">
      <c r="A25" s="1" t="s">
        <v>81</v>
      </c>
    </row>
    <row r="26" spans="1:5" x14ac:dyDescent="0.25">
      <c r="A26" s="1" t="s">
        <v>82</v>
      </c>
      <c r="E26" s="33" t="s">
        <v>184</v>
      </c>
    </row>
    <row r="27" spans="1:5" x14ac:dyDescent="0.25">
      <c r="A27" s="1" t="s">
        <v>83</v>
      </c>
      <c r="E27" s="1" t="s">
        <v>192</v>
      </c>
    </row>
    <row r="28" spans="1:5" x14ac:dyDescent="0.25">
      <c r="A28" s="1" t="s">
        <v>84</v>
      </c>
      <c r="E28" s="1" t="s">
        <v>193</v>
      </c>
    </row>
    <row r="29" spans="1:5" x14ac:dyDescent="0.25">
      <c r="A29" s="1" t="s">
        <v>85</v>
      </c>
      <c r="E29" s="1" t="s">
        <v>194</v>
      </c>
    </row>
    <row r="30" spans="1:5" x14ac:dyDescent="0.25">
      <c r="A30" s="1" t="s">
        <v>86</v>
      </c>
    </row>
    <row r="31" spans="1:5" x14ac:dyDescent="0.25">
      <c r="A31" s="1" t="s">
        <v>87</v>
      </c>
    </row>
    <row r="32" spans="1:5" x14ac:dyDescent="0.25">
      <c r="A32" s="1" t="s">
        <v>88</v>
      </c>
    </row>
    <row r="33" spans="1:1" x14ac:dyDescent="0.25">
      <c r="A33" s="1" t="s">
        <v>89</v>
      </c>
    </row>
    <row r="34" spans="1:1" x14ac:dyDescent="0.25">
      <c r="A34" s="1" t="s">
        <v>90</v>
      </c>
    </row>
    <row r="35" spans="1:1" x14ac:dyDescent="0.25">
      <c r="A35" s="1" t="s">
        <v>91</v>
      </c>
    </row>
    <row r="36" spans="1:1" x14ac:dyDescent="0.25">
      <c r="A36" s="1" t="s">
        <v>92</v>
      </c>
    </row>
  </sheetData>
  <sheetProtection password="CC3D" sheet="1" objects="1" scenarios="1" formatCells="0" formatColumns="0" formatRows="0" insertColumns="0" insertRows="0" insertHyperlinks="0" deleteColumns="0" deleteRows="0" sort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C31"/>
  <sheetViews>
    <sheetView tabSelected="1" workbookViewId="0">
      <selection activeCell="C19" sqref="C19"/>
    </sheetView>
  </sheetViews>
  <sheetFormatPr defaultRowHeight="12" customHeight="1" x14ac:dyDescent="0.15"/>
  <cols>
    <col min="1" max="1" width="4.28515625" style="2" customWidth="1"/>
    <col min="2" max="2" width="57.28515625" style="2" bestFit="1" customWidth="1"/>
    <col min="3" max="3" width="90.42578125" style="3" bestFit="1" customWidth="1"/>
    <col min="4" max="16384" width="9.140625" style="2"/>
  </cols>
  <sheetData>
    <row r="1" spans="2:3" ht="12" customHeight="1" thickBot="1" x14ac:dyDescent="0.2"/>
    <row r="2" spans="2:3" ht="15" customHeight="1" x14ac:dyDescent="0.15">
      <c r="B2" s="4" t="s">
        <v>15</v>
      </c>
      <c r="C2" s="5" t="s">
        <v>224</v>
      </c>
    </row>
    <row r="3" spans="2:3" ht="15" customHeight="1" x14ac:dyDescent="0.15">
      <c r="B3" s="6" t="s">
        <v>16</v>
      </c>
      <c r="C3" s="7" t="s">
        <v>17</v>
      </c>
    </row>
    <row r="4" spans="2:3" ht="15" customHeight="1" x14ac:dyDescent="0.15">
      <c r="B4" s="6" t="s">
        <v>18</v>
      </c>
      <c r="C4" s="8" t="s">
        <v>19</v>
      </c>
    </row>
    <row r="5" spans="2:3" ht="15" customHeight="1" x14ac:dyDescent="0.15">
      <c r="B5" s="6" t="s">
        <v>20</v>
      </c>
      <c r="C5" s="8" t="s">
        <v>225</v>
      </c>
    </row>
    <row r="6" spans="2:3" ht="15" customHeight="1" x14ac:dyDescent="0.15">
      <c r="B6" s="6" t="s">
        <v>21</v>
      </c>
      <c r="C6" s="8" t="s">
        <v>226</v>
      </c>
    </row>
    <row r="7" spans="2:3" ht="15" customHeight="1" thickBot="1" x14ac:dyDescent="0.2">
      <c r="B7" s="9" t="s">
        <v>22</v>
      </c>
      <c r="C7" s="10" t="s">
        <v>23</v>
      </c>
    </row>
    <row r="8" spans="2:3" ht="5.0999999999999996" customHeight="1" thickBot="1" x14ac:dyDescent="0.2">
      <c r="B8" s="11"/>
      <c r="C8" s="11"/>
    </row>
    <row r="9" spans="2:3" ht="15" customHeight="1" x14ac:dyDescent="0.15">
      <c r="B9" s="4" t="s">
        <v>24</v>
      </c>
      <c r="C9" s="5" t="s">
        <v>25</v>
      </c>
    </row>
    <row r="10" spans="2:3" ht="15" customHeight="1" x14ac:dyDescent="0.15">
      <c r="B10" s="6" t="s">
        <v>26</v>
      </c>
      <c r="C10" s="8" t="s">
        <v>27</v>
      </c>
    </row>
    <row r="11" spans="2:3" ht="15" customHeight="1" x14ac:dyDescent="0.15">
      <c r="B11" s="6" t="s">
        <v>28</v>
      </c>
      <c r="C11" s="12"/>
    </row>
    <row r="12" spans="2:3" ht="15" customHeight="1" x14ac:dyDescent="0.15">
      <c r="B12" s="6" t="s">
        <v>29</v>
      </c>
      <c r="C12" s="12"/>
    </row>
    <row r="13" spans="2:3" ht="15" customHeight="1" x14ac:dyDescent="0.15">
      <c r="B13" s="6" t="s">
        <v>30</v>
      </c>
      <c r="C13" s="12"/>
    </row>
    <row r="14" spans="2:3" ht="15" customHeight="1" thickBot="1" x14ac:dyDescent="0.2">
      <c r="B14" s="9" t="s">
        <v>31</v>
      </c>
      <c r="C14" s="13"/>
    </row>
    <row r="15" spans="2:3" ht="14.1" customHeight="1" x14ac:dyDescent="0.15">
      <c r="B15" s="11"/>
      <c r="C15" s="14"/>
    </row>
    <row r="16" spans="2:3" ht="14.1" customHeight="1" x14ac:dyDescent="0.15">
      <c r="B16" s="15" t="s">
        <v>32</v>
      </c>
      <c r="C16" s="16"/>
    </row>
    <row r="17" spans="2:3" ht="5.0999999999999996" customHeight="1" thickBot="1" x14ac:dyDescent="0.2">
      <c r="B17" s="15"/>
      <c r="C17" s="17"/>
    </row>
    <row r="18" spans="2:3" ht="15" customHeight="1" x14ac:dyDescent="0.15">
      <c r="B18" s="4" t="s">
        <v>21</v>
      </c>
      <c r="C18" s="5" t="s">
        <v>226</v>
      </c>
    </row>
    <row r="19" spans="2:3" ht="15" customHeight="1" thickBot="1" x14ac:dyDescent="0.2">
      <c r="B19" s="9" t="s">
        <v>22</v>
      </c>
      <c r="C19" s="10" t="s">
        <v>33</v>
      </c>
    </row>
    <row r="20" spans="2:3" ht="5.0999999999999996" customHeight="1" thickBot="1" x14ac:dyDescent="0.2">
      <c r="B20" s="6"/>
      <c r="C20" s="18"/>
    </row>
    <row r="21" spans="2:3" ht="15" customHeight="1" x14ac:dyDescent="0.15">
      <c r="B21" s="4" t="s">
        <v>34</v>
      </c>
      <c r="C21" s="7" t="s">
        <v>17</v>
      </c>
    </row>
    <row r="22" spans="2:3" ht="15" customHeight="1" thickBot="1" x14ac:dyDescent="0.2">
      <c r="B22" s="9" t="s">
        <v>35</v>
      </c>
      <c r="C22" s="10" t="s">
        <v>36</v>
      </c>
    </row>
    <row r="23" spans="2:3" ht="5.0999999999999996" customHeight="1" thickBot="1" x14ac:dyDescent="0.2">
      <c r="B23" s="6"/>
      <c r="C23" s="18"/>
    </row>
    <row r="24" spans="2:3" ht="15" customHeight="1" x14ac:dyDescent="0.15">
      <c r="B24" s="4" t="s">
        <v>37</v>
      </c>
      <c r="C24" s="7" t="s">
        <v>17</v>
      </c>
    </row>
    <row r="25" spans="2:3" ht="15" customHeight="1" thickBot="1" x14ac:dyDescent="0.2">
      <c r="B25" s="9" t="s">
        <v>38</v>
      </c>
      <c r="C25" s="10" t="s">
        <v>39</v>
      </c>
    </row>
    <row r="26" spans="2:3" ht="5.0999999999999996" customHeight="1" thickBot="1" x14ac:dyDescent="0.2">
      <c r="B26" s="6"/>
      <c r="C26" s="18"/>
    </row>
    <row r="27" spans="2:3" ht="15" customHeight="1" x14ac:dyDescent="0.15">
      <c r="B27" s="4" t="s">
        <v>40</v>
      </c>
      <c r="C27" s="7" t="s">
        <v>17</v>
      </c>
    </row>
    <row r="28" spans="2:3" ht="15" customHeight="1" thickBot="1" x14ac:dyDescent="0.2">
      <c r="B28" s="9" t="s">
        <v>41</v>
      </c>
      <c r="C28" s="10" t="s">
        <v>42</v>
      </c>
    </row>
    <row r="30" spans="2:3" ht="12" customHeight="1" thickBot="1" x14ac:dyDescent="0.2"/>
    <row r="31" spans="2:3" ht="18" customHeight="1" thickBot="1" x14ac:dyDescent="0.2">
      <c r="B31" s="19" t="s">
        <v>43</v>
      </c>
      <c r="C31" s="20" t="s">
        <v>44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32"/>
  <sheetViews>
    <sheetView zoomScale="90" zoomScaleNormal="90" workbookViewId="0">
      <pane ySplit="4" topLeftCell="A5" activePane="bottomLeft" state="frozen"/>
      <selection pane="bottomLeft" activeCell="I8" sqref="I8"/>
    </sheetView>
  </sheetViews>
  <sheetFormatPr defaultRowHeight="12.75" x14ac:dyDescent="0.2"/>
  <cols>
    <col min="1" max="1" width="9.140625" style="32"/>
    <col min="2" max="2" width="39" style="32" customWidth="1"/>
    <col min="3" max="8" width="14.42578125" style="22" hidden="1" customWidth="1"/>
    <col min="9" max="9" width="32.5703125" style="22" customWidth="1"/>
    <col min="10" max="10" width="0" style="21" hidden="1" customWidth="1"/>
    <col min="11" max="16384" width="9.140625" style="22"/>
  </cols>
  <sheetData>
    <row r="1" spans="1:10" ht="17.25" customHeight="1" x14ac:dyDescent="0.2">
      <c r="A1" s="220" t="s">
        <v>45</v>
      </c>
      <c r="B1" s="220"/>
      <c r="C1" s="220"/>
      <c r="D1" s="220"/>
      <c r="E1" s="220"/>
      <c r="F1" s="220"/>
      <c r="G1" s="220"/>
      <c r="H1" s="220"/>
      <c r="I1" s="221"/>
    </row>
    <row r="2" spans="1:10" ht="33.75" customHeight="1" x14ac:dyDescent="0.2">
      <c r="A2" s="222" t="s">
        <v>46</v>
      </c>
      <c r="B2" s="224" t="s">
        <v>47</v>
      </c>
      <c r="C2" s="226" t="s">
        <v>48</v>
      </c>
      <c r="D2" s="227"/>
      <c r="E2" s="227"/>
      <c r="F2" s="227"/>
      <c r="G2" s="227"/>
      <c r="H2" s="228"/>
      <c r="I2" s="229" t="s">
        <v>219</v>
      </c>
    </row>
    <row r="3" spans="1:10" ht="50.25" customHeight="1" x14ac:dyDescent="0.2">
      <c r="A3" s="223"/>
      <c r="B3" s="225"/>
      <c r="C3" s="23" t="s">
        <v>49</v>
      </c>
      <c r="D3" s="23" t="s">
        <v>50</v>
      </c>
      <c r="E3" s="23" t="s">
        <v>51</v>
      </c>
      <c r="F3" s="23" t="s">
        <v>52</v>
      </c>
      <c r="G3" s="23" t="s">
        <v>53</v>
      </c>
      <c r="H3" s="23" t="s">
        <v>54</v>
      </c>
      <c r="I3" s="230"/>
    </row>
    <row r="4" spans="1:10" x14ac:dyDescent="0.2">
      <c r="A4" s="24" t="s">
        <v>55</v>
      </c>
      <c r="B4" s="25" t="s">
        <v>56</v>
      </c>
      <c r="C4" s="25" t="s">
        <v>57</v>
      </c>
      <c r="D4" s="25" t="s">
        <v>58</v>
      </c>
      <c r="E4" s="25" t="s">
        <v>59</v>
      </c>
      <c r="F4" s="25" t="s">
        <v>60</v>
      </c>
      <c r="G4" s="25" t="s">
        <v>61</v>
      </c>
      <c r="H4" s="25" t="s">
        <v>62</v>
      </c>
      <c r="I4" s="26" t="s">
        <v>218</v>
      </c>
      <c r="J4" s="27" t="s">
        <v>64</v>
      </c>
    </row>
    <row r="5" spans="1:10" x14ac:dyDescent="0.2">
      <c r="A5" s="28">
        <v>1</v>
      </c>
      <c r="B5" s="214" t="s">
        <v>101</v>
      </c>
      <c r="C5" s="215"/>
      <c r="D5" s="215"/>
      <c r="E5" s="215"/>
      <c r="F5" s="215"/>
      <c r="G5" s="215"/>
      <c r="H5" s="215"/>
      <c r="I5" s="212"/>
      <c r="J5" s="211" t="str">
        <f>Table4[[#This Row],[1]]&amp;"-"&amp;Table4[[#This Row],[2]]</f>
        <v>1-15</v>
      </c>
    </row>
    <row r="6" spans="1:10" x14ac:dyDescent="0.2">
      <c r="A6" s="28">
        <v>2</v>
      </c>
      <c r="B6" s="216" t="s">
        <v>65</v>
      </c>
      <c r="C6" s="217">
        <v>8000000</v>
      </c>
      <c r="D6" s="217">
        <v>3200000</v>
      </c>
      <c r="E6" s="59">
        <v>0</v>
      </c>
      <c r="F6" s="59">
        <v>0</v>
      </c>
      <c r="G6" s="59">
        <v>0</v>
      </c>
      <c r="H6" s="59">
        <v>0</v>
      </c>
      <c r="I6" s="212"/>
      <c r="J6" s="29" t="str">
        <f>Table4[[#This Row],[1]]&amp;"-"&amp;Table4[[#This Row],[2]]</f>
        <v>2-14</v>
      </c>
    </row>
    <row r="7" spans="1:10" x14ac:dyDescent="0.2">
      <c r="A7" s="28">
        <v>3</v>
      </c>
      <c r="B7" s="216" t="s">
        <v>66</v>
      </c>
      <c r="C7" s="217">
        <v>7500000</v>
      </c>
      <c r="D7" s="217">
        <v>3000000</v>
      </c>
      <c r="E7" s="217">
        <v>0</v>
      </c>
      <c r="F7" s="217">
        <v>0</v>
      </c>
      <c r="G7" s="217">
        <v>0</v>
      </c>
      <c r="H7" s="217">
        <v>0</v>
      </c>
      <c r="I7" s="213"/>
      <c r="J7" s="29" t="str">
        <f>Table4[[#This Row],[1]]&amp;"-"&amp;Table4[[#This Row],[2]]</f>
        <v>3-13</v>
      </c>
    </row>
    <row r="8" spans="1:10" x14ac:dyDescent="0.2">
      <c r="A8" s="28">
        <v>4</v>
      </c>
      <c r="B8" s="216" t="s">
        <v>67</v>
      </c>
      <c r="C8" s="217">
        <v>7000000</v>
      </c>
      <c r="D8" s="217">
        <v>2800000</v>
      </c>
      <c r="E8" s="217">
        <v>0</v>
      </c>
      <c r="F8" s="217">
        <v>0</v>
      </c>
      <c r="G8" s="217">
        <v>0</v>
      </c>
      <c r="H8" s="217">
        <v>0</v>
      </c>
      <c r="I8" s="213"/>
      <c r="J8" s="29" t="str">
        <f>Table4[[#This Row],[1]]&amp;"-"&amp;Table4[[#This Row],[2]]</f>
        <v>4-12</v>
      </c>
    </row>
    <row r="9" spans="1:10" x14ac:dyDescent="0.2">
      <c r="A9" s="28">
        <v>5</v>
      </c>
      <c r="B9" s="216" t="s">
        <v>68</v>
      </c>
      <c r="C9" s="217">
        <v>6500000</v>
      </c>
      <c r="D9" s="217">
        <v>2600000</v>
      </c>
      <c r="E9" s="217">
        <v>0</v>
      </c>
      <c r="F9" s="217">
        <v>0</v>
      </c>
      <c r="G9" s="217">
        <v>0</v>
      </c>
      <c r="H9" s="217">
        <v>0</v>
      </c>
      <c r="I9" s="213"/>
      <c r="J9" s="29" t="str">
        <f>Table4[[#This Row],[1]]&amp;"-"&amp;Table4[[#This Row],[2]]</f>
        <v>5-11</v>
      </c>
    </row>
    <row r="10" spans="1:10" x14ac:dyDescent="0.2">
      <c r="A10" s="28">
        <v>6</v>
      </c>
      <c r="B10" s="216" t="s">
        <v>64</v>
      </c>
      <c r="C10" s="217">
        <v>6000000</v>
      </c>
      <c r="D10" s="217">
        <v>2400000</v>
      </c>
      <c r="E10" s="217">
        <v>0</v>
      </c>
      <c r="F10" s="217">
        <v>0</v>
      </c>
      <c r="G10" s="217">
        <v>0</v>
      </c>
      <c r="H10" s="217">
        <v>0</v>
      </c>
      <c r="I10" s="213"/>
      <c r="J10" s="29" t="str">
        <f>Table4[[#This Row],[1]]&amp;"-"&amp;Table4[[#This Row],[2]]</f>
        <v>6-10</v>
      </c>
    </row>
    <row r="11" spans="1:10" x14ac:dyDescent="0.2">
      <c r="A11" s="28">
        <v>7</v>
      </c>
      <c r="B11" s="216" t="s">
        <v>63</v>
      </c>
      <c r="C11" s="217">
        <v>5500000</v>
      </c>
      <c r="D11" s="217">
        <v>2200000</v>
      </c>
      <c r="E11" s="217">
        <v>0</v>
      </c>
      <c r="F11" s="217">
        <v>0</v>
      </c>
      <c r="G11" s="217">
        <v>0</v>
      </c>
      <c r="H11" s="217">
        <v>0</v>
      </c>
      <c r="I11" s="213"/>
      <c r="J11" s="29" t="str">
        <f>Table4[[#This Row],[1]]&amp;"-"&amp;Table4[[#This Row],[2]]</f>
        <v>7-9</v>
      </c>
    </row>
    <row r="12" spans="1:10" x14ac:dyDescent="0.2">
      <c r="A12" s="28">
        <v>8</v>
      </c>
      <c r="B12" s="216" t="s">
        <v>62</v>
      </c>
      <c r="C12" s="217">
        <v>5000000</v>
      </c>
      <c r="D12" s="217">
        <v>2000000</v>
      </c>
      <c r="E12" s="217">
        <v>0</v>
      </c>
      <c r="F12" s="217">
        <v>0</v>
      </c>
      <c r="G12" s="217">
        <v>0</v>
      </c>
      <c r="H12" s="217">
        <v>0</v>
      </c>
      <c r="I12" s="213"/>
      <c r="J12" s="29" t="str">
        <f>Table4[[#This Row],[1]]&amp;"-"&amp;Table4[[#This Row],[2]]</f>
        <v>8-8</v>
      </c>
    </row>
    <row r="13" spans="1:10" x14ac:dyDescent="0.2">
      <c r="A13" s="28">
        <v>9</v>
      </c>
      <c r="B13" s="216" t="s">
        <v>61</v>
      </c>
      <c r="C13" s="217">
        <v>3000000</v>
      </c>
      <c r="D13" s="217">
        <v>3970000</v>
      </c>
      <c r="E13" s="217">
        <v>0</v>
      </c>
      <c r="F13" s="217">
        <v>0</v>
      </c>
      <c r="G13" s="217">
        <v>0</v>
      </c>
      <c r="H13" s="217">
        <v>0</v>
      </c>
      <c r="I13" s="213"/>
      <c r="J13" s="29" t="str">
        <f>Table4[[#This Row],[1]]&amp;"-"&amp;Table4[[#This Row],[2]]</f>
        <v>9-7</v>
      </c>
    </row>
    <row r="14" spans="1:10" x14ac:dyDescent="0.2">
      <c r="A14" s="28">
        <v>10</v>
      </c>
      <c r="B14" s="216" t="s">
        <v>60</v>
      </c>
      <c r="C14" s="217">
        <v>4000000</v>
      </c>
      <c r="D14" s="217">
        <v>1600000</v>
      </c>
      <c r="E14" s="217">
        <v>0</v>
      </c>
      <c r="F14" s="217">
        <v>0</v>
      </c>
      <c r="G14" s="217">
        <v>0</v>
      </c>
      <c r="H14" s="217">
        <v>0</v>
      </c>
      <c r="I14" s="213"/>
      <c r="J14" s="29" t="str">
        <f>Table4[[#This Row],[1]]&amp;"-"&amp;Table4[[#This Row],[2]]</f>
        <v>10-6</v>
      </c>
    </row>
    <row r="15" spans="1:10" x14ac:dyDescent="0.2">
      <c r="A15" s="28">
        <v>11</v>
      </c>
      <c r="B15" s="216" t="s">
        <v>59</v>
      </c>
      <c r="C15" s="217">
        <v>3500000</v>
      </c>
      <c r="D15" s="217">
        <v>1400000</v>
      </c>
      <c r="E15" s="217">
        <v>0</v>
      </c>
      <c r="F15" s="217">
        <v>0</v>
      </c>
      <c r="G15" s="217">
        <v>0</v>
      </c>
      <c r="H15" s="217">
        <v>0</v>
      </c>
      <c r="I15" s="213"/>
      <c r="J15" s="29" t="str">
        <f>Table4[[#This Row],[1]]&amp;"-"&amp;Table4[[#This Row],[2]]</f>
        <v>11-5</v>
      </c>
    </row>
    <row r="16" spans="1:10" x14ac:dyDescent="0.2">
      <c r="A16" s="28">
        <v>12</v>
      </c>
      <c r="B16" s="216" t="s">
        <v>58</v>
      </c>
      <c r="C16" s="217">
        <v>3000000</v>
      </c>
      <c r="D16" s="217">
        <v>1200000</v>
      </c>
      <c r="E16" s="217">
        <v>0</v>
      </c>
      <c r="F16" s="217">
        <v>0</v>
      </c>
      <c r="G16" s="217">
        <v>0</v>
      </c>
      <c r="H16" s="217">
        <v>0</v>
      </c>
      <c r="I16" s="213"/>
      <c r="J16" s="29" t="str">
        <f>Table4[[#This Row],[1]]&amp;"-"&amp;Table4[[#This Row],[2]]</f>
        <v>12-4</v>
      </c>
    </row>
    <row r="17" spans="1:10" x14ac:dyDescent="0.2">
      <c r="A17" s="28">
        <v>13</v>
      </c>
      <c r="B17" s="216" t="s">
        <v>57</v>
      </c>
      <c r="C17" s="217">
        <v>2500000</v>
      </c>
      <c r="D17" s="217">
        <v>1000000</v>
      </c>
      <c r="E17" s="217">
        <v>0</v>
      </c>
      <c r="F17" s="217">
        <v>0</v>
      </c>
      <c r="G17" s="217">
        <v>0</v>
      </c>
      <c r="H17" s="217">
        <v>0</v>
      </c>
      <c r="I17" s="213"/>
      <c r="J17" s="29" t="str">
        <f>Table4[[#This Row],[1]]&amp;"-"&amp;Table4[[#This Row],[2]]</f>
        <v>13-3</v>
      </c>
    </row>
    <row r="18" spans="1:10" x14ac:dyDescent="0.2">
      <c r="A18" s="28">
        <v>14</v>
      </c>
      <c r="B18" s="216" t="s">
        <v>56</v>
      </c>
      <c r="C18" s="217">
        <v>2000000</v>
      </c>
      <c r="D18" s="217">
        <v>800000</v>
      </c>
      <c r="E18" s="217">
        <v>0</v>
      </c>
      <c r="F18" s="217">
        <v>0</v>
      </c>
      <c r="G18" s="217">
        <v>0</v>
      </c>
      <c r="H18" s="217">
        <v>0</v>
      </c>
      <c r="I18" s="213"/>
      <c r="J18" s="29" t="str">
        <f>Table4[[#This Row],[1]]&amp;"-"&amp;Table4[[#This Row],[2]]</f>
        <v>14-2</v>
      </c>
    </row>
    <row r="19" spans="1:10" x14ac:dyDescent="0.2">
      <c r="A19" s="28">
        <v>15</v>
      </c>
      <c r="B19" s="216" t="s">
        <v>55</v>
      </c>
      <c r="C19" s="217">
        <v>980000</v>
      </c>
      <c r="D19" s="217">
        <v>580000</v>
      </c>
      <c r="E19" s="217">
        <v>0</v>
      </c>
      <c r="F19" s="217">
        <v>0</v>
      </c>
      <c r="G19" s="217">
        <v>0</v>
      </c>
      <c r="H19" s="217">
        <v>0</v>
      </c>
      <c r="I19" s="213"/>
      <c r="J19" s="29" t="str">
        <f>Table4[[#This Row],[1]]&amp;"-"&amp;Table4[[#This Row],[2]]</f>
        <v>15-1</v>
      </c>
    </row>
    <row r="20" spans="1:10" hidden="1" x14ac:dyDescent="0.2">
      <c r="A20" s="28">
        <v>15</v>
      </c>
      <c r="B20" s="218" t="s">
        <v>69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30">
        <f t="shared" ref="I20:I32" si="0">C20+D20+E20+F20+G20+H20</f>
        <v>0</v>
      </c>
      <c r="J20" s="29" t="str">
        <f>Table4[[#This Row],[1]]&amp;"-"&amp;Table4[[#This Row],[2]]</f>
        <v>15--</v>
      </c>
    </row>
    <row r="21" spans="1:10" hidden="1" x14ac:dyDescent="0.2">
      <c r="A21" s="28">
        <v>16</v>
      </c>
      <c r="B21" s="218" t="s">
        <v>69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30">
        <f t="shared" si="0"/>
        <v>0</v>
      </c>
      <c r="J21" s="29" t="str">
        <f>Table4[[#This Row],[1]]&amp;"-"&amp;Table4[[#This Row],[2]]</f>
        <v>16--</v>
      </c>
    </row>
    <row r="22" spans="1:10" hidden="1" x14ac:dyDescent="0.2">
      <c r="A22" s="28">
        <v>17</v>
      </c>
      <c r="B22" s="218" t="s">
        <v>69</v>
      </c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30">
        <f t="shared" si="0"/>
        <v>0</v>
      </c>
      <c r="J22" s="29" t="str">
        <f>Table4[[#This Row],[1]]&amp;"-"&amp;Table4[[#This Row],[2]]</f>
        <v>17--</v>
      </c>
    </row>
    <row r="23" spans="1:10" hidden="1" x14ac:dyDescent="0.2">
      <c r="A23" s="28">
        <v>18</v>
      </c>
      <c r="B23" s="218" t="s">
        <v>69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30">
        <f t="shared" si="0"/>
        <v>0</v>
      </c>
      <c r="J23" s="29" t="str">
        <f>Table4[[#This Row],[1]]&amp;"-"&amp;Table4[[#This Row],[2]]</f>
        <v>18--</v>
      </c>
    </row>
    <row r="24" spans="1:10" hidden="1" x14ac:dyDescent="0.2">
      <c r="A24" s="28">
        <v>19</v>
      </c>
      <c r="B24" s="218" t="s">
        <v>69</v>
      </c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30">
        <f t="shared" si="0"/>
        <v>0</v>
      </c>
      <c r="J24" s="29" t="str">
        <f>Table4[[#This Row],[1]]&amp;"-"&amp;Table4[[#This Row],[2]]</f>
        <v>19--</v>
      </c>
    </row>
    <row r="25" spans="1:10" hidden="1" x14ac:dyDescent="0.2">
      <c r="A25" s="28">
        <v>20</v>
      </c>
      <c r="B25" s="218" t="s">
        <v>69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30">
        <f t="shared" si="0"/>
        <v>0</v>
      </c>
      <c r="J25" s="29" t="str">
        <f>Table4[[#This Row],[1]]&amp;"-"&amp;Table4[[#This Row],[2]]</f>
        <v>20--</v>
      </c>
    </row>
    <row r="26" spans="1:10" hidden="1" x14ac:dyDescent="0.2">
      <c r="A26" s="28">
        <v>21</v>
      </c>
      <c r="B26" s="218" t="s">
        <v>69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30">
        <f t="shared" si="0"/>
        <v>0</v>
      </c>
      <c r="J26" s="29" t="str">
        <f>Table4[[#This Row],[1]]&amp;"-"&amp;Table4[[#This Row],[2]]</f>
        <v>21--</v>
      </c>
    </row>
    <row r="27" spans="1:10" hidden="1" x14ac:dyDescent="0.2">
      <c r="A27" s="28">
        <v>22</v>
      </c>
      <c r="B27" s="218" t="s">
        <v>69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30">
        <f t="shared" si="0"/>
        <v>0</v>
      </c>
      <c r="J27" s="29" t="str">
        <f>Table4[[#This Row],[1]]&amp;"-"&amp;Table4[[#This Row],[2]]</f>
        <v>22--</v>
      </c>
    </row>
    <row r="28" spans="1:10" hidden="1" x14ac:dyDescent="0.2">
      <c r="A28" s="28">
        <v>23</v>
      </c>
      <c r="B28" s="218" t="s">
        <v>69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30">
        <f t="shared" si="0"/>
        <v>0</v>
      </c>
      <c r="J28" s="29" t="str">
        <f>Table4[[#This Row],[1]]&amp;"-"&amp;Table4[[#This Row],[2]]</f>
        <v>23--</v>
      </c>
    </row>
    <row r="29" spans="1:10" hidden="1" x14ac:dyDescent="0.2">
      <c r="A29" s="28">
        <v>24</v>
      </c>
      <c r="B29" s="218" t="s">
        <v>69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30">
        <f t="shared" si="0"/>
        <v>0</v>
      </c>
      <c r="J29" s="29" t="str">
        <f>Table4[[#This Row],[1]]&amp;"-"&amp;Table4[[#This Row],[2]]</f>
        <v>24--</v>
      </c>
    </row>
    <row r="30" spans="1:10" hidden="1" x14ac:dyDescent="0.2">
      <c r="A30" s="28">
        <v>25</v>
      </c>
      <c r="B30" s="218" t="s">
        <v>69</v>
      </c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30">
        <f t="shared" si="0"/>
        <v>0</v>
      </c>
      <c r="J30" s="29" t="str">
        <f>Table4[[#This Row],[1]]&amp;"-"&amp;Table4[[#This Row],[2]]</f>
        <v>25--</v>
      </c>
    </row>
    <row r="31" spans="1:10" hidden="1" x14ac:dyDescent="0.2">
      <c r="A31" s="28">
        <v>26</v>
      </c>
      <c r="B31" s="218" t="s">
        <v>69</v>
      </c>
      <c r="C31" s="217">
        <v>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30">
        <f t="shared" si="0"/>
        <v>0</v>
      </c>
      <c r="J31" s="29" t="str">
        <f>Table4[[#This Row],[1]]&amp;"-"&amp;Table4[[#This Row],[2]]</f>
        <v>26--</v>
      </c>
    </row>
    <row r="32" spans="1:10" hidden="1" x14ac:dyDescent="0.2">
      <c r="A32" s="31">
        <v>27</v>
      </c>
      <c r="B32" s="218" t="s">
        <v>69</v>
      </c>
      <c r="C32" s="219">
        <v>0</v>
      </c>
      <c r="D32" s="219">
        <v>0</v>
      </c>
      <c r="E32" s="219">
        <v>0</v>
      </c>
      <c r="F32" s="219">
        <v>0</v>
      </c>
      <c r="G32" s="219">
        <v>0</v>
      </c>
      <c r="H32" s="219">
        <v>0</v>
      </c>
      <c r="I32" s="30">
        <f t="shared" si="0"/>
        <v>0</v>
      </c>
      <c r="J32" s="29" t="str">
        <f>Table4[[#This Row],[1]]&amp;"-"&amp;Table4[[#This Row],[2]]</f>
        <v>27--</v>
      </c>
    </row>
  </sheetData>
  <sheetProtection password="CC3D" sheet="1" objects="1" scenarios="1"/>
  <mergeCells count="5">
    <mergeCell ref="A1:I1"/>
    <mergeCell ref="A2:A3"/>
    <mergeCell ref="B2:B3"/>
    <mergeCell ref="C2:H2"/>
    <mergeCell ref="I2:I3"/>
  </mergeCells>
  <pageMargins left="0.28000000000000003" right="0.24" top="0.74803149606299213" bottom="0.74803149606299213" header="0.31496062992125984" footer="0.31496062992125984"/>
  <pageSetup paperSize="191" scale="80" orientation="portrait" horizontalDpi="4294967292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U254"/>
  <sheetViews>
    <sheetView zoomScale="85" zoomScaleNormal="85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5" sqref="J5"/>
    </sheetView>
  </sheetViews>
  <sheetFormatPr defaultRowHeight="15" x14ac:dyDescent="0.25"/>
  <cols>
    <col min="1" max="1" width="3.85546875" style="101" bestFit="1" customWidth="1"/>
    <col min="2" max="2" width="21.7109375" style="101" customWidth="1"/>
    <col min="3" max="3" width="23.28515625" style="100" customWidth="1"/>
    <col min="4" max="4" width="13.140625" style="101" bestFit="1" customWidth="1"/>
    <col min="5" max="5" width="32" style="101" customWidth="1"/>
    <col min="6" max="6" width="9.140625" style="101" bestFit="1" customWidth="1"/>
    <col min="7" max="7" width="11.5703125" style="107" bestFit="1" customWidth="1"/>
    <col min="8" max="8" width="7.42578125" style="101" bestFit="1" customWidth="1"/>
    <col min="9" max="9" width="32.28515625" style="101" bestFit="1" customWidth="1"/>
    <col min="10" max="10" width="27.42578125" style="101" customWidth="1"/>
    <col min="11" max="11" width="8.140625" hidden="1" customWidth="1"/>
    <col min="12" max="12" width="37.42578125" style="101" customWidth="1"/>
    <col min="13" max="13" width="6.140625" hidden="1" customWidth="1"/>
    <col min="14" max="14" width="22" style="101" customWidth="1"/>
    <col min="15" max="15" width="6.140625" hidden="1" customWidth="1"/>
    <col min="16" max="16" width="22.140625" style="101" customWidth="1"/>
    <col min="17" max="17" width="6.140625" hidden="1" customWidth="1"/>
    <col min="18" max="18" width="21" style="101" bestFit="1" customWidth="1"/>
    <col min="19" max="19" width="6.140625" hidden="1" customWidth="1"/>
    <col min="20" max="20" width="32.85546875" style="101" customWidth="1"/>
    <col min="21" max="21" width="6.140625" hidden="1" customWidth="1"/>
    <col min="22" max="16384" width="9.140625" style="101"/>
  </cols>
  <sheetData>
    <row r="2" spans="1:21" x14ac:dyDescent="0.25">
      <c r="A2" s="99" t="str">
        <f>"DAFTAR PEGAWAI " &amp; 'Form TTD'!C2</f>
        <v>DAFTAR PEGAWAI ISI NAMA BADAN/DINAS/KANTOR/SEKRETARIAT</v>
      </c>
      <c r="B2" s="99"/>
    </row>
    <row r="4" spans="1:21" ht="45" customHeight="1" x14ac:dyDescent="0.25">
      <c r="A4" s="102" t="s">
        <v>0</v>
      </c>
      <c r="B4" s="102" t="s">
        <v>1</v>
      </c>
      <c r="C4" s="103" t="s">
        <v>2</v>
      </c>
      <c r="D4" s="104" t="s">
        <v>133</v>
      </c>
      <c r="E4" s="102" t="s">
        <v>70</v>
      </c>
      <c r="F4" s="104" t="s">
        <v>130</v>
      </c>
      <c r="G4" s="108" t="s">
        <v>132</v>
      </c>
      <c r="H4" s="104" t="s">
        <v>131</v>
      </c>
      <c r="I4" s="105" t="s">
        <v>178</v>
      </c>
      <c r="J4" s="110" t="s">
        <v>167</v>
      </c>
      <c r="K4" s="114"/>
      <c r="L4" s="105" t="s">
        <v>172</v>
      </c>
      <c r="M4" s="112"/>
      <c r="N4" s="105" t="s">
        <v>198</v>
      </c>
      <c r="O4" s="112"/>
      <c r="P4" s="105" t="s">
        <v>173</v>
      </c>
      <c r="Q4" s="112"/>
      <c r="R4" s="105" t="s">
        <v>199</v>
      </c>
      <c r="S4" s="112"/>
      <c r="T4" s="104" t="s">
        <v>184</v>
      </c>
      <c r="U4" s="65"/>
    </row>
    <row r="5" spans="1:21" x14ac:dyDescent="0.25">
      <c r="A5" s="97">
        <v>1</v>
      </c>
      <c r="B5" s="97"/>
      <c r="C5" s="98"/>
      <c r="D5" s="97"/>
      <c r="E5" s="97"/>
      <c r="F5" s="97"/>
      <c r="G5" s="109">
        <f>IF($I5 = "CPNS", VLOOKUP(F5,'Besaran TPP '!$B$5:$I$19,8,FALSE)*80%, IFERROR( VLOOKUP(F5,'Besaran TPP '!$B$5:$I$19,8,FALSE),))</f>
        <v>0</v>
      </c>
      <c r="H5" s="97"/>
      <c r="I5" s="97"/>
      <c r="J5" s="97"/>
      <c r="K5" s="111">
        <f>IF(LEFT(J5,10)="     1.a) ",3%,
 IF(LEFT(J5,10)="     1.b) ",5%,
 IF(LEFT(J5,10)="     1.c) ",8%,
 IF(LEFT(J5,10)="     2.a) ",10%,
 IF(LEFT(J5,10)="     2.b) ",15%,
 IF(LEFT(J5,10)="     2.c) ",20%,
 IF(LEFT(J5,10)="     3.a) ",25%,
 IF(LEFT(J5,10)="     3.b) ",30%,
 IF(LEFT(J5,10)="     3.c) ",100%,
 IF(LEFT(J5,10)="     3.d) ",100%,
 IF(LEFT(J5,10)="     3.e) ",100%,
 )
 )
 )
 )
 )
 )
 )
 )
 )
 )
)</f>
        <v>0</v>
      </c>
      <c r="L5" s="106"/>
      <c r="M5" s="113">
        <f>IF(LEFT(L5,4)=" a. ",20%,
 IF(LEFT(L5,4)=" b. ",2%,
 IF(LEFT(L5,4)=" c. ",20%,
 IF(LEFT(L5,4)=" d. ",20%,
 IF(LEFT(L5,4)=" e. ",20%,
 IF(LEFT(L5,4)=" f. ",20%,
 IF(LEFT(L5,4)=" g. ",5%,
 )
 )
 )
 )
 )
 )
)</f>
        <v>0</v>
      </c>
      <c r="N5" s="97"/>
      <c r="O5" s="111">
        <f>IF(N5="YA",5%,)</f>
        <v>0</v>
      </c>
      <c r="P5" s="97"/>
      <c r="Q5" s="111">
        <f>IF(P5="YA",10%,)</f>
        <v>0</v>
      </c>
      <c r="R5" s="97"/>
      <c r="S5" s="111">
        <f>IF(R5="YA",10%,)</f>
        <v>0</v>
      </c>
      <c r="T5" s="97"/>
      <c r="U5" s="111">
        <f>IF(LEFT(T5,4)=" a. ",10%,
 IF(LEFT(T5,4)=" b. ",5%,
 IF(LEFT(T5,4)=" c. ",5%,
 )
 )
)</f>
        <v>0</v>
      </c>
    </row>
    <row r="6" spans="1:21" x14ac:dyDescent="0.25">
      <c r="A6" s="97">
        <v>2</v>
      </c>
      <c r="B6" s="97"/>
      <c r="C6" s="98"/>
      <c r="D6" s="97"/>
      <c r="E6" s="97"/>
      <c r="F6" s="97"/>
      <c r="G6" s="109">
        <f>IF($I6 = "CPNS", VLOOKUP(F6,'Besaran TPP '!$B$5:$I$19,8,FALSE)*80%, IFERROR( VLOOKUP(F6,'Besaran TPP '!$B$5:$I$19,8,FALSE),))</f>
        <v>0</v>
      </c>
      <c r="H6" s="97"/>
      <c r="I6" s="97"/>
      <c r="J6" s="97"/>
      <c r="K6" s="111">
        <f t="shared" ref="K6:K45" si="0">IF(LEFT(J6,10)="     1.a) ",3%,
 IF(LEFT(J6,10)="     1.b) ",5%,
 IF(LEFT(J6,10)="     1.c) ",8%,
 IF(LEFT(J6,10)="     2.a) ",10%,
 IF(LEFT(J6,10)="     2.b) ",15%,
 IF(LEFT(J6,10)="     2.c) ",20%,
 IF(LEFT(J6,10)="     3.a) ",25%,
 IF(LEFT(J6,10)="     3.b) ",30%,
 IF(LEFT(J6,10)="     3.c) ",100%,
 IF(LEFT(J6,10)="     3.d) ",100%,
 IF(LEFT(J6,10)="     3.e) ",100%,
 )
 )
 )
 )
 )
 )
 )
 )
 )
 )
)</f>
        <v>0</v>
      </c>
      <c r="L6" s="106"/>
      <c r="M6" s="113">
        <f t="shared" ref="M6:M45" si="1">IF(LEFT(L6,4)=" a. ",20%,
 IF(LEFT(L6,4)=" b. ",2%,
 IF(LEFT(L6,4)=" c. ",20%,
 IF(LEFT(L6,4)=" d. ",20%,
 IF(LEFT(L6,4)=" e. ",20%,
 IF(LEFT(L6,4)=" f. ",20%,
 IF(LEFT(L6,4)=" g. ",5%,
 )
 )
 )
 )
 )
 )
)</f>
        <v>0</v>
      </c>
      <c r="N6" s="97"/>
      <c r="O6" s="111">
        <f t="shared" ref="O6:O45" si="2">IF(N6="YA",5%,)</f>
        <v>0</v>
      </c>
      <c r="P6" s="97"/>
      <c r="Q6" s="111">
        <f t="shared" ref="Q6:Q45" si="3">IF(P6="YA",10%,)</f>
        <v>0</v>
      </c>
      <c r="R6" s="97"/>
      <c r="S6" s="111">
        <f t="shared" ref="S6:S45" si="4">IF(R6="YA",10%,)</f>
        <v>0</v>
      </c>
      <c r="T6" s="97"/>
      <c r="U6" s="111">
        <f t="shared" ref="U6:U45" si="5">IF(LEFT(T6,4)=" a. ",10%,
 IF(LEFT(T6,4)=" b. ",5%,
 IF(LEFT(T6,4)=" c. ",5%,
 )
 )
)</f>
        <v>0</v>
      </c>
    </row>
    <row r="7" spans="1:21" x14ac:dyDescent="0.25">
      <c r="A7" s="97">
        <v>3</v>
      </c>
      <c r="B7" s="97"/>
      <c r="C7" s="98"/>
      <c r="D7" s="97"/>
      <c r="E7" s="97"/>
      <c r="F7" s="97"/>
      <c r="G7" s="109">
        <f>IF($I7 = "CPNS", VLOOKUP(F7,'Besaran TPP '!$B$5:$I$19,8,FALSE)*80%, IFERROR( VLOOKUP(F7,'Besaran TPP '!$B$5:$I$19,8,FALSE),))</f>
        <v>0</v>
      </c>
      <c r="H7" s="97"/>
      <c r="I7" s="97"/>
      <c r="J7" s="97"/>
      <c r="K7" s="111">
        <f t="shared" si="0"/>
        <v>0</v>
      </c>
      <c r="L7" s="106"/>
      <c r="M7" s="113">
        <f t="shared" si="1"/>
        <v>0</v>
      </c>
      <c r="N7" s="97"/>
      <c r="O7" s="111">
        <f t="shared" si="2"/>
        <v>0</v>
      </c>
      <c r="P7" s="97"/>
      <c r="Q7" s="111">
        <f t="shared" si="3"/>
        <v>0</v>
      </c>
      <c r="R7" s="97"/>
      <c r="S7" s="111">
        <f t="shared" si="4"/>
        <v>0</v>
      </c>
      <c r="T7" s="97"/>
      <c r="U7" s="111">
        <f t="shared" si="5"/>
        <v>0</v>
      </c>
    </row>
    <row r="8" spans="1:21" x14ac:dyDescent="0.25">
      <c r="A8" s="97">
        <v>4</v>
      </c>
      <c r="B8" s="97"/>
      <c r="C8" s="98"/>
      <c r="D8" s="97"/>
      <c r="E8" s="97"/>
      <c r="F8" s="97"/>
      <c r="G8" s="109">
        <f>IF($I8 = "CPNS", VLOOKUP(F8,'Besaran TPP '!$B$5:$I$19,8,FALSE)*80%, IFERROR( VLOOKUP(F8,'Besaran TPP '!$B$5:$I$19,8,FALSE),))</f>
        <v>0</v>
      </c>
      <c r="H8" s="97"/>
      <c r="I8" s="97"/>
      <c r="J8" s="97"/>
      <c r="K8" s="111">
        <f t="shared" si="0"/>
        <v>0</v>
      </c>
      <c r="L8" s="106"/>
      <c r="M8" s="113">
        <f t="shared" si="1"/>
        <v>0</v>
      </c>
      <c r="N8" s="97"/>
      <c r="O8" s="111">
        <f t="shared" si="2"/>
        <v>0</v>
      </c>
      <c r="P8" s="97"/>
      <c r="Q8" s="111">
        <f t="shared" si="3"/>
        <v>0</v>
      </c>
      <c r="R8" s="97"/>
      <c r="S8" s="111">
        <f t="shared" si="4"/>
        <v>0</v>
      </c>
      <c r="T8" s="97"/>
      <c r="U8" s="111">
        <f t="shared" si="5"/>
        <v>0</v>
      </c>
    </row>
    <row r="9" spans="1:21" x14ac:dyDescent="0.25">
      <c r="A9" s="97">
        <v>5</v>
      </c>
      <c r="B9" s="97"/>
      <c r="C9" s="98"/>
      <c r="D9" s="97"/>
      <c r="E9" s="97"/>
      <c r="F9" s="97"/>
      <c r="G9" s="109">
        <f>IF($I9 = "CPNS", VLOOKUP(F9,'Besaran TPP '!$B$5:$I$19,8,FALSE)*80%, IFERROR( VLOOKUP(F9,'Besaran TPP '!$B$5:$I$19,8,FALSE),))</f>
        <v>0</v>
      </c>
      <c r="H9" s="97"/>
      <c r="I9" s="97"/>
      <c r="J9" s="97"/>
      <c r="K9" s="111">
        <f t="shared" si="0"/>
        <v>0</v>
      </c>
      <c r="L9" s="106"/>
      <c r="M9" s="113">
        <f t="shared" si="1"/>
        <v>0</v>
      </c>
      <c r="N9" s="97"/>
      <c r="O9" s="111">
        <f t="shared" si="2"/>
        <v>0</v>
      </c>
      <c r="P9" s="97"/>
      <c r="Q9" s="111">
        <f t="shared" si="3"/>
        <v>0</v>
      </c>
      <c r="R9" s="97"/>
      <c r="S9" s="111">
        <f t="shared" si="4"/>
        <v>0</v>
      </c>
      <c r="T9" s="97"/>
      <c r="U9" s="111">
        <f t="shared" si="5"/>
        <v>0</v>
      </c>
    </row>
    <row r="10" spans="1:21" x14ac:dyDescent="0.25">
      <c r="A10" s="97">
        <v>6</v>
      </c>
      <c r="B10" s="97"/>
      <c r="C10" s="98"/>
      <c r="D10" s="97"/>
      <c r="E10" s="97"/>
      <c r="F10" s="97"/>
      <c r="G10" s="109">
        <f>IF($I10 = "CPNS", VLOOKUP(F10,'Besaran TPP '!$B$5:$I$19,8,FALSE)*80%, IFERROR( VLOOKUP(F10,'Besaran TPP '!$B$5:$I$19,8,FALSE),))</f>
        <v>0</v>
      </c>
      <c r="H10" s="97"/>
      <c r="I10" s="97"/>
      <c r="J10" s="97"/>
      <c r="K10" s="111">
        <f t="shared" si="0"/>
        <v>0</v>
      </c>
      <c r="L10" s="106"/>
      <c r="M10" s="113">
        <f t="shared" si="1"/>
        <v>0</v>
      </c>
      <c r="N10" s="97"/>
      <c r="O10" s="111">
        <f t="shared" si="2"/>
        <v>0</v>
      </c>
      <c r="P10" s="97"/>
      <c r="Q10" s="111">
        <f t="shared" si="3"/>
        <v>0</v>
      </c>
      <c r="R10" s="97"/>
      <c r="S10" s="111">
        <f t="shared" si="4"/>
        <v>0</v>
      </c>
      <c r="T10" s="97"/>
      <c r="U10" s="111">
        <f t="shared" si="5"/>
        <v>0</v>
      </c>
    </row>
    <row r="11" spans="1:21" x14ac:dyDescent="0.25">
      <c r="A11" s="97">
        <v>7</v>
      </c>
      <c r="B11" s="97"/>
      <c r="C11" s="98"/>
      <c r="D11" s="97"/>
      <c r="E11" s="97"/>
      <c r="F11" s="97"/>
      <c r="G11" s="109">
        <f>IF($I11 = "CPNS", VLOOKUP(F11,'Besaran TPP '!$B$5:$I$19,8,FALSE)*80%, IFERROR( VLOOKUP(F11,'Besaran TPP '!$B$5:$I$19,8,FALSE),))</f>
        <v>0</v>
      </c>
      <c r="H11" s="97"/>
      <c r="I11" s="97"/>
      <c r="J11" s="97"/>
      <c r="K11" s="111">
        <f t="shared" si="0"/>
        <v>0</v>
      </c>
      <c r="L11" s="106"/>
      <c r="M11" s="113">
        <f t="shared" si="1"/>
        <v>0</v>
      </c>
      <c r="N11" s="97"/>
      <c r="O11" s="111">
        <f t="shared" si="2"/>
        <v>0</v>
      </c>
      <c r="P11" s="97"/>
      <c r="Q11" s="111">
        <f t="shared" si="3"/>
        <v>0</v>
      </c>
      <c r="R11" s="97"/>
      <c r="S11" s="111">
        <f t="shared" si="4"/>
        <v>0</v>
      </c>
      <c r="T11" s="97"/>
      <c r="U11" s="111">
        <f t="shared" si="5"/>
        <v>0</v>
      </c>
    </row>
    <row r="12" spans="1:21" x14ac:dyDescent="0.25">
      <c r="A12" s="97">
        <v>8</v>
      </c>
      <c r="B12" s="97"/>
      <c r="C12" s="98"/>
      <c r="D12" s="97"/>
      <c r="E12" s="97"/>
      <c r="F12" s="97"/>
      <c r="G12" s="109">
        <f>IF($I12 = "CPNS", VLOOKUP(F12,'Besaran TPP '!$B$5:$I$19,8,FALSE)*80%, IFERROR( VLOOKUP(F12,'Besaran TPP '!$B$5:$I$19,8,FALSE),))</f>
        <v>0</v>
      </c>
      <c r="H12" s="97"/>
      <c r="I12" s="97"/>
      <c r="J12" s="97"/>
      <c r="K12" s="111">
        <f t="shared" si="0"/>
        <v>0</v>
      </c>
      <c r="L12" s="106"/>
      <c r="M12" s="113">
        <f t="shared" si="1"/>
        <v>0</v>
      </c>
      <c r="N12" s="97"/>
      <c r="O12" s="111">
        <f t="shared" si="2"/>
        <v>0</v>
      </c>
      <c r="P12" s="97"/>
      <c r="Q12" s="111">
        <f t="shared" si="3"/>
        <v>0</v>
      </c>
      <c r="R12" s="97"/>
      <c r="S12" s="111">
        <f t="shared" si="4"/>
        <v>0</v>
      </c>
      <c r="T12" s="97"/>
      <c r="U12" s="111">
        <f t="shared" si="5"/>
        <v>0</v>
      </c>
    </row>
    <row r="13" spans="1:21" x14ac:dyDescent="0.25">
      <c r="A13" s="97">
        <v>9</v>
      </c>
      <c r="B13" s="97"/>
      <c r="C13" s="98"/>
      <c r="D13" s="97"/>
      <c r="E13" s="97"/>
      <c r="F13" s="97"/>
      <c r="G13" s="109">
        <f>IF($I13 = "CPNS", VLOOKUP(F13,'Besaran TPP '!$B$5:$I$19,8,FALSE)*80%, IFERROR( VLOOKUP(F13,'Besaran TPP '!$B$5:$I$19,8,FALSE),))</f>
        <v>0</v>
      </c>
      <c r="H13" s="97"/>
      <c r="I13" s="97"/>
      <c r="J13" s="97"/>
      <c r="K13" s="111">
        <f t="shared" si="0"/>
        <v>0</v>
      </c>
      <c r="L13" s="106"/>
      <c r="M13" s="113">
        <f t="shared" si="1"/>
        <v>0</v>
      </c>
      <c r="N13" s="97"/>
      <c r="O13" s="111">
        <f t="shared" si="2"/>
        <v>0</v>
      </c>
      <c r="P13" s="97"/>
      <c r="Q13" s="111">
        <f t="shared" si="3"/>
        <v>0</v>
      </c>
      <c r="R13" s="97"/>
      <c r="S13" s="111">
        <f t="shared" si="4"/>
        <v>0</v>
      </c>
      <c r="T13" s="97"/>
      <c r="U13" s="111">
        <f t="shared" si="5"/>
        <v>0</v>
      </c>
    </row>
    <row r="14" spans="1:21" x14ac:dyDescent="0.25">
      <c r="A14" s="97">
        <v>10</v>
      </c>
      <c r="B14" s="97"/>
      <c r="C14" s="98"/>
      <c r="D14" s="97"/>
      <c r="E14" s="97"/>
      <c r="F14" s="97"/>
      <c r="G14" s="109">
        <f>IF($I14 = "CPNS", VLOOKUP(F14,'Besaran TPP '!$B$5:$I$19,8,FALSE)*80%, IFERROR( VLOOKUP(F14,'Besaran TPP '!$B$5:$I$19,8,FALSE),))</f>
        <v>0</v>
      </c>
      <c r="H14" s="97"/>
      <c r="I14" s="97"/>
      <c r="J14" s="97"/>
      <c r="K14" s="111">
        <f t="shared" si="0"/>
        <v>0</v>
      </c>
      <c r="L14" s="106"/>
      <c r="M14" s="113">
        <f t="shared" si="1"/>
        <v>0</v>
      </c>
      <c r="N14" s="97"/>
      <c r="O14" s="111">
        <f t="shared" si="2"/>
        <v>0</v>
      </c>
      <c r="P14" s="97"/>
      <c r="Q14" s="111">
        <f t="shared" si="3"/>
        <v>0</v>
      </c>
      <c r="R14" s="97"/>
      <c r="S14" s="111">
        <f t="shared" si="4"/>
        <v>0</v>
      </c>
      <c r="T14" s="97"/>
      <c r="U14" s="111">
        <f t="shared" si="5"/>
        <v>0</v>
      </c>
    </row>
    <row r="15" spans="1:21" x14ac:dyDescent="0.25">
      <c r="A15" s="97">
        <v>11</v>
      </c>
      <c r="B15" s="97"/>
      <c r="C15" s="98"/>
      <c r="D15" s="97"/>
      <c r="E15" s="97"/>
      <c r="F15" s="97"/>
      <c r="G15" s="109">
        <f>IF($I15 = "CPNS", VLOOKUP(F15,'Besaran TPP '!$B$5:$I$19,8,FALSE)*80%, IFERROR( VLOOKUP(F15,'Besaran TPP '!$B$5:$I$19,8,FALSE),))</f>
        <v>0</v>
      </c>
      <c r="H15" s="97"/>
      <c r="I15" s="97"/>
      <c r="J15" s="97"/>
      <c r="K15" s="111">
        <f t="shared" si="0"/>
        <v>0</v>
      </c>
      <c r="L15" s="106"/>
      <c r="M15" s="113">
        <f t="shared" si="1"/>
        <v>0</v>
      </c>
      <c r="N15" s="97"/>
      <c r="O15" s="111">
        <f t="shared" si="2"/>
        <v>0</v>
      </c>
      <c r="P15" s="97"/>
      <c r="Q15" s="111">
        <f t="shared" si="3"/>
        <v>0</v>
      </c>
      <c r="R15" s="97"/>
      <c r="S15" s="111">
        <f t="shared" si="4"/>
        <v>0</v>
      </c>
      <c r="T15" s="97"/>
      <c r="U15" s="111">
        <f t="shared" si="5"/>
        <v>0</v>
      </c>
    </row>
    <row r="16" spans="1:21" x14ac:dyDescent="0.25">
      <c r="A16" s="97">
        <v>12</v>
      </c>
      <c r="B16" s="97"/>
      <c r="C16" s="98"/>
      <c r="D16" s="97"/>
      <c r="E16" s="97"/>
      <c r="F16" s="97"/>
      <c r="G16" s="109">
        <f>IF($I16 = "CPNS", VLOOKUP(F16,'Besaran TPP '!$B$5:$I$19,8,FALSE)*80%, IFERROR( VLOOKUP(F16,'Besaran TPP '!$B$5:$I$19,8,FALSE),))</f>
        <v>0</v>
      </c>
      <c r="H16" s="97"/>
      <c r="I16" s="97"/>
      <c r="J16" s="97"/>
      <c r="K16" s="111">
        <f t="shared" si="0"/>
        <v>0</v>
      </c>
      <c r="L16" s="106"/>
      <c r="M16" s="113">
        <f t="shared" si="1"/>
        <v>0</v>
      </c>
      <c r="N16" s="97"/>
      <c r="O16" s="111">
        <f t="shared" si="2"/>
        <v>0</v>
      </c>
      <c r="P16" s="97"/>
      <c r="Q16" s="111">
        <f t="shared" si="3"/>
        <v>0</v>
      </c>
      <c r="R16" s="97"/>
      <c r="S16" s="111">
        <f t="shared" si="4"/>
        <v>0</v>
      </c>
      <c r="T16" s="97"/>
      <c r="U16" s="111">
        <f t="shared" si="5"/>
        <v>0</v>
      </c>
    </row>
    <row r="17" spans="1:21" x14ac:dyDescent="0.25">
      <c r="A17" s="97">
        <v>13</v>
      </c>
      <c r="B17" s="97"/>
      <c r="C17" s="98"/>
      <c r="D17" s="97"/>
      <c r="E17" s="97"/>
      <c r="F17" s="97"/>
      <c r="G17" s="109">
        <f>IF($I17 = "CPNS", VLOOKUP(F17,'Besaran TPP '!$B$5:$I$19,8,FALSE)*80%, IFERROR( VLOOKUP(F17,'Besaran TPP '!$B$5:$I$19,8,FALSE),))</f>
        <v>0</v>
      </c>
      <c r="H17" s="97"/>
      <c r="I17" s="97"/>
      <c r="J17" s="97"/>
      <c r="K17" s="111">
        <f t="shared" si="0"/>
        <v>0</v>
      </c>
      <c r="L17" s="106"/>
      <c r="M17" s="113">
        <f t="shared" si="1"/>
        <v>0</v>
      </c>
      <c r="N17" s="97"/>
      <c r="O17" s="111">
        <f t="shared" si="2"/>
        <v>0</v>
      </c>
      <c r="P17" s="97"/>
      <c r="Q17" s="111">
        <f t="shared" si="3"/>
        <v>0</v>
      </c>
      <c r="R17" s="97"/>
      <c r="S17" s="111">
        <f t="shared" si="4"/>
        <v>0</v>
      </c>
      <c r="T17" s="97"/>
      <c r="U17" s="111">
        <f t="shared" si="5"/>
        <v>0</v>
      </c>
    </row>
    <row r="18" spans="1:21" x14ac:dyDescent="0.25">
      <c r="A18" s="97">
        <v>14</v>
      </c>
      <c r="B18" s="97"/>
      <c r="C18" s="98"/>
      <c r="D18" s="97"/>
      <c r="E18" s="97"/>
      <c r="F18" s="97"/>
      <c r="G18" s="109">
        <f>IF($I18 = "CPNS", VLOOKUP(F18,'Besaran TPP '!$B$5:$I$19,8,FALSE)*80%, IFERROR( VLOOKUP(F18,'Besaran TPP '!$B$5:$I$19,8,FALSE),))</f>
        <v>0</v>
      </c>
      <c r="H18" s="97"/>
      <c r="I18" s="97"/>
      <c r="J18" s="97"/>
      <c r="K18" s="111">
        <f t="shared" si="0"/>
        <v>0</v>
      </c>
      <c r="L18" s="106"/>
      <c r="M18" s="113">
        <f t="shared" si="1"/>
        <v>0</v>
      </c>
      <c r="N18" s="97"/>
      <c r="O18" s="111">
        <f t="shared" si="2"/>
        <v>0</v>
      </c>
      <c r="P18" s="97"/>
      <c r="Q18" s="111">
        <f t="shared" si="3"/>
        <v>0</v>
      </c>
      <c r="R18" s="97"/>
      <c r="S18" s="111">
        <f t="shared" si="4"/>
        <v>0</v>
      </c>
      <c r="T18" s="97"/>
      <c r="U18" s="111">
        <f t="shared" si="5"/>
        <v>0</v>
      </c>
    </row>
    <row r="19" spans="1:21" x14ac:dyDescent="0.25">
      <c r="A19" s="97">
        <v>15</v>
      </c>
      <c r="B19" s="97"/>
      <c r="C19" s="98"/>
      <c r="D19" s="97"/>
      <c r="E19" s="97"/>
      <c r="F19" s="97"/>
      <c r="G19" s="109">
        <f>IF($I19 = "CPNS", VLOOKUP(F19,'Besaran TPP '!$B$5:$I$19,8,FALSE)*80%, IFERROR( VLOOKUP(F19,'Besaran TPP '!$B$5:$I$19,8,FALSE),))</f>
        <v>0</v>
      </c>
      <c r="H19" s="97"/>
      <c r="I19" s="97"/>
      <c r="J19" s="97"/>
      <c r="K19" s="111">
        <f t="shared" si="0"/>
        <v>0</v>
      </c>
      <c r="L19" s="106"/>
      <c r="M19" s="113">
        <f t="shared" si="1"/>
        <v>0</v>
      </c>
      <c r="N19" s="97"/>
      <c r="O19" s="111">
        <f t="shared" si="2"/>
        <v>0</v>
      </c>
      <c r="P19" s="97"/>
      <c r="Q19" s="111">
        <f t="shared" si="3"/>
        <v>0</v>
      </c>
      <c r="R19" s="97"/>
      <c r="S19" s="111">
        <f t="shared" si="4"/>
        <v>0</v>
      </c>
      <c r="T19" s="97"/>
      <c r="U19" s="111">
        <f t="shared" si="5"/>
        <v>0</v>
      </c>
    </row>
    <row r="20" spans="1:21" x14ac:dyDescent="0.25">
      <c r="A20" s="97">
        <v>16</v>
      </c>
      <c r="B20" s="97"/>
      <c r="C20" s="98"/>
      <c r="D20" s="97"/>
      <c r="E20" s="97"/>
      <c r="F20" s="97"/>
      <c r="G20" s="109">
        <f>IF($I20 = "CPNS", VLOOKUP(F20,'Besaran TPP '!$B$5:$I$19,8,FALSE)*80%, IFERROR( VLOOKUP(F20,'Besaran TPP '!$B$5:$I$19,8,FALSE),))</f>
        <v>0</v>
      </c>
      <c r="H20" s="97"/>
      <c r="I20" s="97"/>
      <c r="J20" s="97"/>
      <c r="K20" s="111">
        <f t="shared" si="0"/>
        <v>0</v>
      </c>
      <c r="L20" s="106"/>
      <c r="M20" s="113">
        <f t="shared" si="1"/>
        <v>0</v>
      </c>
      <c r="N20" s="97"/>
      <c r="O20" s="111">
        <f t="shared" si="2"/>
        <v>0</v>
      </c>
      <c r="P20" s="97"/>
      <c r="Q20" s="111">
        <f t="shared" si="3"/>
        <v>0</v>
      </c>
      <c r="R20" s="97"/>
      <c r="S20" s="111">
        <f t="shared" si="4"/>
        <v>0</v>
      </c>
      <c r="T20" s="97"/>
      <c r="U20" s="111">
        <f t="shared" si="5"/>
        <v>0</v>
      </c>
    </row>
    <row r="21" spans="1:21" x14ac:dyDescent="0.25">
      <c r="A21" s="97">
        <v>17</v>
      </c>
      <c r="B21" s="97"/>
      <c r="C21" s="98"/>
      <c r="D21" s="97"/>
      <c r="E21" s="97"/>
      <c r="F21" s="97"/>
      <c r="G21" s="109">
        <f>IF($I21 = "CPNS", VLOOKUP(F21,'Besaran TPP '!$B$5:$I$19,8,FALSE)*80%, IFERROR( VLOOKUP(F21,'Besaran TPP '!$B$5:$I$19,8,FALSE),))</f>
        <v>0</v>
      </c>
      <c r="H21" s="97"/>
      <c r="I21" s="97"/>
      <c r="J21" s="97"/>
      <c r="K21" s="111">
        <f t="shared" si="0"/>
        <v>0</v>
      </c>
      <c r="L21" s="106"/>
      <c r="M21" s="113">
        <f t="shared" si="1"/>
        <v>0</v>
      </c>
      <c r="N21" s="97"/>
      <c r="O21" s="111">
        <f t="shared" si="2"/>
        <v>0</v>
      </c>
      <c r="P21" s="97"/>
      <c r="Q21" s="111">
        <f t="shared" si="3"/>
        <v>0</v>
      </c>
      <c r="R21" s="97"/>
      <c r="S21" s="111">
        <f t="shared" si="4"/>
        <v>0</v>
      </c>
      <c r="T21" s="97"/>
      <c r="U21" s="111">
        <f t="shared" si="5"/>
        <v>0</v>
      </c>
    </row>
    <row r="22" spans="1:21" x14ac:dyDescent="0.25">
      <c r="A22" s="97">
        <v>18</v>
      </c>
      <c r="B22" s="97"/>
      <c r="C22" s="98"/>
      <c r="D22" s="97"/>
      <c r="E22" s="97"/>
      <c r="F22" s="97"/>
      <c r="G22" s="109">
        <f>IF($I22 = "CPNS", VLOOKUP(F22,'Besaran TPP '!$B$5:$I$19,8,FALSE)*80%, IFERROR( VLOOKUP(F22,'Besaran TPP '!$B$5:$I$19,8,FALSE),))</f>
        <v>0</v>
      </c>
      <c r="H22" s="97"/>
      <c r="I22" s="97"/>
      <c r="J22" s="97"/>
      <c r="K22" s="111">
        <f t="shared" si="0"/>
        <v>0</v>
      </c>
      <c r="L22" s="106"/>
      <c r="M22" s="113">
        <f t="shared" si="1"/>
        <v>0</v>
      </c>
      <c r="N22" s="97"/>
      <c r="O22" s="111">
        <f t="shared" si="2"/>
        <v>0</v>
      </c>
      <c r="P22" s="97"/>
      <c r="Q22" s="111">
        <f t="shared" si="3"/>
        <v>0</v>
      </c>
      <c r="R22" s="97"/>
      <c r="S22" s="111">
        <f t="shared" si="4"/>
        <v>0</v>
      </c>
      <c r="T22" s="97"/>
      <c r="U22" s="111">
        <f t="shared" si="5"/>
        <v>0</v>
      </c>
    </row>
    <row r="23" spans="1:21" x14ac:dyDescent="0.25">
      <c r="A23" s="97">
        <v>19</v>
      </c>
      <c r="B23" s="97"/>
      <c r="C23" s="98"/>
      <c r="D23" s="97"/>
      <c r="E23" s="97"/>
      <c r="F23" s="97"/>
      <c r="G23" s="109">
        <f>IF($I23 = "CPNS", VLOOKUP(F23,'Besaran TPP '!$B$5:$I$19,8,FALSE)*80%, IFERROR( VLOOKUP(F23,'Besaran TPP '!$B$5:$I$19,8,FALSE),))</f>
        <v>0</v>
      </c>
      <c r="H23" s="97"/>
      <c r="I23" s="97"/>
      <c r="J23" s="97"/>
      <c r="K23" s="111">
        <f t="shared" si="0"/>
        <v>0</v>
      </c>
      <c r="L23" s="106"/>
      <c r="M23" s="113">
        <f t="shared" si="1"/>
        <v>0</v>
      </c>
      <c r="N23" s="97"/>
      <c r="O23" s="111">
        <f t="shared" si="2"/>
        <v>0</v>
      </c>
      <c r="P23" s="97"/>
      <c r="Q23" s="111">
        <f t="shared" si="3"/>
        <v>0</v>
      </c>
      <c r="R23" s="97"/>
      <c r="S23" s="111">
        <f t="shared" si="4"/>
        <v>0</v>
      </c>
      <c r="T23" s="97"/>
      <c r="U23" s="111">
        <f t="shared" si="5"/>
        <v>0</v>
      </c>
    </row>
    <row r="24" spans="1:21" x14ac:dyDescent="0.25">
      <c r="A24" s="97">
        <v>20</v>
      </c>
      <c r="B24" s="97"/>
      <c r="C24" s="98"/>
      <c r="D24" s="97"/>
      <c r="E24" s="97"/>
      <c r="F24" s="97"/>
      <c r="G24" s="109">
        <f>IF($I24 = "CPNS", VLOOKUP(F24,'Besaran TPP '!$B$5:$I$19,8,FALSE)*80%, IFERROR( VLOOKUP(F24,'Besaran TPP '!$B$5:$I$19,8,FALSE),))</f>
        <v>0</v>
      </c>
      <c r="H24" s="97"/>
      <c r="I24" s="97"/>
      <c r="J24" s="97"/>
      <c r="K24" s="111">
        <f t="shared" si="0"/>
        <v>0</v>
      </c>
      <c r="L24" s="106"/>
      <c r="M24" s="113">
        <f t="shared" si="1"/>
        <v>0</v>
      </c>
      <c r="N24" s="97"/>
      <c r="O24" s="111">
        <f t="shared" si="2"/>
        <v>0</v>
      </c>
      <c r="P24" s="97"/>
      <c r="Q24" s="111">
        <f t="shared" si="3"/>
        <v>0</v>
      </c>
      <c r="R24" s="97"/>
      <c r="S24" s="111">
        <f t="shared" si="4"/>
        <v>0</v>
      </c>
      <c r="T24" s="97"/>
      <c r="U24" s="111">
        <f t="shared" si="5"/>
        <v>0</v>
      </c>
    </row>
    <row r="25" spans="1:21" x14ac:dyDescent="0.25">
      <c r="A25" s="97">
        <v>21</v>
      </c>
      <c r="B25" s="97"/>
      <c r="C25" s="98"/>
      <c r="D25" s="97"/>
      <c r="E25" s="97"/>
      <c r="F25" s="97"/>
      <c r="G25" s="109">
        <f>IF($I25 = "CPNS", VLOOKUP(F25,'Besaran TPP '!$B$5:$I$19,8,FALSE)*80%, IFERROR( VLOOKUP(F25,'Besaran TPP '!$B$5:$I$19,8,FALSE),))</f>
        <v>0</v>
      </c>
      <c r="H25" s="97"/>
      <c r="I25" s="97"/>
      <c r="J25" s="97"/>
      <c r="K25" s="111">
        <f t="shared" si="0"/>
        <v>0</v>
      </c>
      <c r="L25" s="106"/>
      <c r="M25" s="113">
        <f t="shared" si="1"/>
        <v>0</v>
      </c>
      <c r="N25" s="97"/>
      <c r="O25" s="111">
        <f t="shared" si="2"/>
        <v>0</v>
      </c>
      <c r="P25" s="97"/>
      <c r="Q25" s="111">
        <f t="shared" si="3"/>
        <v>0</v>
      </c>
      <c r="R25" s="97"/>
      <c r="S25" s="111">
        <f t="shared" si="4"/>
        <v>0</v>
      </c>
      <c r="T25" s="97"/>
      <c r="U25" s="111">
        <f t="shared" si="5"/>
        <v>0</v>
      </c>
    </row>
    <row r="26" spans="1:21" x14ac:dyDescent="0.25">
      <c r="A26" s="97">
        <v>22</v>
      </c>
      <c r="B26" s="97"/>
      <c r="C26" s="98"/>
      <c r="D26" s="97"/>
      <c r="E26" s="97"/>
      <c r="F26" s="97"/>
      <c r="G26" s="109">
        <f>IF($I26 = "CPNS", VLOOKUP(F26,'Besaran TPP '!$B$5:$I$19,8,FALSE)*80%, IFERROR( VLOOKUP(F26,'Besaran TPP '!$B$5:$I$19,8,FALSE),))</f>
        <v>0</v>
      </c>
      <c r="H26" s="97"/>
      <c r="I26" s="97"/>
      <c r="J26" s="97"/>
      <c r="K26" s="111">
        <f t="shared" si="0"/>
        <v>0</v>
      </c>
      <c r="L26" s="106"/>
      <c r="M26" s="113">
        <f t="shared" si="1"/>
        <v>0</v>
      </c>
      <c r="N26" s="97"/>
      <c r="O26" s="111">
        <f t="shared" si="2"/>
        <v>0</v>
      </c>
      <c r="P26" s="97"/>
      <c r="Q26" s="111">
        <f t="shared" si="3"/>
        <v>0</v>
      </c>
      <c r="R26" s="97"/>
      <c r="S26" s="111">
        <f t="shared" si="4"/>
        <v>0</v>
      </c>
      <c r="T26" s="97"/>
      <c r="U26" s="111">
        <f t="shared" si="5"/>
        <v>0</v>
      </c>
    </row>
    <row r="27" spans="1:21" x14ac:dyDescent="0.25">
      <c r="A27" s="97">
        <v>23</v>
      </c>
      <c r="B27" s="97"/>
      <c r="C27" s="98"/>
      <c r="D27" s="97"/>
      <c r="E27" s="97"/>
      <c r="F27" s="97"/>
      <c r="G27" s="109">
        <f>IF($I27 = "CPNS", VLOOKUP(F27,'Besaran TPP '!$B$5:$I$19,8,FALSE)*80%, IFERROR( VLOOKUP(F27,'Besaran TPP '!$B$5:$I$19,8,FALSE),))</f>
        <v>0</v>
      </c>
      <c r="H27" s="97"/>
      <c r="I27" s="97"/>
      <c r="J27" s="97"/>
      <c r="K27" s="111">
        <f t="shared" si="0"/>
        <v>0</v>
      </c>
      <c r="L27" s="106"/>
      <c r="M27" s="113">
        <f t="shared" si="1"/>
        <v>0</v>
      </c>
      <c r="N27" s="97"/>
      <c r="O27" s="111">
        <f t="shared" si="2"/>
        <v>0</v>
      </c>
      <c r="P27" s="97"/>
      <c r="Q27" s="111">
        <f t="shared" si="3"/>
        <v>0</v>
      </c>
      <c r="R27" s="97"/>
      <c r="S27" s="111">
        <f t="shared" si="4"/>
        <v>0</v>
      </c>
      <c r="T27" s="97"/>
      <c r="U27" s="111">
        <f t="shared" si="5"/>
        <v>0</v>
      </c>
    </row>
    <row r="28" spans="1:21" x14ac:dyDescent="0.25">
      <c r="A28" s="97">
        <v>24</v>
      </c>
      <c r="B28" s="97"/>
      <c r="C28" s="98"/>
      <c r="D28" s="97"/>
      <c r="E28" s="97"/>
      <c r="F28" s="97"/>
      <c r="G28" s="109">
        <f>IF($I28 = "CPNS", VLOOKUP(F28,'Besaran TPP '!$B$5:$I$19,8,FALSE)*80%, IFERROR( VLOOKUP(F28,'Besaran TPP '!$B$5:$I$19,8,FALSE),))</f>
        <v>0</v>
      </c>
      <c r="H28" s="97"/>
      <c r="I28" s="97"/>
      <c r="J28" s="97"/>
      <c r="K28" s="111">
        <f t="shared" si="0"/>
        <v>0</v>
      </c>
      <c r="L28" s="106"/>
      <c r="M28" s="113">
        <f t="shared" si="1"/>
        <v>0</v>
      </c>
      <c r="N28" s="97"/>
      <c r="O28" s="111">
        <f t="shared" si="2"/>
        <v>0</v>
      </c>
      <c r="P28" s="97"/>
      <c r="Q28" s="111">
        <f t="shared" si="3"/>
        <v>0</v>
      </c>
      <c r="R28" s="97"/>
      <c r="S28" s="111">
        <f t="shared" si="4"/>
        <v>0</v>
      </c>
      <c r="T28" s="97"/>
      <c r="U28" s="111">
        <f t="shared" si="5"/>
        <v>0</v>
      </c>
    </row>
    <row r="29" spans="1:21" x14ac:dyDescent="0.25">
      <c r="A29" s="97">
        <v>25</v>
      </c>
      <c r="B29" s="97"/>
      <c r="C29" s="98"/>
      <c r="D29" s="97"/>
      <c r="E29" s="97"/>
      <c r="F29" s="97"/>
      <c r="G29" s="109">
        <f>IF($I29 = "CPNS", VLOOKUP(F29,'Besaran TPP '!$B$5:$I$19,8,FALSE)*80%, IFERROR( VLOOKUP(F29,'Besaran TPP '!$B$5:$I$19,8,FALSE),))</f>
        <v>0</v>
      </c>
      <c r="H29" s="97"/>
      <c r="I29" s="97"/>
      <c r="J29" s="97"/>
      <c r="K29" s="111">
        <f t="shared" si="0"/>
        <v>0</v>
      </c>
      <c r="L29" s="106"/>
      <c r="M29" s="113">
        <f t="shared" si="1"/>
        <v>0</v>
      </c>
      <c r="N29" s="97"/>
      <c r="O29" s="111">
        <f t="shared" si="2"/>
        <v>0</v>
      </c>
      <c r="P29" s="97"/>
      <c r="Q29" s="111">
        <f t="shared" si="3"/>
        <v>0</v>
      </c>
      <c r="R29" s="97"/>
      <c r="S29" s="111">
        <f t="shared" si="4"/>
        <v>0</v>
      </c>
      <c r="T29" s="97"/>
      <c r="U29" s="111">
        <f t="shared" si="5"/>
        <v>0</v>
      </c>
    </row>
    <row r="30" spans="1:21" x14ac:dyDescent="0.25">
      <c r="A30" s="97">
        <v>26</v>
      </c>
      <c r="B30" s="97"/>
      <c r="C30" s="98"/>
      <c r="D30" s="97"/>
      <c r="E30" s="97"/>
      <c r="F30" s="97"/>
      <c r="G30" s="109">
        <f>IF($I30 = "CPNS", VLOOKUP(F30,'Besaran TPP '!$B$5:$I$19,8,FALSE)*80%, IFERROR( VLOOKUP(F30,'Besaran TPP '!$B$5:$I$19,8,FALSE),))</f>
        <v>0</v>
      </c>
      <c r="H30" s="97"/>
      <c r="I30" s="97"/>
      <c r="J30" s="97"/>
      <c r="K30" s="111">
        <f t="shared" si="0"/>
        <v>0</v>
      </c>
      <c r="L30" s="106"/>
      <c r="M30" s="113">
        <f t="shared" si="1"/>
        <v>0</v>
      </c>
      <c r="N30" s="97"/>
      <c r="O30" s="111">
        <f t="shared" si="2"/>
        <v>0</v>
      </c>
      <c r="P30" s="97"/>
      <c r="Q30" s="111">
        <f t="shared" si="3"/>
        <v>0</v>
      </c>
      <c r="R30" s="97"/>
      <c r="S30" s="111">
        <f t="shared" si="4"/>
        <v>0</v>
      </c>
      <c r="T30" s="97"/>
      <c r="U30" s="111">
        <f t="shared" si="5"/>
        <v>0</v>
      </c>
    </row>
    <row r="31" spans="1:21" x14ac:dyDescent="0.25">
      <c r="A31" s="97">
        <v>27</v>
      </c>
      <c r="B31" s="97"/>
      <c r="C31" s="98"/>
      <c r="D31" s="97"/>
      <c r="E31" s="97"/>
      <c r="F31" s="97"/>
      <c r="G31" s="109">
        <f>IF($I31 = "CPNS", VLOOKUP(F31,'Besaran TPP '!$B$5:$I$19,8,FALSE)*80%, IFERROR( VLOOKUP(F31,'Besaran TPP '!$B$5:$I$19,8,FALSE),))</f>
        <v>0</v>
      </c>
      <c r="H31" s="97"/>
      <c r="I31" s="97"/>
      <c r="J31" s="97"/>
      <c r="K31" s="111">
        <f t="shared" si="0"/>
        <v>0</v>
      </c>
      <c r="L31" s="106"/>
      <c r="M31" s="113">
        <f t="shared" si="1"/>
        <v>0</v>
      </c>
      <c r="N31" s="97"/>
      <c r="O31" s="111">
        <f t="shared" si="2"/>
        <v>0</v>
      </c>
      <c r="P31" s="97"/>
      <c r="Q31" s="111">
        <f t="shared" si="3"/>
        <v>0</v>
      </c>
      <c r="R31" s="97"/>
      <c r="S31" s="111">
        <f t="shared" si="4"/>
        <v>0</v>
      </c>
      <c r="T31" s="97"/>
      <c r="U31" s="111">
        <f t="shared" si="5"/>
        <v>0</v>
      </c>
    </row>
    <row r="32" spans="1:21" x14ac:dyDescent="0.25">
      <c r="A32" s="97">
        <v>28</v>
      </c>
      <c r="B32" s="97"/>
      <c r="C32" s="98"/>
      <c r="D32" s="97"/>
      <c r="E32" s="97"/>
      <c r="F32" s="97"/>
      <c r="G32" s="109">
        <f>IF($I32 = "CPNS", VLOOKUP(F32,'Besaran TPP '!$B$5:$I$19,8,FALSE)*80%, IFERROR( VLOOKUP(F32,'Besaran TPP '!$B$5:$I$19,8,FALSE),))</f>
        <v>0</v>
      </c>
      <c r="H32" s="97"/>
      <c r="I32" s="97"/>
      <c r="J32" s="97"/>
      <c r="K32" s="111">
        <f t="shared" si="0"/>
        <v>0</v>
      </c>
      <c r="L32" s="106"/>
      <c r="M32" s="113">
        <f t="shared" si="1"/>
        <v>0</v>
      </c>
      <c r="N32" s="97"/>
      <c r="O32" s="111">
        <f t="shared" si="2"/>
        <v>0</v>
      </c>
      <c r="P32" s="97"/>
      <c r="Q32" s="111">
        <f t="shared" si="3"/>
        <v>0</v>
      </c>
      <c r="R32" s="97"/>
      <c r="S32" s="111">
        <f t="shared" si="4"/>
        <v>0</v>
      </c>
      <c r="T32" s="97"/>
      <c r="U32" s="111">
        <f t="shared" si="5"/>
        <v>0</v>
      </c>
    </row>
    <row r="33" spans="1:21" x14ac:dyDescent="0.25">
      <c r="A33" s="97">
        <v>29</v>
      </c>
      <c r="B33" s="97"/>
      <c r="C33" s="98"/>
      <c r="D33" s="97"/>
      <c r="E33" s="97"/>
      <c r="F33" s="97"/>
      <c r="G33" s="109">
        <f>IF($I33 = "CPNS", VLOOKUP(F33,'Besaran TPP '!$B$5:$I$19,8,FALSE)*80%, IFERROR( VLOOKUP(F33,'Besaran TPP '!$B$5:$I$19,8,FALSE),))</f>
        <v>0</v>
      </c>
      <c r="H33" s="97"/>
      <c r="I33" s="97"/>
      <c r="J33" s="97"/>
      <c r="K33" s="111">
        <f t="shared" si="0"/>
        <v>0</v>
      </c>
      <c r="L33" s="106"/>
      <c r="M33" s="113">
        <f t="shared" si="1"/>
        <v>0</v>
      </c>
      <c r="N33" s="97"/>
      <c r="O33" s="111">
        <f t="shared" si="2"/>
        <v>0</v>
      </c>
      <c r="P33" s="97"/>
      <c r="Q33" s="111">
        <f t="shared" si="3"/>
        <v>0</v>
      </c>
      <c r="R33" s="97"/>
      <c r="S33" s="111">
        <f t="shared" si="4"/>
        <v>0</v>
      </c>
      <c r="T33" s="97"/>
      <c r="U33" s="111">
        <f t="shared" si="5"/>
        <v>0</v>
      </c>
    </row>
    <row r="34" spans="1:21" x14ac:dyDescent="0.25">
      <c r="A34" s="97">
        <v>30</v>
      </c>
      <c r="B34" s="97"/>
      <c r="C34" s="98"/>
      <c r="D34" s="97"/>
      <c r="E34" s="97"/>
      <c r="F34" s="97"/>
      <c r="G34" s="109">
        <f>IF($I34 = "CPNS", VLOOKUP(F34,'Besaran TPP '!$B$5:$I$19,8,FALSE)*80%, IFERROR( VLOOKUP(F34,'Besaran TPP '!$B$5:$I$19,8,FALSE),))</f>
        <v>0</v>
      </c>
      <c r="H34" s="97"/>
      <c r="I34" s="97"/>
      <c r="J34" s="97"/>
      <c r="K34" s="111">
        <f t="shared" si="0"/>
        <v>0</v>
      </c>
      <c r="L34" s="106"/>
      <c r="M34" s="113">
        <f t="shared" si="1"/>
        <v>0</v>
      </c>
      <c r="N34" s="97"/>
      <c r="O34" s="111">
        <f t="shared" si="2"/>
        <v>0</v>
      </c>
      <c r="P34" s="97"/>
      <c r="Q34" s="111">
        <f t="shared" si="3"/>
        <v>0</v>
      </c>
      <c r="R34" s="97"/>
      <c r="S34" s="111">
        <f t="shared" si="4"/>
        <v>0</v>
      </c>
      <c r="T34" s="97"/>
      <c r="U34" s="111">
        <f t="shared" si="5"/>
        <v>0</v>
      </c>
    </row>
    <row r="35" spans="1:21" x14ac:dyDescent="0.25">
      <c r="A35" s="97">
        <v>31</v>
      </c>
      <c r="B35" s="97"/>
      <c r="C35" s="98"/>
      <c r="D35" s="97"/>
      <c r="E35" s="97"/>
      <c r="F35" s="97"/>
      <c r="G35" s="109">
        <f>IF($I35 = "CPNS", VLOOKUP(F35,'Besaran TPP '!$B$5:$I$19,8,FALSE)*80%, IFERROR( VLOOKUP(F35,'Besaran TPP '!$B$5:$I$19,8,FALSE),))</f>
        <v>0</v>
      </c>
      <c r="H35" s="97"/>
      <c r="I35" s="97"/>
      <c r="J35" s="97"/>
      <c r="K35" s="111">
        <f t="shared" si="0"/>
        <v>0</v>
      </c>
      <c r="L35" s="106"/>
      <c r="M35" s="113">
        <f t="shared" si="1"/>
        <v>0</v>
      </c>
      <c r="N35" s="97"/>
      <c r="O35" s="111">
        <f t="shared" si="2"/>
        <v>0</v>
      </c>
      <c r="P35" s="97"/>
      <c r="Q35" s="111">
        <f t="shared" si="3"/>
        <v>0</v>
      </c>
      <c r="R35" s="97"/>
      <c r="S35" s="111">
        <f t="shared" si="4"/>
        <v>0</v>
      </c>
      <c r="T35" s="97"/>
      <c r="U35" s="111">
        <f t="shared" si="5"/>
        <v>0</v>
      </c>
    </row>
    <row r="36" spans="1:21" x14ac:dyDescent="0.25">
      <c r="A36" s="97">
        <v>32</v>
      </c>
      <c r="B36" s="97"/>
      <c r="C36" s="98"/>
      <c r="D36" s="97"/>
      <c r="E36" s="97"/>
      <c r="F36" s="97"/>
      <c r="G36" s="109">
        <f>IF($I36 = "CPNS", VLOOKUP(F36,'Besaran TPP '!$B$5:$I$19,8,FALSE)*80%, IFERROR( VLOOKUP(F36,'Besaran TPP '!$B$5:$I$19,8,FALSE),))</f>
        <v>0</v>
      </c>
      <c r="H36" s="97"/>
      <c r="I36" s="97"/>
      <c r="J36" s="97"/>
      <c r="K36" s="111">
        <f t="shared" si="0"/>
        <v>0</v>
      </c>
      <c r="L36" s="106"/>
      <c r="M36" s="113">
        <f t="shared" si="1"/>
        <v>0</v>
      </c>
      <c r="N36" s="97"/>
      <c r="O36" s="111">
        <f t="shared" si="2"/>
        <v>0</v>
      </c>
      <c r="P36" s="97"/>
      <c r="Q36" s="111">
        <f t="shared" si="3"/>
        <v>0</v>
      </c>
      <c r="R36" s="97"/>
      <c r="S36" s="111">
        <f t="shared" si="4"/>
        <v>0</v>
      </c>
      <c r="T36" s="97"/>
      <c r="U36" s="111">
        <f t="shared" si="5"/>
        <v>0</v>
      </c>
    </row>
    <row r="37" spans="1:21" x14ac:dyDescent="0.25">
      <c r="A37" s="97">
        <v>33</v>
      </c>
      <c r="B37" s="97"/>
      <c r="C37" s="98"/>
      <c r="D37" s="97"/>
      <c r="E37" s="97"/>
      <c r="F37" s="97"/>
      <c r="G37" s="109">
        <f>IF($I37 = "CPNS", VLOOKUP(F37,'Besaran TPP '!$B$5:$I$19,8,FALSE)*80%, IFERROR( VLOOKUP(F37,'Besaran TPP '!$B$5:$I$19,8,FALSE),))</f>
        <v>0</v>
      </c>
      <c r="H37" s="97"/>
      <c r="I37" s="97"/>
      <c r="J37" s="97"/>
      <c r="K37" s="111">
        <f t="shared" si="0"/>
        <v>0</v>
      </c>
      <c r="L37" s="106"/>
      <c r="M37" s="113">
        <f t="shared" si="1"/>
        <v>0</v>
      </c>
      <c r="N37" s="97"/>
      <c r="O37" s="111">
        <f t="shared" si="2"/>
        <v>0</v>
      </c>
      <c r="P37" s="97"/>
      <c r="Q37" s="111">
        <f t="shared" si="3"/>
        <v>0</v>
      </c>
      <c r="R37" s="97"/>
      <c r="S37" s="111">
        <f t="shared" si="4"/>
        <v>0</v>
      </c>
      <c r="T37" s="97"/>
      <c r="U37" s="111">
        <f t="shared" si="5"/>
        <v>0</v>
      </c>
    </row>
    <row r="38" spans="1:21" x14ac:dyDescent="0.25">
      <c r="A38" s="97">
        <v>34</v>
      </c>
      <c r="B38" s="97"/>
      <c r="C38" s="98"/>
      <c r="D38" s="97"/>
      <c r="E38" s="97"/>
      <c r="F38" s="97"/>
      <c r="G38" s="109">
        <f>IF($I38 = "CPNS", VLOOKUP(F38,'Besaran TPP '!$B$5:$I$19,8,FALSE)*80%, IFERROR( VLOOKUP(F38,'Besaran TPP '!$B$5:$I$19,8,FALSE),))</f>
        <v>0</v>
      </c>
      <c r="H38" s="97"/>
      <c r="I38" s="97"/>
      <c r="J38" s="97"/>
      <c r="K38" s="111">
        <f t="shared" si="0"/>
        <v>0</v>
      </c>
      <c r="L38" s="106"/>
      <c r="M38" s="113">
        <f t="shared" si="1"/>
        <v>0</v>
      </c>
      <c r="N38" s="97"/>
      <c r="O38" s="111">
        <f t="shared" si="2"/>
        <v>0</v>
      </c>
      <c r="P38" s="97"/>
      <c r="Q38" s="111">
        <f t="shared" si="3"/>
        <v>0</v>
      </c>
      <c r="R38" s="97"/>
      <c r="S38" s="111">
        <f t="shared" si="4"/>
        <v>0</v>
      </c>
      <c r="T38" s="97"/>
      <c r="U38" s="111">
        <f t="shared" si="5"/>
        <v>0</v>
      </c>
    </row>
    <row r="39" spans="1:21" x14ac:dyDescent="0.25">
      <c r="A39" s="97">
        <v>35</v>
      </c>
      <c r="B39" s="97"/>
      <c r="C39" s="98"/>
      <c r="D39" s="97"/>
      <c r="E39" s="97"/>
      <c r="F39" s="97"/>
      <c r="G39" s="109">
        <f>IF($I39 = "CPNS", VLOOKUP(F39,'Besaran TPP '!$B$5:$I$19,8,FALSE)*80%, IFERROR( VLOOKUP(F39,'Besaran TPP '!$B$5:$I$19,8,FALSE),))</f>
        <v>0</v>
      </c>
      <c r="H39" s="97"/>
      <c r="I39" s="97"/>
      <c r="J39" s="97"/>
      <c r="K39" s="111">
        <f t="shared" si="0"/>
        <v>0</v>
      </c>
      <c r="L39" s="106"/>
      <c r="M39" s="113">
        <f t="shared" si="1"/>
        <v>0</v>
      </c>
      <c r="N39" s="97"/>
      <c r="O39" s="111">
        <f t="shared" si="2"/>
        <v>0</v>
      </c>
      <c r="P39" s="97"/>
      <c r="Q39" s="111">
        <f t="shared" si="3"/>
        <v>0</v>
      </c>
      <c r="R39" s="97"/>
      <c r="S39" s="111">
        <f t="shared" si="4"/>
        <v>0</v>
      </c>
      <c r="T39" s="97"/>
      <c r="U39" s="111">
        <f t="shared" si="5"/>
        <v>0</v>
      </c>
    </row>
    <row r="40" spans="1:21" x14ac:dyDescent="0.25">
      <c r="A40" s="97">
        <v>36</v>
      </c>
      <c r="B40" s="97"/>
      <c r="C40" s="98"/>
      <c r="D40" s="97"/>
      <c r="E40" s="97"/>
      <c r="F40" s="97"/>
      <c r="G40" s="109">
        <f>IF($I40 = "CPNS", VLOOKUP(F40,'Besaran TPP '!$B$5:$I$19,8,FALSE)*80%, IFERROR( VLOOKUP(F40,'Besaran TPP '!$B$5:$I$19,8,FALSE),))</f>
        <v>0</v>
      </c>
      <c r="H40" s="97"/>
      <c r="I40" s="97"/>
      <c r="J40" s="97"/>
      <c r="K40" s="111">
        <f t="shared" si="0"/>
        <v>0</v>
      </c>
      <c r="L40" s="106"/>
      <c r="M40" s="113">
        <f t="shared" si="1"/>
        <v>0</v>
      </c>
      <c r="N40" s="97"/>
      <c r="O40" s="111">
        <f t="shared" si="2"/>
        <v>0</v>
      </c>
      <c r="P40" s="97"/>
      <c r="Q40" s="111">
        <f t="shared" si="3"/>
        <v>0</v>
      </c>
      <c r="R40" s="97"/>
      <c r="S40" s="111">
        <f t="shared" si="4"/>
        <v>0</v>
      </c>
      <c r="T40" s="97"/>
      <c r="U40" s="111">
        <f t="shared" si="5"/>
        <v>0</v>
      </c>
    </row>
    <row r="41" spans="1:21" x14ac:dyDescent="0.25">
      <c r="A41" s="97">
        <v>37</v>
      </c>
      <c r="B41" s="97"/>
      <c r="C41" s="98"/>
      <c r="D41" s="97"/>
      <c r="E41" s="97"/>
      <c r="F41" s="97"/>
      <c r="G41" s="109">
        <f>IF($I41 = "CPNS", VLOOKUP(F41,'Besaran TPP '!$B$5:$I$19,8,FALSE)*80%, IFERROR( VLOOKUP(F41,'Besaran TPP '!$B$5:$I$19,8,FALSE),))</f>
        <v>0</v>
      </c>
      <c r="H41" s="97"/>
      <c r="I41" s="97"/>
      <c r="J41" s="97"/>
      <c r="K41" s="111">
        <f t="shared" si="0"/>
        <v>0</v>
      </c>
      <c r="L41" s="106"/>
      <c r="M41" s="113">
        <f t="shared" si="1"/>
        <v>0</v>
      </c>
      <c r="N41" s="97"/>
      <c r="O41" s="111">
        <f t="shared" si="2"/>
        <v>0</v>
      </c>
      <c r="P41" s="97"/>
      <c r="Q41" s="111">
        <f t="shared" si="3"/>
        <v>0</v>
      </c>
      <c r="R41" s="97"/>
      <c r="S41" s="111">
        <f t="shared" si="4"/>
        <v>0</v>
      </c>
      <c r="T41" s="97"/>
      <c r="U41" s="111">
        <f t="shared" si="5"/>
        <v>0</v>
      </c>
    </row>
    <row r="42" spans="1:21" x14ac:dyDescent="0.25">
      <c r="A42" s="97">
        <v>38</v>
      </c>
      <c r="B42" s="97"/>
      <c r="C42" s="98"/>
      <c r="D42" s="97"/>
      <c r="E42" s="97"/>
      <c r="F42" s="97"/>
      <c r="G42" s="109">
        <f>IF($I42 = "CPNS", VLOOKUP(F42,'Besaran TPP '!$B$5:$I$19,8,FALSE)*80%, IFERROR( VLOOKUP(F42,'Besaran TPP '!$B$5:$I$19,8,FALSE),))</f>
        <v>0</v>
      </c>
      <c r="H42" s="97"/>
      <c r="I42" s="97"/>
      <c r="J42" s="97"/>
      <c r="K42" s="111">
        <f t="shared" si="0"/>
        <v>0</v>
      </c>
      <c r="L42" s="106"/>
      <c r="M42" s="113">
        <f t="shared" si="1"/>
        <v>0</v>
      </c>
      <c r="N42" s="97"/>
      <c r="O42" s="111">
        <f t="shared" si="2"/>
        <v>0</v>
      </c>
      <c r="P42" s="97"/>
      <c r="Q42" s="111">
        <f t="shared" si="3"/>
        <v>0</v>
      </c>
      <c r="R42" s="97"/>
      <c r="S42" s="111">
        <f t="shared" si="4"/>
        <v>0</v>
      </c>
      <c r="T42" s="97"/>
      <c r="U42" s="111">
        <f t="shared" si="5"/>
        <v>0</v>
      </c>
    </row>
    <row r="43" spans="1:21" x14ac:dyDescent="0.25">
      <c r="A43" s="97">
        <v>39</v>
      </c>
      <c r="B43" s="97"/>
      <c r="C43" s="98"/>
      <c r="D43" s="97"/>
      <c r="E43" s="97"/>
      <c r="F43" s="97"/>
      <c r="G43" s="109">
        <f>IF($I43 = "CPNS", VLOOKUP(F43,'Besaran TPP '!$B$5:$I$19,8,FALSE)*80%, IFERROR( VLOOKUP(F43,'Besaran TPP '!$B$5:$I$19,8,FALSE),))</f>
        <v>0</v>
      </c>
      <c r="H43" s="97"/>
      <c r="I43" s="97"/>
      <c r="J43" s="97"/>
      <c r="K43" s="111">
        <f t="shared" si="0"/>
        <v>0</v>
      </c>
      <c r="L43" s="106"/>
      <c r="M43" s="113">
        <f t="shared" si="1"/>
        <v>0</v>
      </c>
      <c r="N43" s="97"/>
      <c r="O43" s="111">
        <f t="shared" si="2"/>
        <v>0</v>
      </c>
      <c r="P43" s="97"/>
      <c r="Q43" s="111">
        <f t="shared" si="3"/>
        <v>0</v>
      </c>
      <c r="R43" s="97"/>
      <c r="S43" s="111">
        <f t="shared" si="4"/>
        <v>0</v>
      </c>
      <c r="T43" s="97"/>
      <c r="U43" s="111">
        <f t="shared" si="5"/>
        <v>0</v>
      </c>
    </row>
    <row r="44" spans="1:21" x14ac:dyDescent="0.25">
      <c r="A44" s="97">
        <v>40</v>
      </c>
      <c r="B44" s="97"/>
      <c r="C44" s="98"/>
      <c r="D44" s="97"/>
      <c r="E44" s="97"/>
      <c r="F44" s="97"/>
      <c r="G44" s="109">
        <f>IF($I44 = "CPNS", VLOOKUP(F44,'Besaran TPP '!$B$5:$I$19,8,FALSE)*80%, IFERROR( VLOOKUP(F44,'Besaran TPP '!$B$5:$I$19,8,FALSE),))</f>
        <v>0</v>
      </c>
      <c r="H44" s="97"/>
      <c r="I44" s="97"/>
      <c r="J44" s="97"/>
      <c r="K44" s="111">
        <f t="shared" si="0"/>
        <v>0</v>
      </c>
      <c r="L44" s="106"/>
      <c r="M44" s="113">
        <f t="shared" si="1"/>
        <v>0</v>
      </c>
      <c r="N44" s="97"/>
      <c r="O44" s="111">
        <f t="shared" si="2"/>
        <v>0</v>
      </c>
      <c r="P44" s="97"/>
      <c r="Q44" s="111">
        <f t="shared" si="3"/>
        <v>0</v>
      </c>
      <c r="R44" s="97"/>
      <c r="S44" s="111">
        <f t="shared" si="4"/>
        <v>0</v>
      </c>
      <c r="T44" s="97"/>
      <c r="U44" s="111">
        <f t="shared" si="5"/>
        <v>0</v>
      </c>
    </row>
    <row r="45" spans="1:21" x14ac:dyDescent="0.25">
      <c r="A45" s="97">
        <v>41</v>
      </c>
      <c r="B45" s="97"/>
      <c r="C45" s="98"/>
      <c r="D45" s="97"/>
      <c r="E45" s="97"/>
      <c r="F45" s="97"/>
      <c r="G45" s="109">
        <f>IF($I45 = "CPNS", VLOOKUP(F45,'Besaran TPP '!$B$5:$I$19,8,FALSE)*80%, IFERROR( VLOOKUP(F45,'Besaran TPP '!$B$5:$I$19,8,FALSE),))</f>
        <v>0</v>
      </c>
      <c r="H45" s="97"/>
      <c r="I45" s="97"/>
      <c r="J45" s="97"/>
      <c r="K45" s="111">
        <f t="shared" si="0"/>
        <v>0</v>
      </c>
      <c r="L45" s="106"/>
      <c r="M45" s="113">
        <f t="shared" si="1"/>
        <v>0</v>
      </c>
      <c r="N45" s="97"/>
      <c r="O45" s="111">
        <f t="shared" si="2"/>
        <v>0</v>
      </c>
      <c r="P45" s="97"/>
      <c r="Q45" s="111">
        <f t="shared" si="3"/>
        <v>0</v>
      </c>
      <c r="R45" s="97"/>
      <c r="S45" s="111">
        <f t="shared" si="4"/>
        <v>0</v>
      </c>
      <c r="T45" s="97"/>
      <c r="U45" s="111">
        <f t="shared" si="5"/>
        <v>0</v>
      </c>
    </row>
    <row r="46" spans="1:21" x14ac:dyDescent="0.25">
      <c r="A46" s="97">
        <v>42</v>
      </c>
      <c r="B46" s="97"/>
      <c r="C46" s="98"/>
      <c r="D46" s="97"/>
      <c r="E46" s="97"/>
      <c r="F46" s="97"/>
      <c r="G46" s="109">
        <f>IF($I46 = "CPNS", VLOOKUP(F46,'Besaran TPP '!$B$5:$I$19,8,FALSE)*80%, IFERROR( VLOOKUP(F46,'Besaran TPP '!$B$5:$I$19,8,FALSE),))</f>
        <v>0</v>
      </c>
      <c r="H46" s="97"/>
      <c r="I46" s="97"/>
      <c r="J46" s="97"/>
      <c r="K46" s="111">
        <f t="shared" ref="K46:K109" si="6">IF(LEFT(J46,10)="     1.a) ",3%,
 IF(LEFT(J46,10)="     1.b) ",5%,
 IF(LEFT(J46,10)="     1.c) ",8%,
 IF(LEFT(J46,10)="     2.a) ",10%,
 IF(LEFT(J46,10)="     2.b) ",15%,
 IF(LEFT(J46,10)="     2.c) ",20%,
 IF(LEFT(J46,10)="     3.a) ",25%,
 IF(LEFT(J46,10)="     3.b) ",30%,
 IF(LEFT(J46,10)="     3.c) ",100%,
 IF(LEFT(J46,10)="     3.d) ",100%,
 IF(LEFT(J46,10)="     3.e) ",100%,
 )
 )
 )
 )
 )
 )
 )
 )
 )
 )
)</f>
        <v>0</v>
      </c>
      <c r="L46" s="106"/>
      <c r="M46" s="113">
        <f t="shared" ref="M46:M109" si="7">IF(LEFT(L46,4)=" a. ",20%,
 IF(LEFT(L46,4)=" b. ",2%,
 IF(LEFT(L46,4)=" c. ",20%,
 IF(LEFT(L46,4)=" d. ",20%,
 IF(LEFT(L46,4)=" e. ",20%,
 IF(LEFT(L46,4)=" f. ",20%,
 IF(LEFT(L46,4)=" g. ",5%,
 )
 )
 )
 )
 )
 )
)</f>
        <v>0</v>
      </c>
      <c r="N46" s="97"/>
      <c r="O46" s="111">
        <f t="shared" ref="O46:O109" si="8">IF(N46="YA",5%,)</f>
        <v>0</v>
      </c>
      <c r="P46" s="97"/>
      <c r="Q46" s="111">
        <f t="shared" ref="Q46:Q109" si="9">IF(P46="YA",10%,)</f>
        <v>0</v>
      </c>
      <c r="R46" s="97"/>
      <c r="S46" s="111">
        <f t="shared" ref="S46:S109" si="10">IF(R46="YA",10%,)</f>
        <v>0</v>
      </c>
      <c r="T46" s="97"/>
      <c r="U46" s="111">
        <f t="shared" ref="U46:U109" si="11">IF(LEFT(T46,4)=" a. ",10%,
 IF(LEFT(T46,4)=" b. ",5%,
 IF(LEFT(T46,4)=" c. ",5%,
 )
 )
)</f>
        <v>0</v>
      </c>
    </row>
    <row r="47" spans="1:21" x14ac:dyDescent="0.25">
      <c r="A47" s="97">
        <v>43</v>
      </c>
      <c r="B47" s="97"/>
      <c r="C47" s="98"/>
      <c r="D47" s="97"/>
      <c r="E47" s="97"/>
      <c r="F47" s="97"/>
      <c r="G47" s="109">
        <f>IF($I47 = "CPNS", VLOOKUP(F47,'Besaran TPP '!$B$5:$I$19,8,FALSE)*80%, IFERROR( VLOOKUP(F47,'Besaran TPP '!$B$5:$I$19,8,FALSE),))</f>
        <v>0</v>
      </c>
      <c r="H47" s="97"/>
      <c r="I47" s="97"/>
      <c r="J47" s="97"/>
      <c r="K47" s="111">
        <f t="shared" si="6"/>
        <v>0</v>
      </c>
      <c r="L47" s="106"/>
      <c r="M47" s="113">
        <f t="shared" si="7"/>
        <v>0</v>
      </c>
      <c r="N47" s="97"/>
      <c r="O47" s="111">
        <f t="shared" si="8"/>
        <v>0</v>
      </c>
      <c r="P47" s="97"/>
      <c r="Q47" s="111">
        <f t="shared" si="9"/>
        <v>0</v>
      </c>
      <c r="R47" s="97"/>
      <c r="S47" s="111">
        <f t="shared" si="10"/>
        <v>0</v>
      </c>
      <c r="T47" s="97"/>
      <c r="U47" s="111">
        <f t="shared" si="11"/>
        <v>0</v>
      </c>
    </row>
    <row r="48" spans="1:21" x14ac:dyDescent="0.25">
      <c r="A48" s="97">
        <v>44</v>
      </c>
      <c r="B48" s="97"/>
      <c r="C48" s="98"/>
      <c r="D48" s="97"/>
      <c r="E48" s="97"/>
      <c r="F48" s="97"/>
      <c r="G48" s="109">
        <f>IF($I48 = "CPNS", VLOOKUP(F48,'Besaran TPP '!$B$5:$I$19,8,FALSE)*80%, IFERROR( VLOOKUP(F48,'Besaran TPP '!$B$5:$I$19,8,FALSE),))</f>
        <v>0</v>
      </c>
      <c r="H48" s="97"/>
      <c r="I48" s="97"/>
      <c r="J48" s="97"/>
      <c r="K48" s="111">
        <f t="shared" si="6"/>
        <v>0</v>
      </c>
      <c r="L48" s="106"/>
      <c r="M48" s="113">
        <f t="shared" si="7"/>
        <v>0</v>
      </c>
      <c r="N48" s="97"/>
      <c r="O48" s="111">
        <f t="shared" si="8"/>
        <v>0</v>
      </c>
      <c r="P48" s="97"/>
      <c r="Q48" s="111">
        <f t="shared" si="9"/>
        <v>0</v>
      </c>
      <c r="R48" s="97"/>
      <c r="S48" s="111">
        <f t="shared" si="10"/>
        <v>0</v>
      </c>
      <c r="T48" s="97"/>
      <c r="U48" s="111">
        <f t="shared" si="11"/>
        <v>0</v>
      </c>
    </row>
    <row r="49" spans="1:21" x14ac:dyDescent="0.25">
      <c r="A49" s="97">
        <v>45</v>
      </c>
      <c r="B49" s="97"/>
      <c r="C49" s="98"/>
      <c r="D49" s="97"/>
      <c r="E49" s="97"/>
      <c r="F49" s="97"/>
      <c r="G49" s="109">
        <f>IF($I49 = "CPNS", VLOOKUP(F49,'Besaran TPP '!$B$5:$I$19,8,FALSE)*80%, IFERROR( VLOOKUP(F49,'Besaran TPP '!$B$5:$I$19,8,FALSE),))</f>
        <v>0</v>
      </c>
      <c r="H49" s="97"/>
      <c r="I49" s="97"/>
      <c r="J49" s="97"/>
      <c r="K49" s="111">
        <f t="shared" si="6"/>
        <v>0</v>
      </c>
      <c r="L49" s="106"/>
      <c r="M49" s="113">
        <f t="shared" si="7"/>
        <v>0</v>
      </c>
      <c r="N49" s="97"/>
      <c r="O49" s="111">
        <f t="shared" si="8"/>
        <v>0</v>
      </c>
      <c r="P49" s="97"/>
      <c r="Q49" s="111">
        <f t="shared" si="9"/>
        <v>0</v>
      </c>
      <c r="R49" s="97"/>
      <c r="S49" s="111">
        <f t="shared" si="10"/>
        <v>0</v>
      </c>
      <c r="T49" s="97"/>
      <c r="U49" s="111">
        <f t="shared" si="11"/>
        <v>0</v>
      </c>
    </row>
    <row r="50" spans="1:21" x14ac:dyDescent="0.25">
      <c r="A50" s="97">
        <v>46</v>
      </c>
      <c r="B50" s="97"/>
      <c r="C50" s="98"/>
      <c r="D50" s="97"/>
      <c r="E50" s="97"/>
      <c r="F50" s="97"/>
      <c r="G50" s="109">
        <f>IF($I50 = "CPNS", VLOOKUP(F50,'Besaran TPP '!$B$5:$I$19,8,FALSE)*80%, IFERROR( VLOOKUP(F50,'Besaran TPP '!$B$5:$I$19,8,FALSE),))</f>
        <v>0</v>
      </c>
      <c r="H50" s="97"/>
      <c r="I50" s="97"/>
      <c r="J50" s="97"/>
      <c r="K50" s="111">
        <f t="shared" si="6"/>
        <v>0</v>
      </c>
      <c r="L50" s="106"/>
      <c r="M50" s="113">
        <f t="shared" si="7"/>
        <v>0</v>
      </c>
      <c r="N50" s="97"/>
      <c r="O50" s="111">
        <f t="shared" si="8"/>
        <v>0</v>
      </c>
      <c r="P50" s="97"/>
      <c r="Q50" s="111">
        <f t="shared" si="9"/>
        <v>0</v>
      </c>
      <c r="R50" s="97"/>
      <c r="S50" s="111">
        <f t="shared" si="10"/>
        <v>0</v>
      </c>
      <c r="T50" s="97"/>
      <c r="U50" s="111">
        <f t="shared" si="11"/>
        <v>0</v>
      </c>
    </row>
    <row r="51" spans="1:21" x14ac:dyDescent="0.25">
      <c r="A51" s="97">
        <v>47</v>
      </c>
      <c r="B51" s="97"/>
      <c r="C51" s="98"/>
      <c r="D51" s="97"/>
      <c r="E51" s="97"/>
      <c r="F51" s="97"/>
      <c r="G51" s="109">
        <f>IF($I51 = "CPNS", VLOOKUP(F51,'Besaran TPP '!$B$5:$I$19,8,FALSE)*80%, IFERROR( VLOOKUP(F51,'Besaran TPP '!$B$5:$I$19,8,FALSE),))</f>
        <v>0</v>
      </c>
      <c r="H51" s="97"/>
      <c r="I51" s="97"/>
      <c r="J51" s="97"/>
      <c r="K51" s="111">
        <f t="shared" si="6"/>
        <v>0</v>
      </c>
      <c r="L51" s="106"/>
      <c r="M51" s="113">
        <f t="shared" si="7"/>
        <v>0</v>
      </c>
      <c r="N51" s="97"/>
      <c r="O51" s="111">
        <f t="shared" si="8"/>
        <v>0</v>
      </c>
      <c r="P51" s="97"/>
      <c r="Q51" s="111">
        <f t="shared" si="9"/>
        <v>0</v>
      </c>
      <c r="R51" s="97"/>
      <c r="S51" s="111">
        <f t="shared" si="10"/>
        <v>0</v>
      </c>
      <c r="T51" s="97"/>
      <c r="U51" s="111">
        <f t="shared" si="11"/>
        <v>0</v>
      </c>
    </row>
    <row r="52" spans="1:21" x14ac:dyDescent="0.25">
      <c r="A52" s="97">
        <v>48</v>
      </c>
      <c r="B52" s="97"/>
      <c r="C52" s="98"/>
      <c r="D52" s="97"/>
      <c r="E52" s="97"/>
      <c r="F52" s="97"/>
      <c r="G52" s="109">
        <f>IF($I52 = "CPNS", VLOOKUP(F52,'Besaran TPP '!$B$5:$I$19,8,FALSE)*80%, IFERROR( VLOOKUP(F52,'Besaran TPP '!$B$5:$I$19,8,FALSE),))</f>
        <v>0</v>
      </c>
      <c r="H52" s="97"/>
      <c r="I52" s="97"/>
      <c r="J52" s="97"/>
      <c r="K52" s="111">
        <f t="shared" si="6"/>
        <v>0</v>
      </c>
      <c r="L52" s="106"/>
      <c r="M52" s="113">
        <f t="shared" si="7"/>
        <v>0</v>
      </c>
      <c r="N52" s="97"/>
      <c r="O52" s="111">
        <f t="shared" si="8"/>
        <v>0</v>
      </c>
      <c r="P52" s="97"/>
      <c r="Q52" s="111">
        <f t="shared" si="9"/>
        <v>0</v>
      </c>
      <c r="R52" s="97"/>
      <c r="S52" s="111">
        <f t="shared" si="10"/>
        <v>0</v>
      </c>
      <c r="T52" s="97"/>
      <c r="U52" s="111">
        <f t="shared" si="11"/>
        <v>0</v>
      </c>
    </row>
    <row r="53" spans="1:21" x14ac:dyDescent="0.25">
      <c r="A53" s="97">
        <v>49</v>
      </c>
      <c r="B53" s="97"/>
      <c r="C53" s="98"/>
      <c r="D53" s="97"/>
      <c r="E53" s="97"/>
      <c r="F53" s="97"/>
      <c r="G53" s="109">
        <f>IF($I53 = "CPNS", VLOOKUP(F53,'Besaran TPP '!$B$5:$I$19,8,FALSE)*80%, IFERROR( VLOOKUP(F53,'Besaran TPP '!$B$5:$I$19,8,FALSE),))</f>
        <v>0</v>
      </c>
      <c r="H53" s="97"/>
      <c r="I53" s="97"/>
      <c r="J53" s="97"/>
      <c r="K53" s="111">
        <f t="shared" si="6"/>
        <v>0</v>
      </c>
      <c r="L53" s="106"/>
      <c r="M53" s="113">
        <f t="shared" si="7"/>
        <v>0</v>
      </c>
      <c r="N53" s="97"/>
      <c r="O53" s="111">
        <f t="shared" si="8"/>
        <v>0</v>
      </c>
      <c r="P53" s="97"/>
      <c r="Q53" s="111">
        <f t="shared" si="9"/>
        <v>0</v>
      </c>
      <c r="R53" s="97"/>
      <c r="S53" s="111">
        <f t="shared" si="10"/>
        <v>0</v>
      </c>
      <c r="T53" s="97"/>
      <c r="U53" s="111">
        <f t="shared" si="11"/>
        <v>0</v>
      </c>
    </row>
    <row r="54" spans="1:21" x14ac:dyDescent="0.25">
      <c r="A54" s="97">
        <v>50</v>
      </c>
      <c r="B54" s="97"/>
      <c r="C54" s="98"/>
      <c r="D54" s="97"/>
      <c r="E54" s="97"/>
      <c r="F54" s="97"/>
      <c r="G54" s="109">
        <f>IF($I54 = "CPNS", VLOOKUP(F54,'Besaran TPP '!$B$5:$I$19,8,FALSE)*80%, IFERROR( VLOOKUP(F54,'Besaran TPP '!$B$5:$I$19,8,FALSE),))</f>
        <v>0</v>
      </c>
      <c r="H54" s="97"/>
      <c r="I54" s="97"/>
      <c r="J54" s="97"/>
      <c r="K54" s="111">
        <f t="shared" si="6"/>
        <v>0</v>
      </c>
      <c r="L54" s="106"/>
      <c r="M54" s="113">
        <f t="shared" si="7"/>
        <v>0</v>
      </c>
      <c r="N54" s="97"/>
      <c r="O54" s="111">
        <f t="shared" si="8"/>
        <v>0</v>
      </c>
      <c r="P54" s="97"/>
      <c r="Q54" s="111">
        <f t="shared" si="9"/>
        <v>0</v>
      </c>
      <c r="R54" s="97"/>
      <c r="S54" s="111">
        <f t="shared" si="10"/>
        <v>0</v>
      </c>
      <c r="T54" s="97"/>
      <c r="U54" s="111">
        <f t="shared" si="11"/>
        <v>0</v>
      </c>
    </row>
    <row r="55" spans="1:21" x14ac:dyDescent="0.25">
      <c r="A55" s="97">
        <v>51</v>
      </c>
      <c r="B55" s="97"/>
      <c r="C55" s="98"/>
      <c r="D55" s="97"/>
      <c r="E55" s="97"/>
      <c r="F55" s="97"/>
      <c r="G55" s="109">
        <f>IF($I55 = "CPNS", VLOOKUP(F55,'Besaran TPP '!$B$5:$I$19,8,FALSE)*80%, IFERROR( VLOOKUP(F55,'Besaran TPP '!$B$5:$I$19,8,FALSE),))</f>
        <v>0</v>
      </c>
      <c r="H55" s="97"/>
      <c r="I55" s="97"/>
      <c r="J55" s="97"/>
      <c r="K55" s="111">
        <f t="shared" si="6"/>
        <v>0</v>
      </c>
      <c r="L55" s="106"/>
      <c r="M55" s="113">
        <f t="shared" si="7"/>
        <v>0</v>
      </c>
      <c r="N55" s="97"/>
      <c r="O55" s="111">
        <f t="shared" si="8"/>
        <v>0</v>
      </c>
      <c r="P55" s="97"/>
      <c r="Q55" s="111">
        <f t="shared" si="9"/>
        <v>0</v>
      </c>
      <c r="R55" s="97"/>
      <c r="S55" s="111">
        <f t="shared" si="10"/>
        <v>0</v>
      </c>
      <c r="T55" s="97"/>
      <c r="U55" s="111">
        <f t="shared" si="11"/>
        <v>0</v>
      </c>
    </row>
    <row r="56" spans="1:21" x14ac:dyDescent="0.25">
      <c r="A56" s="97">
        <v>52</v>
      </c>
      <c r="B56" s="97"/>
      <c r="C56" s="98"/>
      <c r="D56" s="97"/>
      <c r="E56" s="97"/>
      <c r="F56" s="97"/>
      <c r="G56" s="109">
        <f>IF($I56 = "CPNS", VLOOKUP(F56,'Besaran TPP '!$B$5:$I$19,8,FALSE)*80%, IFERROR( VLOOKUP(F56,'Besaran TPP '!$B$5:$I$19,8,FALSE),))</f>
        <v>0</v>
      </c>
      <c r="H56" s="97"/>
      <c r="I56" s="97"/>
      <c r="J56" s="97"/>
      <c r="K56" s="111">
        <f t="shared" si="6"/>
        <v>0</v>
      </c>
      <c r="L56" s="106"/>
      <c r="M56" s="113">
        <f t="shared" si="7"/>
        <v>0</v>
      </c>
      <c r="N56" s="97"/>
      <c r="O56" s="111">
        <f t="shared" si="8"/>
        <v>0</v>
      </c>
      <c r="P56" s="97"/>
      <c r="Q56" s="111">
        <f t="shared" si="9"/>
        <v>0</v>
      </c>
      <c r="R56" s="97"/>
      <c r="S56" s="111">
        <f t="shared" si="10"/>
        <v>0</v>
      </c>
      <c r="T56" s="97"/>
      <c r="U56" s="111">
        <f t="shared" si="11"/>
        <v>0</v>
      </c>
    </row>
    <row r="57" spans="1:21" x14ac:dyDescent="0.25">
      <c r="A57" s="97">
        <v>53</v>
      </c>
      <c r="B57" s="97"/>
      <c r="C57" s="98"/>
      <c r="D57" s="97"/>
      <c r="E57" s="97"/>
      <c r="F57" s="97"/>
      <c r="G57" s="109">
        <f>IF($I57 = "CPNS", VLOOKUP(F57,'Besaran TPP '!$B$5:$I$19,8,FALSE)*80%, IFERROR( VLOOKUP(F57,'Besaran TPP '!$B$5:$I$19,8,FALSE),))</f>
        <v>0</v>
      </c>
      <c r="H57" s="97"/>
      <c r="I57" s="97"/>
      <c r="J57" s="97"/>
      <c r="K57" s="111">
        <f t="shared" si="6"/>
        <v>0</v>
      </c>
      <c r="L57" s="106"/>
      <c r="M57" s="113">
        <f t="shared" si="7"/>
        <v>0</v>
      </c>
      <c r="N57" s="97"/>
      <c r="O57" s="111">
        <f t="shared" si="8"/>
        <v>0</v>
      </c>
      <c r="P57" s="97"/>
      <c r="Q57" s="111">
        <f t="shared" si="9"/>
        <v>0</v>
      </c>
      <c r="R57" s="97"/>
      <c r="S57" s="111">
        <f t="shared" si="10"/>
        <v>0</v>
      </c>
      <c r="T57" s="97"/>
      <c r="U57" s="111">
        <f t="shared" si="11"/>
        <v>0</v>
      </c>
    </row>
    <row r="58" spans="1:21" x14ac:dyDescent="0.25">
      <c r="A58" s="97">
        <v>54</v>
      </c>
      <c r="B58" s="97"/>
      <c r="C58" s="98"/>
      <c r="D58" s="97"/>
      <c r="E58" s="97"/>
      <c r="F58" s="97"/>
      <c r="G58" s="109">
        <f>IF($I58 = "CPNS", VLOOKUP(F58,'Besaran TPP '!$B$5:$I$19,8,FALSE)*80%, IFERROR( VLOOKUP(F58,'Besaran TPP '!$B$5:$I$19,8,FALSE),))</f>
        <v>0</v>
      </c>
      <c r="H58" s="97"/>
      <c r="I58" s="97"/>
      <c r="J58" s="97"/>
      <c r="K58" s="111">
        <f t="shared" si="6"/>
        <v>0</v>
      </c>
      <c r="L58" s="106"/>
      <c r="M58" s="113">
        <f t="shared" si="7"/>
        <v>0</v>
      </c>
      <c r="N58" s="97"/>
      <c r="O58" s="111">
        <f t="shared" si="8"/>
        <v>0</v>
      </c>
      <c r="P58" s="97"/>
      <c r="Q58" s="111">
        <f t="shared" si="9"/>
        <v>0</v>
      </c>
      <c r="R58" s="97"/>
      <c r="S58" s="111">
        <f t="shared" si="10"/>
        <v>0</v>
      </c>
      <c r="T58" s="97"/>
      <c r="U58" s="111">
        <f t="shared" si="11"/>
        <v>0</v>
      </c>
    </row>
    <row r="59" spans="1:21" x14ac:dyDescent="0.25">
      <c r="A59" s="97">
        <v>55</v>
      </c>
      <c r="B59" s="97"/>
      <c r="C59" s="98"/>
      <c r="D59" s="97"/>
      <c r="E59" s="97"/>
      <c r="F59" s="97"/>
      <c r="G59" s="109">
        <f>IF($I59 = "CPNS", VLOOKUP(F59,'Besaran TPP '!$B$5:$I$19,8,FALSE)*80%, IFERROR( VLOOKUP(F59,'Besaran TPP '!$B$5:$I$19,8,FALSE),))</f>
        <v>0</v>
      </c>
      <c r="H59" s="97"/>
      <c r="I59" s="97"/>
      <c r="J59" s="97"/>
      <c r="K59" s="111">
        <f t="shared" si="6"/>
        <v>0</v>
      </c>
      <c r="L59" s="106"/>
      <c r="M59" s="113">
        <f t="shared" si="7"/>
        <v>0</v>
      </c>
      <c r="N59" s="97"/>
      <c r="O59" s="111">
        <f t="shared" si="8"/>
        <v>0</v>
      </c>
      <c r="P59" s="97"/>
      <c r="Q59" s="111">
        <f t="shared" si="9"/>
        <v>0</v>
      </c>
      <c r="R59" s="97"/>
      <c r="S59" s="111">
        <f t="shared" si="10"/>
        <v>0</v>
      </c>
      <c r="T59" s="97"/>
      <c r="U59" s="111">
        <f t="shared" si="11"/>
        <v>0</v>
      </c>
    </row>
    <row r="60" spans="1:21" x14ac:dyDescent="0.25">
      <c r="A60" s="97">
        <v>56</v>
      </c>
      <c r="B60" s="97"/>
      <c r="C60" s="98"/>
      <c r="D60" s="97"/>
      <c r="E60" s="97"/>
      <c r="F60" s="97"/>
      <c r="G60" s="109">
        <f>IF($I60 = "CPNS", VLOOKUP(F60,'Besaran TPP '!$B$5:$I$19,8,FALSE)*80%, IFERROR( VLOOKUP(F60,'Besaran TPP '!$B$5:$I$19,8,FALSE),))</f>
        <v>0</v>
      </c>
      <c r="H60" s="97"/>
      <c r="I60" s="97"/>
      <c r="J60" s="97"/>
      <c r="K60" s="111">
        <f t="shared" si="6"/>
        <v>0</v>
      </c>
      <c r="L60" s="106"/>
      <c r="M60" s="113">
        <f t="shared" si="7"/>
        <v>0</v>
      </c>
      <c r="N60" s="97"/>
      <c r="O60" s="111">
        <f t="shared" si="8"/>
        <v>0</v>
      </c>
      <c r="P60" s="97"/>
      <c r="Q60" s="111">
        <f t="shared" si="9"/>
        <v>0</v>
      </c>
      <c r="R60" s="97"/>
      <c r="S60" s="111">
        <f t="shared" si="10"/>
        <v>0</v>
      </c>
      <c r="T60" s="97"/>
      <c r="U60" s="111">
        <f t="shared" si="11"/>
        <v>0</v>
      </c>
    </row>
    <row r="61" spans="1:21" x14ac:dyDescent="0.25">
      <c r="A61" s="97">
        <v>57</v>
      </c>
      <c r="B61" s="97"/>
      <c r="C61" s="98"/>
      <c r="D61" s="97"/>
      <c r="E61" s="97"/>
      <c r="F61" s="97"/>
      <c r="G61" s="109">
        <f>IF($I61 = "CPNS", VLOOKUP(F61,'Besaran TPP '!$B$5:$I$19,8,FALSE)*80%, IFERROR( VLOOKUP(F61,'Besaran TPP '!$B$5:$I$19,8,FALSE),))</f>
        <v>0</v>
      </c>
      <c r="H61" s="97"/>
      <c r="I61" s="97"/>
      <c r="J61" s="97"/>
      <c r="K61" s="111">
        <f t="shared" si="6"/>
        <v>0</v>
      </c>
      <c r="L61" s="106"/>
      <c r="M61" s="113">
        <f t="shared" si="7"/>
        <v>0</v>
      </c>
      <c r="N61" s="97"/>
      <c r="O61" s="111">
        <f t="shared" si="8"/>
        <v>0</v>
      </c>
      <c r="P61" s="97"/>
      <c r="Q61" s="111">
        <f t="shared" si="9"/>
        <v>0</v>
      </c>
      <c r="R61" s="97"/>
      <c r="S61" s="111">
        <f t="shared" si="10"/>
        <v>0</v>
      </c>
      <c r="T61" s="97"/>
      <c r="U61" s="111">
        <f t="shared" si="11"/>
        <v>0</v>
      </c>
    </row>
    <row r="62" spans="1:21" x14ac:dyDescent="0.25">
      <c r="A62" s="97">
        <v>58</v>
      </c>
      <c r="B62" s="97"/>
      <c r="C62" s="98"/>
      <c r="D62" s="97"/>
      <c r="E62" s="97"/>
      <c r="F62" s="97"/>
      <c r="G62" s="109">
        <f>IF($I62 = "CPNS", VLOOKUP(F62,'Besaran TPP '!$B$5:$I$19,8,FALSE)*80%, IFERROR( VLOOKUP(F62,'Besaran TPP '!$B$5:$I$19,8,FALSE),))</f>
        <v>0</v>
      </c>
      <c r="H62" s="97"/>
      <c r="I62" s="97"/>
      <c r="J62" s="97"/>
      <c r="K62" s="111">
        <f t="shared" si="6"/>
        <v>0</v>
      </c>
      <c r="L62" s="106"/>
      <c r="M62" s="113">
        <f t="shared" si="7"/>
        <v>0</v>
      </c>
      <c r="N62" s="97"/>
      <c r="O62" s="111">
        <f t="shared" si="8"/>
        <v>0</v>
      </c>
      <c r="P62" s="97"/>
      <c r="Q62" s="111">
        <f t="shared" si="9"/>
        <v>0</v>
      </c>
      <c r="R62" s="97"/>
      <c r="S62" s="111">
        <f t="shared" si="10"/>
        <v>0</v>
      </c>
      <c r="T62" s="97"/>
      <c r="U62" s="111">
        <f t="shared" si="11"/>
        <v>0</v>
      </c>
    </row>
    <row r="63" spans="1:21" x14ac:dyDescent="0.25">
      <c r="A63" s="97">
        <v>59</v>
      </c>
      <c r="B63" s="97"/>
      <c r="C63" s="98"/>
      <c r="D63" s="97"/>
      <c r="E63" s="97"/>
      <c r="F63" s="97"/>
      <c r="G63" s="109">
        <f>IF($I63 = "CPNS", VLOOKUP(F63,'Besaran TPP '!$B$5:$I$19,8,FALSE)*80%, IFERROR( VLOOKUP(F63,'Besaran TPP '!$B$5:$I$19,8,FALSE),))</f>
        <v>0</v>
      </c>
      <c r="H63" s="97"/>
      <c r="I63" s="97"/>
      <c r="J63" s="97"/>
      <c r="K63" s="111">
        <f t="shared" si="6"/>
        <v>0</v>
      </c>
      <c r="L63" s="106"/>
      <c r="M63" s="113">
        <f t="shared" si="7"/>
        <v>0</v>
      </c>
      <c r="N63" s="97"/>
      <c r="O63" s="111">
        <f t="shared" si="8"/>
        <v>0</v>
      </c>
      <c r="P63" s="97"/>
      <c r="Q63" s="111">
        <f t="shared" si="9"/>
        <v>0</v>
      </c>
      <c r="R63" s="97"/>
      <c r="S63" s="111">
        <f t="shared" si="10"/>
        <v>0</v>
      </c>
      <c r="T63" s="97"/>
      <c r="U63" s="111">
        <f t="shared" si="11"/>
        <v>0</v>
      </c>
    </row>
    <row r="64" spans="1:21" x14ac:dyDescent="0.25">
      <c r="A64" s="97">
        <v>60</v>
      </c>
      <c r="B64" s="97"/>
      <c r="C64" s="98"/>
      <c r="D64" s="97"/>
      <c r="E64" s="97"/>
      <c r="F64" s="97"/>
      <c r="G64" s="109">
        <f>IF($I64 = "CPNS", VLOOKUP(F64,'Besaran TPP '!$B$5:$I$19,8,FALSE)*80%, IFERROR( VLOOKUP(F64,'Besaran TPP '!$B$5:$I$19,8,FALSE),))</f>
        <v>0</v>
      </c>
      <c r="H64" s="97"/>
      <c r="I64" s="97"/>
      <c r="J64" s="97"/>
      <c r="K64" s="111">
        <f t="shared" si="6"/>
        <v>0</v>
      </c>
      <c r="L64" s="106"/>
      <c r="M64" s="113">
        <f t="shared" si="7"/>
        <v>0</v>
      </c>
      <c r="N64" s="97"/>
      <c r="O64" s="111">
        <f t="shared" si="8"/>
        <v>0</v>
      </c>
      <c r="P64" s="97"/>
      <c r="Q64" s="111">
        <f t="shared" si="9"/>
        <v>0</v>
      </c>
      <c r="R64" s="97"/>
      <c r="S64" s="111">
        <f t="shared" si="10"/>
        <v>0</v>
      </c>
      <c r="T64" s="97"/>
      <c r="U64" s="111">
        <f t="shared" si="11"/>
        <v>0</v>
      </c>
    </row>
    <row r="65" spans="1:21" x14ac:dyDescent="0.25">
      <c r="A65" s="97">
        <v>61</v>
      </c>
      <c r="B65" s="97"/>
      <c r="C65" s="98"/>
      <c r="D65" s="97"/>
      <c r="E65" s="97"/>
      <c r="F65" s="97"/>
      <c r="G65" s="109">
        <f>IF($I65 = "CPNS", VLOOKUP(F65,'Besaran TPP '!$B$5:$I$19,8,FALSE)*80%, IFERROR( VLOOKUP(F65,'Besaran TPP '!$B$5:$I$19,8,FALSE),))</f>
        <v>0</v>
      </c>
      <c r="H65" s="97"/>
      <c r="I65" s="97"/>
      <c r="J65" s="97"/>
      <c r="K65" s="111">
        <f t="shared" si="6"/>
        <v>0</v>
      </c>
      <c r="L65" s="106"/>
      <c r="M65" s="113">
        <f t="shared" si="7"/>
        <v>0</v>
      </c>
      <c r="N65" s="97"/>
      <c r="O65" s="111">
        <f t="shared" si="8"/>
        <v>0</v>
      </c>
      <c r="P65" s="97"/>
      <c r="Q65" s="111">
        <f t="shared" si="9"/>
        <v>0</v>
      </c>
      <c r="R65" s="97"/>
      <c r="S65" s="111">
        <f t="shared" si="10"/>
        <v>0</v>
      </c>
      <c r="T65" s="97"/>
      <c r="U65" s="111">
        <f t="shared" si="11"/>
        <v>0</v>
      </c>
    </row>
    <row r="66" spans="1:21" x14ac:dyDescent="0.25">
      <c r="A66" s="97">
        <v>62</v>
      </c>
      <c r="B66" s="97"/>
      <c r="C66" s="98"/>
      <c r="D66" s="97"/>
      <c r="E66" s="97"/>
      <c r="F66" s="97"/>
      <c r="G66" s="109">
        <f>IF($I66 = "CPNS", VLOOKUP(F66,'Besaran TPP '!$B$5:$I$19,8,FALSE)*80%, IFERROR( VLOOKUP(F66,'Besaran TPP '!$B$5:$I$19,8,FALSE),))</f>
        <v>0</v>
      </c>
      <c r="H66" s="97"/>
      <c r="I66" s="97"/>
      <c r="J66" s="97"/>
      <c r="K66" s="111">
        <f t="shared" si="6"/>
        <v>0</v>
      </c>
      <c r="L66" s="106"/>
      <c r="M66" s="113">
        <f t="shared" si="7"/>
        <v>0</v>
      </c>
      <c r="N66" s="97"/>
      <c r="O66" s="111">
        <f t="shared" si="8"/>
        <v>0</v>
      </c>
      <c r="P66" s="97"/>
      <c r="Q66" s="111">
        <f t="shared" si="9"/>
        <v>0</v>
      </c>
      <c r="R66" s="97"/>
      <c r="S66" s="111">
        <f t="shared" si="10"/>
        <v>0</v>
      </c>
      <c r="T66" s="97"/>
      <c r="U66" s="111">
        <f t="shared" si="11"/>
        <v>0</v>
      </c>
    </row>
    <row r="67" spans="1:21" x14ac:dyDescent="0.25">
      <c r="A67" s="97">
        <v>63</v>
      </c>
      <c r="B67" s="97"/>
      <c r="C67" s="98"/>
      <c r="D67" s="97"/>
      <c r="E67" s="97"/>
      <c r="F67" s="97"/>
      <c r="G67" s="109">
        <f>IF($I67 = "CPNS", VLOOKUP(F67,'Besaran TPP '!$B$5:$I$19,8,FALSE)*80%, IFERROR( VLOOKUP(F67,'Besaran TPP '!$B$5:$I$19,8,FALSE),))</f>
        <v>0</v>
      </c>
      <c r="H67" s="97"/>
      <c r="I67" s="97"/>
      <c r="J67" s="97"/>
      <c r="K67" s="111">
        <f t="shared" si="6"/>
        <v>0</v>
      </c>
      <c r="L67" s="106"/>
      <c r="M67" s="113">
        <f t="shared" si="7"/>
        <v>0</v>
      </c>
      <c r="N67" s="97"/>
      <c r="O67" s="111">
        <f t="shared" si="8"/>
        <v>0</v>
      </c>
      <c r="P67" s="97"/>
      <c r="Q67" s="111">
        <f t="shared" si="9"/>
        <v>0</v>
      </c>
      <c r="R67" s="97"/>
      <c r="S67" s="111">
        <f t="shared" si="10"/>
        <v>0</v>
      </c>
      <c r="T67" s="97"/>
      <c r="U67" s="111">
        <f t="shared" si="11"/>
        <v>0</v>
      </c>
    </row>
    <row r="68" spans="1:21" x14ac:dyDescent="0.25">
      <c r="A68" s="97">
        <v>64</v>
      </c>
      <c r="B68" s="97"/>
      <c r="C68" s="98"/>
      <c r="D68" s="97"/>
      <c r="E68" s="97"/>
      <c r="F68" s="97"/>
      <c r="G68" s="109">
        <f>IF($I68 = "CPNS", VLOOKUP(F68,'Besaran TPP '!$B$5:$I$19,8,FALSE)*80%, IFERROR( VLOOKUP(F68,'Besaran TPP '!$B$5:$I$19,8,FALSE),))</f>
        <v>0</v>
      </c>
      <c r="H68" s="97"/>
      <c r="I68" s="97"/>
      <c r="J68" s="97"/>
      <c r="K68" s="111">
        <f t="shared" si="6"/>
        <v>0</v>
      </c>
      <c r="L68" s="106"/>
      <c r="M68" s="113">
        <f t="shared" si="7"/>
        <v>0</v>
      </c>
      <c r="N68" s="97"/>
      <c r="O68" s="111">
        <f t="shared" si="8"/>
        <v>0</v>
      </c>
      <c r="P68" s="97"/>
      <c r="Q68" s="111">
        <f t="shared" si="9"/>
        <v>0</v>
      </c>
      <c r="R68" s="97"/>
      <c r="S68" s="111">
        <f t="shared" si="10"/>
        <v>0</v>
      </c>
      <c r="T68" s="97"/>
      <c r="U68" s="111">
        <f t="shared" si="11"/>
        <v>0</v>
      </c>
    </row>
    <row r="69" spans="1:21" x14ac:dyDescent="0.25">
      <c r="A69" s="97">
        <v>65</v>
      </c>
      <c r="B69" s="97"/>
      <c r="C69" s="98"/>
      <c r="D69" s="97"/>
      <c r="E69" s="97"/>
      <c r="F69" s="97"/>
      <c r="G69" s="109">
        <f>IF($I69 = "CPNS", VLOOKUP(F69,'Besaran TPP '!$B$5:$I$19,8,FALSE)*80%, IFERROR( VLOOKUP(F69,'Besaran TPP '!$B$5:$I$19,8,FALSE),))</f>
        <v>0</v>
      </c>
      <c r="H69" s="97"/>
      <c r="I69" s="97"/>
      <c r="J69" s="97"/>
      <c r="K69" s="111">
        <f t="shared" si="6"/>
        <v>0</v>
      </c>
      <c r="L69" s="106"/>
      <c r="M69" s="113">
        <f t="shared" si="7"/>
        <v>0</v>
      </c>
      <c r="N69" s="97"/>
      <c r="O69" s="111">
        <f t="shared" si="8"/>
        <v>0</v>
      </c>
      <c r="P69" s="97"/>
      <c r="Q69" s="111">
        <f t="shared" si="9"/>
        <v>0</v>
      </c>
      <c r="R69" s="97"/>
      <c r="S69" s="111">
        <f t="shared" si="10"/>
        <v>0</v>
      </c>
      <c r="T69" s="97"/>
      <c r="U69" s="111">
        <f t="shared" si="11"/>
        <v>0</v>
      </c>
    </row>
    <row r="70" spans="1:21" x14ac:dyDescent="0.25">
      <c r="A70" s="97">
        <v>66</v>
      </c>
      <c r="B70" s="97"/>
      <c r="C70" s="98"/>
      <c r="D70" s="97"/>
      <c r="E70" s="97"/>
      <c r="F70" s="97"/>
      <c r="G70" s="109">
        <f>IF($I70 = "CPNS", VLOOKUP(F70,'Besaran TPP '!$B$5:$I$19,8,FALSE)*80%, IFERROR( VLOOKUP(F70,'Besaran TPP '!$B$5:$I$19,8,FALSE),))</f>
        <v>0</v>
      </c>
      <c r="H70" s="97"/>
      <c r="I70" s="97"/>
      <c r="J70" s="97"/>
      <c r="K70" s="111">
        <f t="shared" si="6"/>
        <v>0</v>
      </c>
      <c r="L70" s="106"/>
      <c r="M70" s="113">
        <f t="shared" si="7"/>
        <v>0</v>
      </c>
      <c r="N70" s="97"/>
      <c r="O70" s="111">
        <f t="shared" si="8"/>
        <v>0</v>
      </c>
      <c r="P70" s="97"/>
      <c r="Q70" s="111">
        <f t="shared" si="9"/>
        <v>0</v>
      </c>
      <c r="R70" s="97"/>
      <c r="S70" s="111">
        <f t="shared" si="10"/>
        <v>0</v>
      </c>
      <c r="T70" s="97"/>
      <c r="U70" s="111">
        <f t="shared" si="11"/>
        <v>0</v>
      </c>
    </row>
    <row r="71" spans="1:21" x14ac:dyDescent="0.25">
      <c r="A71" s="97">
        <v>67</v>
      </c>
      <c r="B71" s="97"/>
      <c r="C71" s="98"/>
      <c r="D71" s="97"/>
      <c r="E71" s="97"/>
      <c r="F71" s="97"/>
      <c r="G71" s="109">
        <f>IF($I71 = "CPNS", VLOOKUP(F71,'Besaran TPP '!$B$5:$I$19,8,FALSE)*80%, IFERROR( VLOOKUP(F71,'Besaran TPP '!$B$5:$I$19,8,FALSE),))</f>
        <v>0</v>
      </c>
      <c r="H71" s="97"/>
      <c r="I71" s="97"/>
      <c r="J71" s="97"/>
      <c r="K71" s="111">
        <f t="shared" si="6"/>
        <v>0</v>
      </c>
      <c r="L71" s="106"/>
      <c r="M71" s="113">
        <f t="shared" si="7"/>
        <v>0</v>
      </c>
      <c r="N71" s="97"/>
      <c r="O71" s="111">
        <f t="shared" si="8"/>
        <v>0</v>
      </c>
      <c r="P71" s="97"/>
      <c r="Q71" s="111">
        <f t="shared" si="9"/>
        <v>0</v>
      </c>
      <c r="R71" s="97"/>
      <c r="S71" s="111">
        <f t="shared" si="10"/>
        <v>0</v>
      </c>
      <c r="T71" s="97"/>
      <c r="U71" s="111">
        <f t="shared" si="11"/>
        <v>0</v>
      </c>
    </row>
    <row r="72" spans="1:21" x14ac:dyDescent="0.25">
      <c r="A72" s="97">
        <v>68</v>
      </c>
      <c r="B72" s="97"/>
      <c r="C72" s="98"/>
      <c r="D72" s="97"/>
      <c r="E72" s="97"/>
      <c r="F72" s="97"/>
      <c r="G72" s="109">
        <f>IF($I72 = "CPNS", VLOOKUP(F72,'Besaran TPP '!$B$5:$I$19,8,FALSE)*80%, IFERROR( VLOOKUP(F72,'Besaran TPP '!$B$5:$I$19,8,FALSE),))</f>
        <v>0</v>
      </c>
      <c r="H72" s="97"/>
      <c r="I72" s="97"/>
      <c r="J72" s="97"/>
      <c r="K72" s="111">
        <f t="shared" si="6"/>
        <v>0</v>
      </c>
      <c r="L72" s="106"/>
      <c r="M72" s="113">
        <f t="shared" si="7"/>
        <v>0</v>
      </c>
      <c r="N72" s="97"/>
      <c r="O72" s="111">
        <f t="shared" si="8"/>
        <v>0</v>
      </c>
      <c r="P72" s="97"/>
      <c r="Q72" s="111">
        <f t="shared" si="9"/>
        <v>0</v>
      </c>
      <c r="R72" s="97"/>
      <c r="S72" s="111">
        <f t="shared" si="10"/>
        <v>0</v>
      </c>
      <c r="T72" s="97"/>
      <c r="U72" s="111">
        <f t="shared" si="11"/>
        <v>0</v>
      </c>
    </row>
    <row r="73" spans="1:21" x14ac:dyDescent="0.25">
      <c r="A73" s="97">
        <v>69</v>
      </c>
      <c r="B73" s="97"/>
      <c r="C73" s="98"/>
      <c r="D73" s="97"/>
      <c r="E73" s="97"/>
      <c r="F73" s="97"/>
      <c r="G73" s="109">
        <f>IF($I73 = "CPNS", VLOOKUP(F73,'Besaran TPP '!$B$5:$I$19,8,FALSE)*80%, IFERROR( VLOOKUP(F73,'Besaran TPP '!$B$5:$I$19,8,FALSE),))</f>
        <v>0</v>
      </c>
      <c r="H73" s="97"/>
      <c r="I73" s="97"/>
      <c r="J73" s="97"/>
      <c r="K73" s="111">
        <f t="shared" si="6"/>
        <v>0</v>
      </c>
      <c r="L73" s="106"/>
      <c r="M73" s="113">
        <f t="shared" si="7"/>
        <v>0</v>
      </c>
      <c r="N73" s="97"/>
      <c r="O73" s="111">
        <f t="shared" si="8"/>
        <v>0</v>
      </c>
      <c r="P73" s="97"/>
      <c r="Q73" s="111">
        <f t="shared" si="9"/>
        <v>0</v>
      </c>
      <c r="R73" s="97"/>
      <c r="S73" s="111">
        <f t="shared" si="10"/>
        <v>0</v>
      </c>
      <c r="T73" s="97"/>
      <c r="U73" s="111">
        <f t="shared" si="11"/>
        <v>0</v>
      </c>
    </row>
    <row r="74" spans="1:21" x14ac:dyDescent="0.25">
      <c r="A74" s="97">
        <v>70</v>
      </c>
      <c r="B74" s="97"/>
      <c r="C74" s="98"/>
      <c r="D74" s="97"/>
      <c r="E74" s="97"/>
      <c r="F74" s="97"/>
      <c r="G74" s="109">
        <f>IF($I74 = "CPNS", VLOOKUP(F74,'Besaran TPP '!$B$5:$I$19,8,FALSE)*80%, IFERROR( VLOOKUP(F74,'Besaran TPP '!$B$5:$I$19,8,FALSE),))</f>
        <v>0</v>
      </c>
      <c r="H74" s="97"/>
      <c r="I74" s="97"/>
      <c r="J74" s="97"/>
      <c r="K74" s="111">
        <f t="shared" si="6"/>
        <v>0</v>
      </c>
      <c r="L74" s="106"/>
      <c r="M74" s="113">
        <f t="shared" si="7"/>
        <v>0</v>
      </c>
      <c r="N74" s="97"/>
      <c r="O74" s="111">
        <f t="shared" si="8"/>
        <v>0</v>
      </c>
      <c r="P74" s="97"/>
      <c r="Q74" s="111">
        <f t="shared" si="9"/>
        <v>0</v>
      </c>
      <c r="R74" s="97"/>
      <c r="S74" s="111">
        <f t="shared" si="10"/>
        <v>0</v>
      </c>
      <c r="T74" s="97"/>
      <c r="U74" s="111">
        <f t="shared" si="11"/>
        <v>0</v>
      </c>
    </row>
    <row r="75" spans="1:21" x14ac:dyDescent="0.25">
      <c r="A75" s="97">
        <v>71</v>
      </c>
      <c r="B75" s="97"/>
      <c r="C75" s="98"/>
      <c r="D75" s="97"/>
      <c r="E75" s="97"/>
      <c r="F75" s="97"/>
      <c r="G75" s="109">
        <f>IF($I75 = "CPNS", VLOOKUP(F75,'Besaran TPP '!$B$5:$I$19,8,FALSE)*80%, IFERROR( VLOOKUP(F75,'Besaran TPP '!$B$5:$I$19,8,FALSE),))</f>
        <v>0</v>
      </c>
      <c r="H75" s="97"/>
      <c r="I75" s="97"/>
      <c r="J75" s="97"/>
      <c r="K75" s="111">
        <f t="shared" si="6"/>
        <v>0</v>
      </c>
      <c r="L75" s="106"/>
      <c r="M75" s="113">
        <f t="shared" si="7"/>
        <v>0</v>
      </c>
      <c r="N75" s="97"/>
      <c r="O75" s="111">
        <f t="shared" si="8"/>
        <v>0</v>
      </c>
      <c r="P75" s="97"/>
      <c r="Q75" s="111">
        <f t="shared" si="9"/>
        <v>0</v>
      </c>
      <c r="R75" s="97"/>
      <c r="S75" s="111">
        <f t="shared" si="10"/>
        <v>0</v>
      </c>
      <c r="T75" s="97"/>
      <c r="U75" s="111">
        <f t="shared" si="11"/>
        <v>0</v>
      </c>
    </row>
    <row r="76" spans="1:21" x14ac:dyDescent="0.25">
      <c r="A76" s="97">
        <v>72</v>
      </c>
      <c r="B76" s="97"/>
      <c r="C76" s="98"/>
      <c r="D76" s="97"/>
      <c r="E76" s="97"/>
      <c r="F76" s="97"/>
      <c r="G76" s="109">
        <f>IF($I76 = "CPNS", VLOOKUP(F76,'Besaran TPP '!$B$5:$I$19,8,FALSE)*80%, IFERROR( VLOOKUP(F76,'Besaran TPP '!$B$5:$I$19,8,FALSE),))</f>
        <v>0</v>
      </c>
      <c r="H76" s="97"/>
      <c r="I76" s="97"/>
      <c r="J76" s="97"/>
      <c r="K76" s="111">
        <f t="shared" si="6"/>
        <v>0</v>
      </c>
      <c r="L76" s="106"/>
      <c r="M76" s="113">
        <f t="shared" si="7"/>
        <v>0</v>
      </c>
      <c r="N76" s="97"/>
      <c r="O76" s="111">
        <f t="shared" si="8"/>
        <v>0</v>
      </c>
      <c r="P76" s="97"/>
      <c r="Q76" s="111">
        <f t="shared" si="9"/>
        <v>0</v>
      </c>
      <c r="R76" s="97"/>
      <c r="S76" s="111">
        <f t="shared" si="10"/>
        <v>0</v>
      </c>
      <c r="T76" s="97"/>
      <c r="U76" s="111">
        <f t="shared" si="11"/>
        <v>0</v>
      </c>
    </row>
    <row r="77" spans="1:21" x14ac:dyDescent="0.25">
      <c r="A77" s="97">
        <v>73</v>
      </c>
      <c r="B77" s="97"/>
      <c r="C77" s="98"/>
      <c r="D77" s="97"/>
      <c r="E77" s="97"/>
      <c r="F77" s="97"/>
      <c r="G77" s="109">
        <f>IF($I77 = "CPNS", VLOOKUP(F77,'Besaran TPP '!$B$5:$I$19,8,FALSE)*80%, IFERROR( VLOOKUP(F77,'Besaran TPP '!$B$5:$I$19,8,FALSE),))</f>
        <v>0</v>
      </c>
      <c r="H77" s="97"/>
      <c r="I77" s="97"/>
      <c r="J77" s="97"/>
      <c r="K77" s="111">
        <f t="shared" si="6"/>
        <v>0</v>
      </c>
      <c r="L77" s="106"/>
      <c r="M77" s="113">
        <f t="shared" si="7"/>
        <v>0</v>
      </c>
      <c r="N77" s="97"/>
      <c r="O77" s="111">
        <f t="shared" si="8"/>
        <v>0</v>
      </c>
      <c r="P77" s="97"/>
      <c r="Q77" s="111">
        <f t="shared" si="9"/>
        <v>0</v>
      </c>
      <c r="R77" s="97"/>
      <c r="S77" s="111">
        <f t="shared" si="10"/>
        <v>0</v>
      </c>
      <c r="T77" s="97"/>
      <c r="U77" s="111">
        <f t="shared" si="11"/>
        <v>0</v>
      </c>
    </row>
    <row r="78" spans="1:21" x14ac:dyDescent="0.25">
      <c r="A78" s="97">
        <v>74</v>
      </c>
      <c r="B78" s="97"/>
      <c r="C78" s="98"/>
      <c r="D78" s="97"/>
      <c r="E78" s="97"/>
      <c r="F78" s="97"/>
      <c r="G78" s="109">
        <f>IF($I78 = "CPNS", VLOOKUP(F78,'Besaran TPP '!$B$5:$I$19,8,FALSE)*80%, IFERROR( VLOOKUP(F78,'Besaran TPP '!$B$5:$I$19,8,FALSE),))</f>
        <v>0</v>
      </c>
      <c r="H78" s="97"/>
      <c r="I78" s="97"/>
      <c r="J78" s="97"/>
      <c r="K78" s="111">
        <f t="shared" si="6"/>
        <v>0</v>
      </c>
      <c r="L78" s="106"/>
      <c r="M78" s="113">
        <f t="shared" si="7"/>
        <v>0</v>
      </c>
      <c r="N78" s="97"/>
      <c r="O78" s="111">
        <f t="shared" si="8"/>
        <v>0</v>
      </c>
      <c r="P78" s="97"/>
      <c r="Q78" s="111">
        <f t="shared" si="9"/>
        <v>0</v>
      </c>
      <c r="R78" s="97"/>
      <c r="S78" s="111">
        <f t="shared" si="10"/>
        <v>0</v>
      </c>
      <c r="T78" s="97"/>
      <c r="U78" s="111">
        <f t="shared" si="11"/>
        <v>0</v>
      </c>
    </row>
    <row r="79" spans="1:21" x14ac:dyDescent="0.25">
      <c r="A79" s="97">
        <v>75</v>
      </c>
      <c r="B79" s="97"/>
      <c r="C79" s="98"/>
      <c r="D79" s="97"/>
      <c r="E79" s="97"/>
      <c r="F79" s="97"/>
      <c r="G79" s="109">
        <f>IF($I79 = "CPNS", VLOOKUP(F79,'Besaran TPP '!$B$5:$I$19,8,FALSE)*80%, IFERROR( VLOOKUP(F79,'Besaran TPP '!$B$5:$I$19,8,FALSE),))</f>
        <v>0</v>
      </c>
      <c r="H79" s="97"/>
      <c r="I79" s="97"/>
      <c r="J79" s="97"/>
      <c r="K79" s="111">
        <f t="shared" si="6"/>
        <v>0</v>
      </c>
      <c r="L79" s="106"/>
      <c r="M79" s="113">
        <f t="shared" si="7"/>
        <v>0</v>
      </c>
      <c r="N79" s="97"/>
      <c r="O79" s="111">
        <f t="shared" si="8"/>
        <v>0</v>
      </c>
      <c r="P79" s="97"/>
      <c r="Q79" s="111">
        <f t="shared" si="9"/>
        <v>0</v>
      </c>
      <c r="R79" s="97"/>
      <c r="S79" s="111">
        <f t="shared" si="10"/>
        <v>0</v>
      </c>
      <c r="T79" s="97"/>
      <c r="U79" s="111">
        <f t="shared" si="11"/>
        <v>0</v>
      </c>
    </row>
    <row r="80" spans="1:21" x14ac:dyDescent="0.25">
      <c r="A80" s="97">
        <v>76</v>
      </c>
      <c r="B80" s="97"/>
      <c r="C80" s="98"/>
      <c r="D80" s="97"/>
      <c r="E80" s="97"/>
      <c r="F80" s="97"/>
      <c r="G80" s="109">
        <f>IF($I80 = "CPNS", VLOOKUP(F80,'Besaran TPP '!$B$5:$I$19,8,FALSE)*80%, IFERROR( VLOOKUP(F80,'Besaran TPP '!$B$5:$I$19,8,FALSE),))</f>
        <v>0</v>
      </c>
      <c r="H80" s="97"/>
      <c r="I80" s="97"/>
      <c r="J80" s="97"/>
      <c r="K80" s="111">
        <f t="shared" si="6"/>
        <v>0</v>
      </c>
      <c r="L80" s="106"/>
      <c r="M80" s="113">
        <f t="shared" si="7"/>
        <v>0</v>
      </c>
      <c r="N80" s="97"/>
      <c r="O80" s="111">
        <f t="shared" si="8"/>
        <v>0</v>
      </c>
      <c r="P80" s="97"/>
      <c r="Q80" s="111">
        <f t="shared" si="9"/>
        <v>0</v>
      </c>
      <c r="R80" s="97"/>
      <c r="S80" s="111">
        <f t="shared" si="10"/>
        <v>0</v>
      </c>
      <c r="T80" s="97"/>
      <c r="U80" s="111">
        <f t="shared" si="11"/>
        <v>0</v>
      </c>
    </row>
    <row r="81" spans="1:21" x14ac:dyDescent="0.25">
      <c r="A81" s="97">
        <v>77</v>
      </c>
      <c r="B81" s="97"/>
      <c r="C81" s="98"/>
      <c r="D81" s="97"/>
      <c r="E81" s="97"/>
      <c r="F81" s="97"/>
      <c r="G81" s="109">
        <f>IF($I81 = "CPNS", VLOOKUP(F81,'Besaran TPP '!$B$5:$I$19,8,FALSE)*80%, IFERROR( VLOOKUP(F81,'Besaran TPP '!$B$5:$I$19,8,FALSE),))</f>
        <v>0</v>
      </c>
      <c r="H81" s="97"/>
      <c r="I81" s="97"/>
      <c r="J81" s="97"/>
      <c r="K81" s="111">
        <f t="shared" si="6"/>
        <v>0</v>
      </c>
      <c r="L81" s="106"/>
      <c r="M81" s="113">
        <f t="shared" si="7"/>
        <v>0</v>
      </c>
      <c r="N81" s="97"/>
      <c r="O81" s="111">
        <f t="shared" si="8"/>
        <v>0</v>
      </c>
      <c r="P81" s="97"/>
      <c r="Q81" s="111">
        <f t="shared" si="9"/>
        <v>0</v>
      </c>
      <c r="R81" s="97"/>
      <c r="S81" s="111">
        <f t="shared" si="10"/>
        <v>0</v>
      </c>
      <c r="T81" s="97"/>
      <c r="U81" s="111">
        <f t="shared" si="11"/>
        <v>0</v>
      </c>
    </row>
    <row r="82" spans="1:21" x14ac:dyDescent="0.25">
      <c r="A82" s="97">
        <v>78</v>
      </c>
      <c r="B82" s="97"/>
      <c r="C82" s="98"/>
      <c r="D82" s="97"/>
      <c r="E82" s="97"/>
      <c r="F82" s="97"/>
      <c r="G82" s="109">
        <f>IF($I82 = "CPNS", VLOOKUP(F82,'Besaran TPP '!$B$5:$I$19,8,FALSE)*80%, IFERROR( VLOOKUP(F82,'Besaran TPP '!$B$5:$I$19,8,FALSE),))</f>
        <v>0</v>
      </c>
      <c r="H82" s="97"/>
      <c r="I82" s="97"/>
      <c r="J82" s="97"/>
      <c r="K82" s="111">
        <f t="shared" si="6"/>
        <v>0</v>
      </c>
      <c r="L82" s="106"/>
      <c r="M82" s="113">
        <f t="shared" si="7"/>
        <v>0</v>
      </c>
      <c r="N82" s="97"/>
      <c r="O82" s="111">
        <f t="shared" si="8"/>
        <v>0</v>
      </c>
      <c r="P82" s="97"/>
      <c r="Q82" s="111">
        <f t="shared" si="9"/>
        <v>0</v>
      </c>
      <c r="R82" s="97"/>
      <c r="S82" s="111">
        <f t="shared" si="10"/>
        <v>0</v>
      </c>
      <c r="T82" s="97"/>
      <c r="U82" s="111">
        <f t="shared" si="11"/>
        <v>0</v>
      </c>
    </row>
    <row r="83" spans="1:21" x14ac:dyDescent="0.25">
      <c r="A83" s="97">
        <v>79</v>
      </c>
      <c r="B83" s="97"/>
      <c r="C83" s="98"/>
      <c r="D83" s="97"/>
      <c r="E83" s="97"/>
      <c r="F83" s="97"/>
      <c r="G83" s="109">
        <f>IF($I83 = "CPNS", VLOOKUP(F83,'Besaran TPP '!$B$5:$I$19,8,FALSE)*80%, IFERROR( VLOOKUP(F83,'Besaran TPP '!$B$5:$I$19,8,FALSE),))</f>
        <v>0</v>
      </c>
      <c r="H83" s="97"/>
      <c r="I83" s="97"/>
      <c r="J83" s="97"/>
      <c r="K83" s="111">
        <f t="shared" si="6"/>
        <v>0</v>
      </c>
      <c r="L83" s="106"/>
      <c r="M83" s="113">
        <f t="shared" si="7"/>
        <v>0</v>
      </c>
      <c r="N83" s="97"/>
      <c r="O83" s="111">
        <f t="shared" si="8"/>
        <v>0</v>
      </c>
      <c r="P83" s="97"/>
      <c r="Q83" s="111">
        <f t="shared" si="9"/>
        <v>0</v>
      </c>
      <c r="R83" s="97"/>
      <c r="S83" s="111">
        <f t="shared" si="10"/>
        <v>0</v>
      </c>
      <c r="T83" s="97"/>
      <c r="U83" s="111">
        <f t="shared" si="11"/>
        <v>0</v>
      </c>
    </row>
    <row r="84" spans="1:21" x14ac:dyDescent="0.25">
      <c r="A84" s="97">
        <v>80</v>
      </c>
      <c r="B84" s="97"/>
      <c r="C84" s="98"/>
      <c r="D84" s="97"/>
      <c r="E84" s="97"/>
      <c r="F84" s="97"/>
      <c r="G84" s="109">
        <f>IF($I84 = "CPNS", VLOOKUP(F84,'Besaran TPP '!$B$5:$I$19,8,FALSE)*80%, IFERROR( VLOOKUP(F84,'Besaran TPP '!$B$5:$I$19,8,FALSE),))</f>
        <v>0</v>
      </c>
      <c r="H84" s="97"/>
      <c r="I84" s="97"/>
      <c r="J84" s="97"/>
      <c r="K84" s="111">
        <f t="shared" si="6"/>
        <v>0</v>
      </c>
      <c r="L84" s="106"/>
      <c r="M84" s="113">
        <f t="shared" si="7"/>
        <v>0</v>
      </c>
      <c r="N84" s="97"/>
      <c r="O84" s="111">
        <f t="shared" si="8"/>
        <v>0</v>
      </c>
      <c r="P84" s="97"/>
      <c r="Q84" s="111">
        <f t="shared" si="9"/>
        <v>0</v>
      </c>
      <c r="R84" s="97"/>
      <c r="S84" s="111">
        <f t="shared" si="10"/>
        <v>0</v>
      </c>
      <c r="T84" s="97"/>
      <c r="U84" s="111">
        <f t="shared" si="11"/>
        <v>0</v>
      </c>
    </row>
    <row r="85" spans="1:21" x14ac:dyDescent="0.25">
      <c r="A85" s="97">
        <v>81</v>
      </c>
      <c r="B85" s="97"/>
      <c r="C85" s="98"/>
      <c r="D85" s="97"/>
      <c r="E85" s="97"/>
      <c r="F85" s="97"/>
      <c r="G85" s="109">
        <f>IF($I85 = "CPNS", VLOOKUP(F85,'Besaran TPP '!$B$5:$I$19,8,FALSE)*80%, IFERROR( VLOOKUP(F85,'Besaran TPP '!$B$5:$I$19,8,FALSE),))</f>
        <v>0</v>
      </c>
      <c r="H85" s="97"/>
      <c r="I85" s="97"/>
      <c r="J85" s="97"/>
      <c r="K85" s="111">
        <f t="shared" si="6"/>
        <v>0</v>
      </c>
      <c r="L85" s="106"/>
      <c r="M85" s="113">
        <f t="shared" si="7"/>
        <v>0</v>
      </c>
      <c r="N85" s="97"/>
      <c r="O85" s="111">
        <f t="shared" si="8"/>
        <v>0</v>
      </c>
      <c r="P85" s="97"/>
      <c r="Q85" s="111">
        <f t="shared" si="9"/>
        <v>0</v>
      </c>
      <c r="R85" s="97"/>
      <c r="S85" s="111">
        <f t="shared" si="10"/>
        <v>0</v>
      </c>
      <c r="T85" s="97"/>
      <c r="U85" s="111">
        <f t="shared" si="11"/>
        <v>0</v>
      </c>
    </row>
    <row r="86" spans="1:21" x14ac:dyDescent="0.25">
      <c r="A86" s="97">
        <v>82</v>
      </c>
      <c r="B86" s="97"/>
      <c r="C86" s="98"/>
      <c r="D86" s="97"/>
      <c r="E86" s="97"/>
      <c r="F86" s="97"/>
      <c r="G86" s="109">
        <f>IF($I86 = "CPNS", VLOOKUP(F86,'Besaran TPP '!$B$5:$I$19,8,FALSE)*80%, IFERROR( VLOOKUP(F86,'Besaran TPP '!$B$5:$I$19,8,FALSE),))</f>
        <v>0</v>
      </c>
      <c r="H86" s="97"/>
      <c r="I86" s="97"/>
      <c r="J86" s="97"/>
      <c r="K86" s="111">
        <f t="shared" si="6"/>
        <v>0</v>
      </c>
      <c r="L86" s="106"/>
      <c r="M86" s="113">
        <f t="shared" si="7"/>
        <v>0</v>
      </c>
      <c r="N86" s="97"/>
      <c r="O86" s="111">
        <f t="shared" si="8"/>
        <v>0</v>
      </c>
      <c r="P86" s="97"/>
      <c r="Q86" s="111">
        <f t="shared" si="9"/>
        <v>0</v>
      </c>
      <c r="R86" s="97"/>
      <c r="S86" s="111">
        <f t="shared" si="10"/>
        <v>0</v>
      </c>
      <c r="T86" s="97"/>
      <c r="U86" s="111">
        <f t="shared" si="11"/>
        <v>0</v>
      </c>
    </row>
    <row r="87" spans="1:21" x14ac:dyDescent="0.25">
      <c r="A87" s="97">
        <v>83</v>
      </c>
      <c r="B87" s="97"/>
      <c r="C87" s="98"/>
      <c r="D87" s="97"/>
      <c r="E87" s="97"/>
      <c r="F87" s="97"/>
      <c r="G87" s="109">
        <f>IF($I87 = "CPNS", VLOOKUP(F87,'Besaran TPP '!$B$5:$I$19,8,FALSE)*80%, IFERROR( VLOOKUP(F87,'Besaran TPP '!$B$5:$I$19,8,FALSE),))</f>
        <v>0</v>
      </c>
      <c r="H87" s="97"/>
      <c r="I87" s="97"/>
      <c r="J87" s="97"/>
      <c r="K87" s="111">
        <f t="shared" si="6"/>
        <v>0</v>
      </c>
      <c r="L87" s="106"/>
      <c r="M87" s="113">
        <f t="shared" si="7"/>
        <v>0</v>
      </c>
      <c r="N87" s="97"/>
      <c r="O87" s="111">
        <f t="shared" si="8"/>
        <v>0</v>
      </c>
      <c r="P87" s="97"/>
      <c r="Q87" s="111">
        <f t="shared" si="9"/>
        <v>0</v>
      </c>
      <c r="R87" s="97"/>
      <c r="S87" s="111">
        <f t="shared" si="10"/>
        <v>0</v>
      </c>
      <c r="T87" s="97"/>
      <c r="U87" s="111">
        <f t="shared" si="11"/>
        <v>0</v>
      </c>
    </row>
    <row r="88" spans="1:21" x14ac:dyDescent="0.25">
      <c r="A88" s="97">
        <v>84</v>
      </c>
      <c r="B88" s="97"/>
      <c r="C88" s="98"/>
      <c r="D88" s="97"/>
      <c r="E88" s="97"/>
      <c r="F88" s="97"/>
      <c r="G88" s="109">
        <f>IF($I88 = "CPNS", VLOOKUP(F88,'Besaran TPP '!$B$5:$I$19,8,FALSE)*80%, IFERROR( VLOOKUP(F88,'Besaran TPP '!$B$5:$I$19,8,FALSE),))</f>
        <v>0</v>
      </c>
      <c r="H88" s="97"/>
      <c r="I88" s="97"/>
      <c r="J88" s="97"/>
      <c r="K88" s="111">
        <f t="shared" si="6"/>
        <v>0</v>
      </c>
      <c r="L88" s="106"/>
      <c r="M88" s="113">
        <f t="shared" si="7"/>
        <v>0</v>
      </c>
      <c r="N88" s="97"/>
      <c r="O88" s="111">
        <f t="shared" si="8"/>
        <v>0</v>
      </c>
      <c r="P88" s="97"/>
      <c r="Q88" s="111">
        <f t="shared" si="9"/>
        <v>0</v>
      </c>
      <c r="R88" s="97"/>
      <c r="S88" s="111">
        <f t="shared" si="10"/>
        <v>0</v>
      </c>
      <c r="T88" s="97"/>
      <c r="U88" s="111">
        <f t="shared" si="11"/>
        <v>0</v>
      </c>
    </row>
    <row r="89" spans="1:21" x14ac:dyDescent="0.25">
      <c r="A89" s="97">
        <v>85</v>
      </c>
      <c r="B89" s="97"/>
      <c r="C89" s="98"/>
      <c r="D89" s="97"/>
      <c r="E89" s="97"/>
      <c r="F89" s="97"/>
      <c r="G89" s="109">
        <f>IF($I89 = "CPNS", VLOOKUP(F89,'Besaran TPP '!$B$5:$I$19,8,FALSE)*80%, IFERROR( VLOOKUP(F89,'Besaran TPP '!$B$5:$I$19,8,FALSE),))</f>
        <v>0</v>
      </c>
      <c r="H89" s="97"/>
      <c r="I89" s="97"/>
      <c r="J89" s="97"/>
      <c r="K89" s="111">
        <f t="shared" si="6"/>
        <v>0</v>
      </c>
      <c r="L89" s="106"/>
      <c r="M89" s="113">
        <f t="shared" si="7"/>
        <v>0</v>
      </c>
      <c r="N89" s="97"/>
      <c r="O89" s="111">
        <f t="shared" si="8"/>
        <v>0</v>
      </c>
      <c r="P89" s="97"/>
      <c r="Q89" s="111">
        <f t="shared" si="9"/>
        <v>0</v>
      </c>
      <c r="R89" s="97"/>
      <c r="S89" s="111">
        <f t="shared" si="10"/>
        <v>0</v>
      </c>
      <c r="T89" s="97"/>
      <c r="U89" s="111">
        <f t="shared" si="11"/>
        <v>0</v>
      </c>
    </row>
    <row r="90" spans="1:21" x14ac:dyDescent="0.25">
      <c r="A90" s="97">
        <v>86</v>
      </c>
      <c r="B90" s="97"/>
      <c r="C90" s="98"/>
      <c r="D90" s="97"/>
      <c r="E90" s="97"/>
      <c r="F90" s="97"/>
      <c r="G90" s="109">
        <f>IF($I90 = "CPNS", VLOOKUP(F90,'Besaran TPP '!$B$5:$I$19,8,FALSE)*80%, IFERROR( VLOOKUP(F90,'Besaran TPP '!$B$5:$I$19,8,FALSE),))</f>
        <v>0</v>
      </c>
      <c r="H90" s="97"/>
      <c r="I90" s="97"/>
      <c r="J90" s="97"/>
      <c r="K90" s="111">
        <f t="shared" si="6"/>
        <v>0</v>
      </c>
      <c r="L90" s="106"/>
      <c r="M90" s="113">
        <f t="shared" si="7"/>
        <v>0</v>
      </c>
      <c r="N90" s="97"/>
      <c r="O90" s="111">
        <f t="shared" si="8"/>
        <v>0</v>
      </c>
      <c r="P90" s="97"/>
      <c r="Q90" s="111">
        <f t="shared" si="9"/>
        <v>0</v>
      </c>
      <c r="R90" s="97"/>
      <c r="S90" s="111">
        <f t="shared" si="10"/>
        <v>0</v>
      </c>
      <c r="T90" s="97"/>
      <c r="U90" s="111">
        <f t="shared" si="11"/>
        <v>0</v>
      </c>
    </row>
    <row r="91" spans="1:21" x14ac:dyDescent="0.25">
      <c r="A91" s="97">
        <v>87</v>
      </c>
      <c r="B91" s="97"/>
      <c r="C91" s="98"/>
      <c r="D91" s="97"/>
      <c r="E91" s="97"/>
      <c r="F91" s="97"/>
      <c r="G91" s="109">
        <f>IF($I91 = "CPNS", VLOOKUP(F91,'Besaran TPP '!$B$5:$I$19,8,FALSE)*80%, IFERROR( VLOOKUP(F91,'Besaran TPP '!$B$5:$I$19,8,FALSE),))</f>
        <v>0</v>
      </c>
      <c r="H91" s="97"/>
      <c r="I91" s="97"/>
      <c r="J91" s="97"/>
      <c r="K91" s="111">
        <f t="shared" si="6"/>
        <v>0</v>
      </c>
      <c r="L91" s="106"/>
      <c r="M91" s="113">
        <f t="shared" si="7"/>
        <v>0</v>
      </c>
      <c r="N91" s="97"/>
      <c r="O91" s="111">
        <f t="shared" si="8"/>
        <v>0</v>
      </c>
      <c r="P91" s="97"/>
      <c r="Q91" s="111">
        <f t="shared" si="9"/>
        <v>0</v>
      </c>
      <c r="R91" s="97"/>
      <c r="S91" s="111">
        <f t="shared" si="10"/>
        <v>0</v>
      </c>
      <c r="T91" s="97"/>
      <c r="U91" s="111">
        <f t="shared" si="11"/>
        <v>0</v>
      </c>
    </row>
    <row r="92" spans="1:21" x14ac:dyDescent="0.25">
      <c r="A92" s="97">
        <v>88</v>
      </c>
      <c r="B92" s="97"/>
      <c r="C92" s="98"/>
      <c r="D92" s="97"/>
      <c r="E92" s="97"/>
      <c r="F92" s="97"/>
      <c r="G92" s="109">
        <f>IF($I92 = "CPNS", VLOOKUP(F92,'Besaran TPP '!$B$5:$I$19,8,FALSE)*80%, IFERROR( VLOOKUP(F92,'Besaran TPP '!$B$5:$I$19,8,FALSE),))</f>
        <v>0</v>
      </c>
      <c r="H92" s="97"/>
      <c r="I92" s="97"/>
      <c r="J92" s="97"/>
      <c r="K92" s="111">
        <f t="shared" si="6"/>
        <v>0</v>
      </c>
      <c r="L92" s="106"/>
      <c r="M92" s="113">
        <f t="shared" si="7"/>
        <v>0</v>
      </c>
      <c r="N92" s="97"/>
      <c r="O92" s="111">
        <f t="shared" si="8"/>
        <v>0</v>
      </c>
      <c r="P92" s="97"/>
      <c r="Q92" s="111">
        <f t="shared" si="9"/>
        <v>0</v>
      </c>
      <c r="R92" s="97"/>
      <c r="S92" s="111">
        <f t="shared" si="10"/>
        <v>0</v>
      </c>
      <c r="T92" s="97"/>
      <c r="U92" s="111">
        <f t="shared" si="11"/>
        <v>0</v>
      </c>
    </row>
    <row r="93" spans="1:21" x14ac:dyDescent="0.25">
      <c r="A93" s="97">
        <v>89</v>
      </c>
      <c r="B93" s="97"/>
      <c r="C93" s="98"/>
      <c r="D93" s="97"/>
      <c r="E93" s="97"/>
      <c r="F93" s="97"/>
      <c r="G93" s="109">
        <f>IF($I93 = "CPNS", VLOOKUP(F93,'Besaran TPP '!$B$5:$I$19,8,FALSE)*80%, IFERROR( VLOOKUP(F93,'Besaran TPP '!$B$5:$I$19,8,FALSE),))</f>
        <v>0</v>
      </c>
      <c r="H93" s="97"/>
      <c r="I93" s="97"/>
      <c r="J93" s="97"/>
      <c r="K93" s="111">
        <f t="shared" si="6"/>
        <v>0</v>
      </c>
      <c r="L93" s="106"/>
      <c r="M93" s="113">
        <f t="shared" si="7"/>
        <v>0</v>
      </c>
      <c r="N93" s="97"/>
      <c r="O93" s="111">
        <f t="shared" si="8"/>
        <v>0</v>
      </c>
      <c r="P93" s="97"/>
      <c r="Q93" s="111">
        <f t="shared" si="9"/>
        <v>0</v>
      </c>
      <c r="R93" s="97"/>
      <c r="S93" s="111">
        <f t="shared" si="10"/>
        <v>0</v>
      </c>
      <c r="T93" s="97"/>
      <c r="U93" s="111">
        <f t="shared" si="11"/>
        <v>0</v>
      </c>
    </row>
    <row r="94" spans="1:21" x14ac:dyDescent="0.25">
      <c r="A94" s="97">
        <v>90</v>
      </c>
      <c r="B94" s="97"/>
      <c r="C94" s="98"/>
      <c r="D94" s="97"/>
      <c r="E94" s="97"/>
      <c r="F94" s="97"/>
      <c r="G94" s="109">
        <f>IF($I94 = "CPNS", VLOOKUP(F94,'Besaran TPP '!$B$5:$I$19,8,FALSE)*80%, IFERROR( VLOOKUP(F94,'Besaran TPP '!$B$5:$I$19,8,FALSE),))</f>
        <v>0</v>
      </c>
      <c r="H94" s="97"/>
      <c r="I94" s="97"/>
      <c r="J94" s="97"/>
      <c r="K94" s="111">
        <f t="shared" si="6"/>
        <v>0</v>
      </c>
      <c r="L94" s="106"/>
      <c r="M94" s="113">
        <f t="shared" si="7"/>
        <v>0</v>
      </c>
      <c r="N94" s="97"/>
      <c r="O94" s="111">
        <f t="shared" si="8"/>
        <v>0</v>
      </c>
      <c r="P94" s="97"/>
      <c r="Q94" s="111">
        <f t="shared" si="9"/>
        <v>0</v>
      </c>
      <c r="R94" s="97"/>
      <c r="S94" s="111">
        <f t="shared" si="10"/>
        <v>0</v>
      </c>
      <c r="T94" s="97"/>
      <c r="U94" s="111">
        <f t="shared" si="11"/>
        <v>0</v>
      </c>
    </row>
    <row r="95" spans="1:21" x14ac:dyDescent="0.25">
      <c r="A95" s="97">
        <v>91</v>
      </c>
      <c r="B95" s="97"/>
      <c r="C95" s="98"/>
      <c r="D95" s="97"/>
      <c r="E95" s="97"/>
      <c r="F95" s="97"/>
      <c r="G95" s="109">
        <f>IF($I95 = "CPNS", VLOOKUP(F95,'Besaran TPP '!$B$5:$I$19,8,FALSE)*80%, IFERROR( VLOOKUP(F95,'Besaran TPP '!$B$5:$I$19,8,FALSE),))</f>
        <v>0</v>
      </c>
      <c r="H95" s="97"/>
      <c r="I95" s="97"/>
      <c r="J95" s="97"/>
      <c r="K95" s="111">
        <f t="shared" si="6"/>
        <v>0</v>
      </c>
      <c r="L95" s="106"/>
      <c r="M95" s="113">
        <f t="shared" si="7"/>
        <v>0</v>
      </c>
      <c r="N95" s="97"/>
      <c r="O95" s="111">
        <f t="shared" si="8"/>
        <v>0</v>
      </c>
      <c r="P95" s="97"/>
      <c r="Q95" s="111">
        <f t="shared" si="9"/>
        <v>0</v>
      </c>
      <c r="R95" s="97"/>
      <c r="S95" s="111">
        <f t="shared" si="10"/>
        <v>0</v>
      </c>
      <c r="T95" s="97"/>
      <c r="U95" s="111">
        <f t="shared" si="11"/>
        <v>0</v>
      </c>
    </row>
    <row r="96" spans="1:21" x14ac:dyDescent="0.25">
      <c r="A96" s="97">
        <v>92</v>
      </c>
      <c r="B96" s="97"/>
      <c r="C96" s="98"/>
      <c r="D96" s="97"/>
      <c r="E96" s="97"/>
      <c r="F96" s="97"/>
      <c r="G96" s="109">
        <f>IF($I96 = "CPNS", VLOOKUP(F96,'Besaran TPP '!$B$5:$I$19,8,FALSE)*80%, IFERROR( VLOOKUP(F96,'Besaran TPP '!$B$5:$I$19,8,FALSE),))</f>
        <v>0</v>
      </c>
      <c r="H96" s="97"/>
      <c r="I96" s="97"/>
      <c r="J96" s="97"/>
      <c r="K96" s="111">
        <f t="shared" si="6"/>
        <v>0</v>
      </c>
      <c r="L96" s="106"/>
      <c r="M96" s="113">
        <f t="shared" si="7"/>
        <v>0</v>
      </c>
      <c r="N96" s="97"/>
      <c r="O96" s="111">
        <f t="shared" si="8"/>
        <v>0</v>
      </c>
      <c r="P96" s="97"/>
      <c r="Q96" s="111">
        <f t="shared" si="9"/>
        <v>0</v>
      </c>
      <c r="R96" s="97"/>
      <c r="S96" s="111">
        <f t="shared" si="10"/>
        <v>0</v>
      </c>
      <c r="T96" s="97"/>
      <c r="U96" s="111">
        <f t="shared" si="11"/>
        <v>0</v>
      </c>
    </row>
    <row r="97" spans="1:21" x14ac:dyDescent="0.25">
      <c r="A97" s="97">
        <v>93</v>
      </c>
      <c r="B97" s="97"/>
      <c r="C97" s="98"/>
      <c r="D97" s="97"/>
      <c r="E97" s="97"/>
      <c r="F97" s="97"/>
      <c r="G97" s="109">
        <f>IF($I97 = "CPNS", VLOOKUP(F97,'Besaran TPP '!$B$5:$I$19,8,FALSE)*80%, IFERROR( VLOOKUP(F97,'Besaran TPP '!$B$5:$I$19,8,FALSE),))</f>
        <v>0</v>
      </c>
      <c r="H97" s="97"/>
      <c r="I97" s="97"/>
      <c r="J97" s="97"/>
      <c r="K97" s="111">
        <f t="shared" si="6"/>
        <v>0</v>
      </c>
      <c r="L97" s="106"/>
      <c r="M97" s="113">
        <f t="shared" si="7"/>
        <v>0</v>
      </c>
      <c r="N97" s="97"/>
      <c r="O97" s="111">
        <f t="shared" si="8"/>
        <v>0</v>
      </c>
      <c r="P97" s="97"/>
      <c r="Q97" s="111">
        <f t="shared" si="9"/>
        <v>0</v>
      </c>
      <c r="R97" s="97"/>
      <c r="S97" s="111">
        <f t="shared" si="10"/>
        <v>0</v>
      </c>
      <c r="T97" s="97"/>
      <c r="U97" s="111">
        <f t="shared" si="11"/>
        <v>0</v>
      </c>
    </row>
    <row r="98" spans="1:21" x14ac:dyDescent="0.25">
      <c r="A98" s="97">
        <v>94</v>
      </c>
      <c r="B98" s="97"/>
      <c r="C98" s="98"/>
      <c r="D98" s="97"/>
      <c r="E98" s="97"/>
      <c r="F98" s="97"/>
      <c r="G98" s="109">
        <f>IF($I98 = "CPNS", VLOOKUP(F98,'Besaran TPP '!$B$5:$I$19,8,FALSE)*80%, IFERROR( VLOOKUP(F98,'Besaran TPP '!$B$5:$I$19,8,FALSE),))</f>
        <v>0</v>
      </c>
      <c r="H98" s="97"/>
      <c r="I98" s="97"/>
      <c r="J98" s="97"/>
      <c r="K98" s="111">
        <f t="shared" si="6"/>
        <v>0</v>
      </c>
      <c r="L98" s="106"/>
      <c r="M98" s="113">
        <f t="shared" si="7"/>
        <v>0</v>
      </c>
      <c r="N98" s="97"/>
      <c r="O98" s="111">
        <f t="shared" si="8"/>
        <v>0</v>
      </c>
      <c r="P98" s="97"/>
      <c r="Q98" s="111">
        <f t="shared" si="9"/>
        <v>0</v>
      </c>
      <c r="R98" s="97"/>
      <c r="S98" s="111">
        <f t="shared" si="10"/>
        <v>0</v>
      </c>
      <c r="T98" s="97"/>
      <c r="U98" s="111">
        <f t="shared" si="11"/>
        <v>0</v>
      </c>
    </row>
    <row r="99" spans="1:21" x14ac:dyDescent="0.25">
      <c r="A99" s="97">
        <v>95</v>
      </c>
      <c r="B99" s="97"/>
      <c r="C99" s="98"/>
      <c r="D99" s="97"/>
      <c r="E99" s="97"/>
      <c r="F99" s="97"/>
      <c r="G99" s="109">
        <f>IF($I99 = "CPNS", VLOOKUP(F99,'Besaran TPP '!$B$5:$I$19,8,FALSE)*80%, IFERROR( VLOOKUP(F99,'Besaran TPP '!$B$5:$I$19,8,FALSE),))</f>
        <v>0</v>
      </c>
      <c r="H99" s="97"/>
      <c r="I99" s="97"/>
      <c r="J99" s="97"/>
      <c r="K99" s="111">
        <f t="shared" si="6"/>
        <v>0</v>
      </c>
      <c r="L99" s="106"/>
      <c r="M99" s="113">
        <f t="shared" si="7"/>
        <v>0</v>
      </c>
      <c r="N99" s="97"/>
      <c r="O99" s="111">
        <f t="shared" si="8"/>
        <v>0</v>
      </c>
      <c r="P99" s="97"/>
      <c r="Q99" s="111">
        <f t="shared" si="9"/>
        <v>0</v>
      </c>
      <c r="R99" s="97"/>
      <c r="S99" s="111">
        <f t="shared" si="10"/>
        <v>0</v>
      </c>
      <c r="T99" s="97"/>
      <c r="U99" s="111">
        <f t="shared" si="11"/>
        <v>0</v>
      </c>
    </row>
    <row r="100" spans="1:21" x14ac:dyDescent="0.25">
      <c r="A100" s="97">
        <v>96</v>
      </c>
      <c r="B100" s="97"/>
      <c r="C100" s="98"/>
      <c r="D100" s="97"/>
      <c r="E100" s="97"/>
      <c r="F100" s="97"/>
      <c r="G100" s="109">
        <f>IF($I100 = "CPNS", VLOOKUP(F100,'Besaran TPP '!$B$5:$I$19,8,FALSE)*80%, IFERROR( VLOOKUP(F100,'Besaran TPP '!$B$5:$I$19,8,FALSE),))</f>
        <v>0</v>
      </c>
      <c r="H100" s="97"/>
      <c r="I100" s="97"/>
      <c r="J100" s="97"/>
      <c r="K100" s="111">
        <f t="shared" si="6"/>
        <v>0</v>
      </c>
      <c r="L100" s="106"/>
      <c r="M100" s="113">
        <f t="shared" si="7"/>
        <v>0</v>
      </c>
      <c r="N100" s="97"/>
      <c r="O100" s="111">
        <f t="shared" si="8"/>
        <v>0</v>
      </c>
      <c r="P100" s="97"/>
      <c r="Q100" s="111">
        <f t="shared" si="9"/>
        <v>0</v>
      </c>
      <c r="R100" s="97"/>
      <c r="S100" s="111">
        <f t="shared" si="10"/>
        <v>0</v>
      </c>
      <c r="T100" s="97"/>
      <c r="U100" s="111">
        <f t="shared" si="11"/>
        <v>0</v>
      </c>
    </row>
    <row r="101" spans="1:21" x14ac:dyDescent="0.25">
      <c r="A101" s="97">
        <v>97</v>
      </c>
      <c r="B101" s="97"/>
      <c r="C101" s="98"/>
      <c r="D101" s="97"/>
      <c r="E101" s="97"/>
      <c r="F101" s="97"/>
      <c r="G101" s="109">
        <f>IF($I101 = "CPNS", VLOOKUP(F101,'Besaran TPP '!$B$5:$I$19,8,FALSE)*80%, IFERROR( VLOOKUP(F101,'Besaran TPP '!$B$5:$I$19,8,FALSE),))</f>
        <v>0</v>
      </c>
      <c r="H101" s="97"/>
      <c r="I101" s="97"/>
      <c r="J101" s="97"/>
      <c r="K101" s="111">
        <f t="shared" si="6"/>
        <v>0</v>
      </c>
      <c r="L101" s="106"/>
      <c r="M101" s="113">
        <f t="shared" si="7"/>
        <v>0</v>
      </c>
      <c r="N101" s="97"/>
      <c r="O101" s="111">
        <f t="shared" si="8"/>
        <v>0</v>
      </c>
      <c r="P101" s="97"/>
      <c r="Q101" s="111">
        <f t="shared" si="9"/>
        <v>0</v>
      </c>
      <c r="R101" s="97"/>
      <c r="S101" s="111">
        <f t="shared" si="10"/>
        <v>0</v>
      </c>
      <c r="T101" s="97"/>
      <c r="U101" s="111">
        <f t="shared" si="11"/>
        <v>0</v>
      </c>
    </row>
    <row r="102" spans="1:21" x14ac:dyDescent="0.25">
      <c r="A102" s="97">
        <v>98</v>
      </c>
      <c r="B102" s="97"/>
      <c r="C102" s="98"/>
      <c r="D102" s="97"/>
      <c r="E102" s="97"/>
      <c r="F102" s="97"/>
      <c r="G102" s="109">
        <f>IF($I102 = "CPNS", VLOOKUP(F102,'Besaran TPP '!$B$5:$I$19,8,FALSE)*80%, IFERROR( VLOOKUP(F102,'Besaran TPP '!$B$5:$I$19,8,FALSE),))</f>
        <v>0</v>
      </c>
      <c r="H102" s="97"/>
      <c r="I102" s="97"/>
      <c r="J102" s="97"/>
      <c r="K102" s="111">
        <f t="shared" si="6"/>
        <v>0</v>
      </c>
      <c r="L102" s="106"/>
      <c r="M102" s="113">
        <f t="shared" si="7"/>
        <v>0</v>
      </c>
      <c r="N102" s="97"/>
      <c r="O102" s="111">
        <f t="shared" si="8"/>
        <v>0</v>
      </c>
      <c r="P102" s="97"/>
      <c r="Q102" s="111">
        <f t="shared" si="9"/>
        <v>0</v>
      </c>
      <c r="R102" s="97"/>
      <c r="S102" s="111">
        <f t="shared" si="10"/>
        <v>0</v>
      </c>
      <c r="T102" s="97"/>
      <c r="U102" s="111">
        <f t="shared" si="11"/>
        <v>0</v>
      </c>
    </row>
    <row r="103" spans="1:21" x14ac:dyDescent="0.25">
      <c r="A103" s="97">
        <v>99</v>
      </c>
      <c r="B103" s="97"/>
      <c r="C103" s="98"/>
      <c r="D103" s="97"/>
      <c r="E103" s="97"/>
      <c r="F103" s="97"/>
      <c r="G103" s="109">
        <f>IF($I103 = "CPNS", VLOOKUP(F103,'Besaran TPP '!$B$5:$I$19,8,FALSE)*80%, IFERROR( VLOOKUP(F103,'Besaran TPP '!$B$5:$I$19,8,FALSE),))</f>
        <v>0</v>
      </c>
      <c r="H103" s="97"/>
      <c r="I103" s="97"/>
      <c r="J103" s="97"/>
      <c r="K103" s="111">
        <f t="shared" si="6"/>
        <v>0</v>
      </c>
      <c r="L103" s="106"/>
      <c r="M103" s="113">
        <f t="shared" si="7"/>
        <v>0</v>
      </c>
      <c r="N103" s="97"/>
      <c r="O103" s="111">
        <f t="shared" si="8"/>
        <v>0</v>
      </c>
      <c r="P103" s="97"/>
      <c r="Q103" s="111">
        <f t="shared" si="9"/>
        <v>0</v>
      </c>
      <c r="R103" s="97"/>
      <c r="S103" s="111">
        <f t="shared" si="10"/>
        <v>0</v>
      </c>
      <c r="T103" s="97"/>
      <c r="U103" s="111">
        <f t="shared" si="11"/>
        <v>0</v>
      </c>
    </row>
    <row r="104" spans="1:21" x14ac:dyDescent="0.25">
      <c r="A104" s="97">
        <v>100</v>
      </c>
      <c r="B104" s="97"/>
      <c r="C104" s="98"/>
      <c r="D104" s="97"/>
      <c r="E104" s="97"/>
      <c r="F104" s="97"/>
      <c r="G104" s="109">
        <f>IF($I104 = "CPNS", VLOOKUP(F104,'Besaran TPP '!$B$5:$I$19,8,FALSE)*80%, IFERROR( VLOOKUP(F104,'Besaran TPP '!$B$5:$I$19,8,FALSE),))</f>
        <v>0</v>
      </c>
      <c r="H104" s="97"/>
      <c r="I104" s="97"/>
      <c r="J104" s="97"/>
      <c r="K104" s="111">
        <f t="shared" si="6"/>
        <v>0</v>
      </c>
      <c r="L104" s="106"/>
      <c r="M104" s="113">
        <f t="shared" si="7"/>
        <v>0</v>
      </c>
      <c r="N104" s="97"/>
      <c r="O104" s="111">
        <f t="shared" si="8"/>
        <v>0</v>
      </c>
      <c r="P104" s="97"/>
      <c r="Q104" s="111">
        <f t="shared" si="9"/>
        <v>0</v>
      </c>
      <c r="R104" s="97"/>
      <c r="S104" s="111">
        <f t="shared" si="10"/>
        <v>0</v>
      </c>
      <c r="T104" s="97"/>
      <c r="U104" s="111">
        <f t="shared" si="11"/>
        <v>0</v>
      </c>
    </row>
    <row r="105" spans="1:21" x14ac:dyDescent="0.25">
      <c r="A105" s="97">
        <v>101</v>
      </c>
      <c r="B105" s="97"/>
      <c r="C105" s="98"/>
      <c r="D105" s="97"/>
      <c r="E105" s="97"/>
      <c r="F105" s="97"/>
      <c r="G105" s="109">
        <f>IF($I105 = "CPNS", VLOOKUP(F105,'Besaran TPP '!$B$5:$I$19,8,FALSE)*80%, IFERROR( VLOOKUP(F105,'Besaran TPP '!$B$5:$I$19,8,FALSE),))</f>
        <v>0</v>
      </c>
      <c r="H105" s="97"/>
      <c r="I105" s="97"/>
      <c r="J105" s="97"/>
      <c r="K105" s="111">
        <f t="shared" si="6"/>
        <v>0</v>
      </c>
      <c r="L105" s="106"/>
      <c r="M105" s="113">
        <f t="shared" si="7"/>
        <v>0</v>
      </c>
      <c r="N105" s="97"/>
      <c r="O105" s="111">
        <f t="shared" si="8"/>
        <v>0</v>
      </c>
      <c r="P105" s="97"/>
      <c r="Q105" s="111">
        <f t="shared" si="9"/>
        <v>0</v>
      </c>
      <c r="R105" s="97"/>
      <c r="S105" s="111">
        <f t="shared" si="10"/>
        <v>0</v>
      </c>
      <c r="T105" s="97"/>
      <c r="U105" s="111">
        <f t="shared" si="11"/>
        <v>0</v>
      </c>
    </row>
    <row r="106" spans="1:21" x14ac:dyDescent="0.25">
      <c r="A106" s="97">
        <v>102</v>
      </c>
      <c r="B106" s="97"/>
      <c r="C106" s="98"/>
      <c r="D106" s="97"/>
      <c r="E106" s="97"/>
      <c r="F106" s="97"/>
      <c r="G106" s="109">
        <f>IF($I106 = "CPNS", VLOOKUP(F106,'Besaran TPP '!$B$5:$I$19,8,FALSE)*80%, IFERROR( VLOOKUP(F106,'Besaran TPP '!$B$5:$I$19,8,FALSE),))</f>
        <v>0</v>
      </c>
      <c r="H106" s="97"/>
      <c r="I106" s="97"/>
      <c r="J106" s="97"/>
      <c r="K106" s="111">
        <f t="shared" si="6"/>
        <v>0</v>
      </c>
      <c r="L106" s="106"/>
      <c r="M106" s="113">
        <f t="shared" si="7"/>
        <v>0</v>
      </c>
      <c r="N106" s="97"/>
      <c r="O106" s="111">
        <f t="shared" si="8"/>
        <v>0</v>
      </c>
      <c r="P106" s="97"/>
      <c r="Q106" s="111">
        <f t="shared" si="9"/>
        <v>0</v>
      </c>
      <c r="R106" s="97"/>
      <c r="S106" s="111">
        <f t="shared" si="10"/>
        <v>0</v>
      </c>
      <c r="T106" s="97"/>
      <c r="U106" s="111">
        <f t="shared" si="11"/>
        <v>0</v>
      </c>
    </row>
    <row r="107" spans="1:21" x14ac:dyDescent="0.25">
      <c r="A107" s="97">
        <v>103</v>
      </c>
      <c r="B107" s="97"/>
      <c r="C107" s="98"/>
      <c r="D107" s="97"/>
      <c r="E107" s="97"/>
      <c r="F107" s="97"/>
      <c r="G107" s="109">
        <f>IF($I107 = "CPNS", VLOOKUP(F107,'Besaran TPP '!$B$5:$I$19,8,FALSE)*80%, IFERROR( VLOOKUP(F107,'Besaran TPP '!$B$5:$I$19,8,FALSE),))</f>
        <v>0</v>
      </c>
      <c r="H107" s="97"/>
      <c r="I107" s="97"/>
      <c r="J107" s="97"/>
      <c r="K107" s="111">
        <f t="shared" si="6"/>
        <v>0</v>
      </c>
      <c r="L107" s="106"/>
      <c r="M107" s="113">
        <f t="shared" si="7"/>
        <v>0</v>
      </c>
      <c r="N107" s="97"/>
      <c r="O107" s="111">
        <f t="shared" si="8"/>
        <v>0</v>
      </c>
      <c r="P107" s="97"/>
      <c r="Q107" s="111">
        <f t="shared" si="9"/>
        <v>0</v>
      </c>
      <c r="R107" s="97"/>
      <c r="S107" s="111">
        <f t="shared" si="10"/>
        <v>0</v>
      </c>
      <c r="T107" s="97"/>
      <c r="U107" s="111">
        <f t="shared" si="11"/>
        <v>0</v>
      </c>
    </row>
    <row r="108" spans="1:21" x14ac:dyDescent="0.25">
      <c r="A108" s="97">
        <v>104</v>
      </c>
      <c r="B108" s="97"/>
      <c r="C108" s="98"/>
      <c r="D108" s="97"/>
      <c r="E108" s="97"/>
      <c r="F108" s="97"/>
      <c r="G108" s="109">
        <f>IF($I108 = "CPNS", VLOOKUP(F108,'Besaran TPP '!$B$5:$I$19,8,FALSE)*80%, IFERROR( VLOOKUP(F108,'Besaran TPP '!$B$5:$I$19,8,FALSE),))</f>
        <v>0</v>
      </c>
      <c r="H108" s="97"/>
      <c r="I108" s="97"/>
      <c r="J108" s="97"/>
      <c r="K108" s="111">
        <f t="shared" si="6"/>
        <v>0</v>
      </c>
      <c r="L108" s="106"/>
      <c r="M108" s="113">
        <f t="shared" si="7"/>
        <v>0</v>
      </c>
      <c r="N108" s="97"/>
      <c r="O108" s="111">
        <f t="shared" si="8"/>
        <v>0</v>
      </c>
      <c r="P108" s="97"/>
      <c r="Q108" s="111">
        <f t="shared" si="9"/>
        <v>0</v>
      </c>
      <c r="R108" s="97"/>
      <c r="S108" s="111">
        <f t="shared" si="10"/>
        <v>0</v>
      </c>
      <c r="T108" s="97"/>
      <c r="U108" s="111">
        <f t="shared" si="11"/>
        <v>0</v>
      </c>
    </row>
    <row r="109" spans="1:21" x14ac:dyDescent="0.25">
      <c r="A109" s="97">
        <v>105</v>
      </c>
      <c r="B109" s="97"/>
      <c r="C109" s="98"/>
      <c r="D109" s="97"/>
      <c r="E109" s="97"/>
      <c r="F109" s="97"/>
      <c r="G109" s="109">
        <f>IF($I109 = "CPNS", VLOOKUP(F109,'Besaran TPP '!$B$5:$I$19,8,FALSE)*80%, IFERROR( VLOOKUP(F109,'Besaran TPP '!$B$5:$I$19,8,FALSE),))</f>
        <v>0</v>
      </c>
      <c r="H109" s="97"/>
      <c r="I109" s="97"/>
      <c r="J109" s="97"/>
      <c r="K109" s="111">
        <f t="shared" si="6"/>
        <v>0</v>
      </c>
      <c r="L109" s="106"/>
      <c r="M109" s="113">
        <f t="shared" si="7"/>
        <v>0</v>
      </c>
      <c r="N109" s="97"/>
      <c r="O109" s="111">
        <f t="shared" si="8"/>
        <v>0</v>
      </c>
      <c r="P109" s="97"/>
      <c r="Q109" s="111">
        <f t="shared" si="9"/>
        <v>0</v>
      </c>
      <c r="R109" s="97"/>
      <c r="S109" s="111">
        <f t="shared" si="10"/>
        <v>0</v>
      </c>
      <c r="T109" s="97"/>
      <c r="U109" s="111">
        <f t="shared" si="11"/>
        <v>0</v>
      </c>
    </row>
    <row r="110" spans="1:21" x14ac:dyDescent="0.25">
      <c r="A110" s="97">
        <v>106</v>
      </c>
      <c r="B110" s="97"/>
      <c r="C110" s="98"/>
      <c r="D110" s="97"/>
      <c r="E110" s="97"/>
      <c r="F110" s="97"/>
      <c r="G110" s="109">
        <f>IF($I110 = "CPNS", VLOOKUP(F110,'Besaran TPP '!$B$5:$I$19,8,FALSE)*80%, IFERROR( VLOOKUP(F110,'Besaran TPP '!$B$5:$I$19,8,FALSE),))</f>
        <v>0</v>
      </c>
      <c r="H110" s="97"/>
      <c r="I110" s="97"/>
      <c r="J110" s="97"/>
      <c r="K110" s="111">
        <f t="shared" ref="K110:K173" si="12">IF(LEFT(J110,10)="     1.a) ",3%,
 IF(LEFT(J110,10)="     1.b) ",5%,
 IF(LEFT(J110,10)="     1.c) ",8%,
 IF(LEFT(J110,10)="     2.a) ",10%,
 IF(LEFT(J110,10)="     2.b) ",15%,
 IF(LEFT(J110,10)="     2.c) ",20%,
 IF(LEFT(J110,10)="     3.a) ",25%,
 IF(LEFT(J110,10)="     3.b) ",30%,
 IF(LEFT(J110,10)="     3.c) ",100%,
 IF(LEFT(J110,10)="     3.d) ",100%,
 IF(LEFT(J110,10)="     3.e) ",100%,
 )
 )
 )
 )
 )
 )
 )
 )
 )
 )
)</f>
        <v>0</v>
      </c>
      <c r="L110" s="106"/>
      <c r="M110" s="113">
        <f t="shared" ref="M110:M173" si="13">IF(LEFT(L110,4)=" a. ",20%,
 IF(LEFT(L110,4)=" b. ",2%,
 IF(LEFT(L110,4)=" c. ",20%,
 IF(LEFT(L110,4)=" d. ",20%,
 IF(LEFT(L110,4)=" e. ",20%,
 IF(LEFT(L110,4)=" f. ",20%,
 IF(LEFT(L110,4)=" g. ",5%,
 )
 )
 )
 )
 )
 )
)</f>
        <v>0</v>
      </c>
      <c r="N110" s="97"/>
      <c r="O110" s="111">
        <f t="shared" ref="O110:O173" si="14">IF(N110="YA",5%,)</f>
        <v>0</v>
      </c>
      <c r="P110" s="97"/>
      <c r="Q110" s="111">
        <f t="shared" ref="Q110:Q173" si="15">IF(P110="YA",10%,)</f>
        <v>0</v>
      </c>
      <c r="R110" s="97"/>
      <c r="S110" s="111">
        <f t="shared" ref="S110:S173" si="16">IF(R110="YA",10%,)</f>
        <v>0</v>
      </c>
      <c r="T110" s="97"/>
      <c r="U110" s="111">
        <f t="shared" ref="U110:U173" si="17">IF(LEFT(T110,4)=" a. ",10%,
 IF(LEFT(T110,4)=" b. ",5%,
 IF(LEFT(T110,4)=" c. ",5%,
 )
 )
)</f>
        <v>0</v>
      </c>
    </row>
    <row r="111" spans="1:21" x14ac:dyDescent="0.25">
      <c r="A111" s="97">
        <v>107</v>
      </c>
      <c r="B111" s="97"/>
      <c r="C111" s="98"/>
      <c r="D111" s="97"/>
      <c r="E111" s="97"/>
      <c r="F111" s="97"/>
      <c r="G111" s="109">
        <f>IF($I111 = "CPNS", VLOOKUP(F111,'Besaran TPP '!$B$5:$I$19,8,FALSE)*80%, IFERROR( VLOOKUP(F111,'Besaran TPP '!$B$5:$I$19,8,FALSE),))</f>
        <v>0</v>
      </c>
      <c r="H111" s="97"/>
      <c r="I111" s="97"/>
      <c r="J111" s="97"/>
      <c r="K111" s="111">
        <f t="shared" si="12"/>
        <v>0</v>
      </c>
      <c r="L111" s="106"/>
      <c r="M111" s="113">
        <f t="shared" si="13"/>
        <v>0</v>
      </c>
      <c r="N111" s="97"/>
      <c r="O111" s="111">
        <f t="shared" si="14"/>
        <v>0</v>
      </c>
      <c r="P111" s="97"/>
      <c r="Q111" s="111">
        <f t="shared" si="15"/>
        <v>0</v>
      </c>
      <c r="R111" s="97"/>
      <c r="S111" s="111">
        <f t="shared" si="16"/>
        <v>0</v>
      </c>
      <c r="T111" s="97"/>
      <c r="U111" s="111">
        <f t="shared" si="17"/>
        <v>0</v>
      </c>
    </row>
    <row r="112" spans="1:21" x14ac:dyDescent="0.25">
      <c r="A112" s="97">
        <v>108</v>
      </c>
      <c r="B112" s="97"/>
      <c r="C112" s="98"/>
      <c r="D112" s="97"/>
      <c r="E112" s="97"/>
      <c r="F112" s="97"/>
      <c r="G112" s="109">
        <f>IF($I112 = "CPNS", VLOOKUP(F112,'Besaran TPP '!$B$5:$I$19,8,FALSE)*80%, IFERROR( VLOOKUP(F112,'Besaran TPP '!$B$5:$I$19,8,FALSE),))</f>
        <v>0</v>
      </c>
      <c r="H112" s="97"/>
      <c r="I112" s="97"/>
      <c r="J112" s="97"/>
      <c r="K112" s="111">
        <f t="shared" si="12"/>
        <v>0</v>
      </c>
      <c r="L112" s="106"/>
      <c r="M112" s="113">
        <f t="shared" si="13"/>
        <v>0</v>
      </c>
      <c r="N112" s="97"/>
      <c r="O112" s="111">
        <f t="shared" si="14"/>
        <v>0</v>
      </c>
      <c r="P112" s="97"/>
      <c r="Q112" s="111">
        <f t="shared" si="15"/>
        <v>0</v>
      </c>
      <c r="R112" s="97"/>
      <c r="S112" s="111">
        <f t="shared" si="16"/>
        <v>0</v>
      </c>
      <c r="T112" s="97"/>
      <c r="U112" s="111">
        <f t="shared" si="17"/>
        <v>0</v>
      </c>
    </row>
    <row r="113" spans="1:21" x14ac:dyDescent="0.25">
      <c r="A113" s="97">
        <v>109</v>
      </c>
      <c r="B113" s="97"/>
      <c r="C113" s="98"/>
      <c r="D113" s="97"/>
      <c r="E113" s="97"/>
      <c r="F113" s="97"/>
      <c r="G113" s="109">
        <f>IF($I113 = "CPNS", VLOOKUP(F113,'Besaran TPP '!$B$5:$I$19,8,FALSE)*80%, IFERROR( VLOOKUP(F113,'Besaran TPP '!$B$5:$I$19,8,FALSE),))</f>
        <v>0</v>
      </c>
      <c r="H113" s="97"/>
      <c r="I113" s="97"/>
      <c r="J113" s="97"/>
      <c r="K113" s="111">
        <f t="shared" si="12"/>
        <v>0</v>
      </c>
      <c r="L113" s="106"/>
      <c r="M113" s="113">
        <f t="shared" si="13"/>
        <v>0</v>
      </c>
      <c r="N113" s="97"/>
      <c r="O113" s="111">
        <f t="shared" si="14"/>
        <v>0</v>
      </c>
      <c r="P113" s="97"/>
      <c r="Q113" s="111">
        <f t="shared" si="15"/>
        <v>0</v>
      </c>
      <c r="R113" s="97"/>
      <c r="S113" s="111">
        <f t="shared" si="16"/>
        <v>0</v>
      </c>
      <c r="T113" s="97"/>
      <c r="U113" s="111">
        <f t="shared" si="17"/>
        <v>0</v>
      </c>
    </row>
    <row r="114" spans="1:21" x14ac:dyDescent="0.25">
      <c r="A114" s="97">
        <v>110</v>
      </c>
      <c r="B114" s="97"/>
      <c r="C114" s="98"/>
      <c r="D114" s="97"/>
      <c r="E114" s="97"/>
      <c r="F114" s="97"/>
      <c r="G114" s="109">
        <f>IF($I114 = "CPNS", VLOOKUP(F114,'Besaran TPP '!$B$5:$I$19,8,FALSE)*80%, IFERROR( VLOOKUP(F114,'Besaran TPP '!$B$5:$I$19,8,FALSE),))</f>
        <v>0</v>
      </c>
      <c r="H114" s="97"/>
      <c r="I114" s="97"/>
      <c r="J114" s="97"/>
      <c r="K114" s="111">
        <f t="shared" si="12"/>
        <v>0</v>
      </c>
      <c r="L114" s="106"/>
      <c r="M114" s="113">
        <f t="shared" si="13"/>
        <v>0</v>
      </c>
      <c r="N114" s="97"/>
      <c r="O114" s="111">
        <f t="shared" si="14"/>
        <v>0</v>
      </c>
      <c r="P114" s="97"/>
      <c r="Q114" s="111">
        <f t="shared" si="15"/>
        <v>0</v>
      </c>
      <c r="R114" s="97"/>
      <c r="S114" s="111">
        <f t="shared" si="16"/>
        <v>0</v>
      </c>
      <c r="T114" s="97"/>
      <c r="U114" s="111">
        <f t="shared" si="17"/>
        <v>0</v>
      </c>
    </row>
    <row r="115" spans="1:21" x14ac:dyDescent="0.25">
      <c r="A115" s="97">
        <v>111</v>
      </c>
      <c r="B115" s="97"/>
      <c r="C115" s="98"/>
      <c r="D115" s="97"/>
      <c r="E115" s="97"/>
      <c r="F115" s="97"/>
      <c r="G115" s="109">
        <f>IF($I115 = "CPNS", VLOOKUP(F115,'Besaran TPP '!$B$5:$I$19,8,FALSE)*80%, IFERROR( VLOOKUP(F115,'Besaran TPP '!$B$5:$I$19,8,FALSE),))</f>
        <v>0</v>
      </c>
      <c r="H115" s="97"/>
      <c r="I115" s="97"/>
      <c r="J115" s="97"/>
      <c r="K115" s="111">
        <f t="shared" si="12"/>
        <v>0</v>
      </c>
      <c r="L115" s="106"/>
      <c r="M115" s="113">
        <f t="shared" si="13"/>
        <v>0</v>
      </c>
      <c r="N115" s="97"/>
      <c r="O115" s="111">
        <f t="shared" si="14"/>
        <v>0</v>
      </c>
      <c r="P115" s="97"/>
      <c r="Q115" s="111">
        <f t="shared" si="15"/>
        <v>0</v>
      </c>
      <c r="R115" s="97"/>
      <c r="S115" s="111">
        <f t="shared" si="16"/>
        <v>0</v>
      </c>
      <c r="T115" s="97"/>
      <c r="U115" s="111">
        <f t="shared" si="17"/>
        <v>0</v>
      </c>
    </row>
    <row r="116" spans="1:21" x14ac:dyDescent="0.25">
      <c r="A116" s="97">
        <v>112</v>
      </c>
      <c r="B116" s="97"/>
      <c r="C116" s="98"/>
      <c r="D116" s="97"/>
      <c r="E116" s="97"/>
      <c r="F116" s="97"/>
      <c r="G116" s="109">
        <f>IF($I116 = "CPNS", VLOOKUP(F116,'Besaran TPP '!$B$5:$I$19,8,FALSE)*80%, IFERROR( VLOOKUP(F116,'Besaran TPP '!$B$5:$I$19,8,FALSE),))</f>
        <v>0</v>
      </c>
      <c r="H116" s="97"/>
      <c r="I116" s="97"/>
      <c r="J116" s="97"/>
      <c r="K116" s="111">
        <f t="shared" si="12"/>
        <v>0</v>
      </c>
      <c r="L116" s="106"/>
      <c r="M116" s="113">
        <f t="shared" si="13"/>
        <v>0</v>
      </c>
      <c r="N116" s="97"/>
      <c r="O116" s="111">
        <f t="shared" si="14"/>
        <v>0</v>
      </c>
      <c r="P116" s="97"/>
      <c r="Q116" s="111">
        <f t="shared" si="15"/>
        <v>0</v>
      </c>
      <c r="R116" s="97"/>
      <c r="S116" s="111">
        <f t="shared" si="16"/>
        <v>0</v>
      </c>
      <c r="T116" s="97"/>
      <c r="U116" s="111">
        <f t="shared" si="17"/>
        <v>0</v>
      </c>
    </row>
    <row r="117" spans="1:21" x14ac:dyDescent="0.25">
      <c r="A117" s="97">
        <v>113</v>
      </c>
      <c r="B117" s="97"/>
      <c r="C117" s="98"/>
      <c r="D117" s="97"/>
      <c r="E117" s="97"/>
      <c r="F117" s="97"/>
      <c r="G117" s="109">
        <f>IF($I117 = "CPNS", VLOOKUP(F117,'Besaran TPP '!$B$5:$I$19,8,FALSE)*80%, IFERROR( VLOOKUP(F117,'Besaran TPP '!$B$5:$I$19,8,FALSE),))</f>
        <v>0</v>
      </c>
      <c r="H117" s="97"/>
      <c r="I117" s="97"/>
      <c r="J117" s="97"/>
      <c r="K117" s="111">
        <f t="shared" si="12"/>
        <v>0</v>
      </c>
      <c r="L117" s="106"/>
      <c r="M117" s="113">
        <f t="shared" si="13"/>
        <v>0</v>
      </c>
      <c r="N117" s="97"/>
      <c r="O117" s="111">
        <f t="shared" si="14"/>
        <v>0</v>
      </c>
      <c r="P117" s="97"/>
      <c r="Q117" s="111">
        <f t="shared" si="15"/>
        <v>0</v>
      </c>
      <c r="R117" s="97"/>
      <c r="S117" s="111">
        <f t="shared" si="16"/>
        <v>0</v>
      </c>
      <c r="T117" s="97"/>
      <c r="U117" s="111">
        <f t="shared" si="17"/>
        <v>0</v>
      </c>
    </row>
    <row r="118" spans="1:21" x14ac:dyDescent="0.25">
      <c r="A118" s="97">
        <v>114</v>
      </c>
      <c r="B118" s="97"/>
      <c r="C118" s="98"/>
      <c r="D118" s="97"/>
      <c r="E118" s="97"/>
      <c r="F118" s="97"/>
      <c r="G118" s="109">
        <f>IF($I118 = "CPNS", VLOOKUP(F118,'Besaran TPP '!$B$5:$I$19,8,FALSE)*80%, IFERROR( VLOOKUP(F118,'Besaran TPP '!$B$5:$I$19,8,FALSE),))</f>
        <v>0</v>
      </c>
      <c r="H118" s="97"/>
      <c r="I118" s="97"/>
      <c r="J118" s="97"/>
      <c r="K118" s="111">
        <f t="shared" si="12"/>
        <v>0</v>
      </c>
      <c r="L118" s="106"/>
      <c r="M118" s="113">
        <f t="shared" si="13"/>
        <v>0</v>
      </c>
      <c r="N118" s="97"/>
      <c r="O118" s="111">
        <f t="shared" si="14"/>
        <v>0</v>
      </c>
      <c r="P118" s="97"/>
      <c r="Q118" s="111">
        <f t="shared" si="15"/>
        <v>0</v>
      </c>
      <c r="R118" s="97"/>
      <c r="S118" s="111">
        <f t="shared" si="16"/>
        <v>0</v>
      </c>
      <c r="T118" s="97"/>
      <c r="U118" s="111">
        <f t="shared" si="17"/>
        <v>0</v>
      </c>
    </row>
    <row r="119" spans="1:21" x14ac:dyDescent="0.25">
      <c r="A119" s="97">
        <v>115</v>
      </c>
      <c r="B119" s="97"/>
      <c r="C119" s="98"/>
      <c r="D119" s="97"/>
      <c r="E119" s="97"/>
      <c r="F119" s="97"/>
      <c r="G119" s="109">
        <f>IF($I119 = "CPNS", VLOOKUP(F119,'Besaran TPP '!$B$5:$I$19,8,FALSE)*80%, IFERROR( VLOOKUP(F119,'Besaran TPP '!$B$5:$I$19,8,FALSE),))</f>
        <v>0</v>
      </c>
      <c r="H119" s="97"/>
      <c r="I119" s="97"/>
      <c r="J119" s="97"/>
      <c r="K119" s="111">
        <f t="shared" si="12"/>
        <v>0</v>
      </c>
      <c r="L119" s="106"/>
      <c r="M119" s="113">
        <f t="shared" si="13"/>
        <v>0</v>
      </c>
      <c r="N119" s="97"/>
      <c r="O119" s="111">
        <f t="shared" si="14"/>
        <v>0</v>
      </c>
      <c r="P119" s="97"/>
      <c r="Q119" s="111">
        <f t="shared" si="15"/>
        <v>0</v>
      </c>
      <c r="R119" s="97"/>
      <c r="S119" s="111">
        <f t="shared" si="16"/>
        <v>0</v>
      </c>
      <c r="T119" s="97"/>
      <c r="U119" s="111">
        <f t="shared" si="17"/>
        <v>0</v>
      </c>
    </row>
    <row r="120" spans="1:21" x14ac:dyDescent="0.25">
      <c r="A120" s="97">
        <v>116</v>
      </c>
      <c r="B120" s="97"/>
      <c r="C120" s="98"/>
      <c r="D120" s="97"/>
      <c r="E120" s="97"/>
      <c r="F120" s="97"/>
      <c r="G120" s="109">
        <f>IF($I120 = "CPNS", VLOOKUP(F120,'Besaran TPP '!$B$5:$I$19,8,FALSE)*80%, IFERROR( VLOOKUP(F120,'Besaran TPP '!$B$5:$I$19,8,FALSE),))</f>
        <v>0</v>
      </c>
      <c r="H120" s="97"/>
      <c r="I120" s="97"/>
      <c r="J120" s="97"/>
      <c r="K120" s="111">
        <f t="shared" si="12"/>
        <v>0</v>
      </c>
      <c r="L120" s="106"/>
      <c r="M120" s="113">
        <f t="shared" si="13"/>
        <v>0</v>
      </c>
      <c r="N120" s="97"/>
      <c r="O120" s="111">
        <f t="shared" si="14"/>
        <v>0</v>
      </c>
      <c r="P120" s="97"/>
      <c r="Q120" s="111">
        <f t="shared" si="15"/>
        <v>0</v>
      </c>
      <c r="R120" s="97"/>
      <c r="S120" s="111">
        <f t="shared" si="16"/>
        <v>0</v>
      </c>
      <c r="T120" s="97"/>
      <c r="U120" s="111">
        <f t="shared" si="17"/>
        <v>0</v>
      </c>
    </row>
    <row r="121" spans="1:21" x14ac:dyDescent="0.25">
      <c r="A121" s="97">
        <v>117</v>
      </c>
      <c r="B121" s="97"/>
      <c r="C121" s="98"/>
      <c r="D121" s="97"/>
      <c r="E121" s="97"/>
      <c r="F121" s="97"/>
      <c r="G121" s="109">
        <f>IF($I121 = "CPNS", VLOOKUP(F121,'Besaran TPP '!$B$5:$I$19,8,FALSE)*80%, IFERROR( VLOOKUP(F121,'Besaran TPP '!$B$5:$I$19,8,FALSE),))</f>
        <v>0</v>
      </c>
      <c r="H121" s="97"/>
      <c r="I121" s="97"/>
      <c r="J121" s="97"/>
      <c r="K121" s="111">
        <f t="shared" si="12"/>
        <v>0</v>
      </c>
      <c r="L121" s="106"/>
      <c r="M121" s="113">
        <f t="shared" si="13"/>
        <v>0</v>
      </c>
      <c r="N121" s="97"/>
      <c r="O121" s="111">
        <f t="shared" si="14"/>
        <v>0</v>
      </c>
      <c r="P121" s="97"/>
      <c r="Q121" s="111">
        <f t="shared" si="15"/>
        <v>0</v>
      </c>
      <c r="R121" s="97"/>
      <c r="S121" s="111">
        <f t="shared" si="16"/>
        <v>0</v>
      </c>
      <c r="T121" s="97"/>
      <c r="U121" s="111">
        <f t="shared" si="17"/>
        <v>0</v>
      </c>
    </row>
    <row r="122" spans="1:21" x14ac:dyDescent="0.25">
      <c r="A122" s="97">
        <v>118</v>
      </c>
      <c r="B122" s="97"/>
      <c r="C122" s="98"/>
      <c r="D122" s="97"/>
      <c r="E122" s="97"/>
      <c r="F122" s="97"/>
      <c r="G122" s="109">
        <f>IF($I122 = "CPNS", VLOOKUP(F122,'Besaran TPP '!$B$5:$I$19,8,FALSE)*80%, IFERROR( VLOOKUP(F122,'Besaran TPP '!$B$5:$I$19,8,FALSE),))</f>
        <v>0</v>
      </c>
      <c r="H122" s="97"/>
      <c r="I122" s="97"/>
      <c r="J122" s="97"/>
      <c r="K122" s="111">
        <f t="shared" si="12"/>
        <v>0</v>
      </c>
      <c r="L122" s="106"/>
      <c r="M122" s="113">
        <f t="shared" si="13"/>
        <v>0</v>
      </c>
      <c r="N122" s="97"/>
      <c r="O122" s="111">
        <f t="shared" si="14"/>
        <v>0</v>
      </c>
      <c r="P122" s="97"/>
      <c r="Q122" s="111">
        <f t="shared" si="15"/>
        <v>0</v>
      </c>
      <c r="R122" s="97"/>
      <c r="S122" s="111">
        <f t="shared" si="16"/>
        <v>0</v>
      </c>
      <c r="T122" s="97"/>
      <c r="U122" s="111">
        <f t="shared" si="17"/>
        <v>0</v>
      </c>
    </row>
    <row r="123" spans="1:21" x14ac:dyDescent="0.25">
      <c r="A123" s="97">
        <v>119</v>
      </c>
      <c r="B123" s="97"/>
      <c r="C123" s="98"/>
      <c r="D123" s="97"/>
      <c r="E123" s="97"/>
      <c r="F123" s="97"/>
      <c r="G123" s="109">
        <f>IF($I123 = "CPNS", VLOOKUP(F123,'Besaran TPP '!$B$5:$I$19,8,FALSE)*80%, IFERROR( VLOOKUP(F123,'Besaran TPP '!$B$5:$I$19,8,FALSE),))</f>
        <v>0</v>
      </c>
      <c r="H123" s="97"/>
      <c r="I123" s="97"/>
      <c r="J123" s="97"/>
      <c r="K123" s="111">
        <f t="shared" si="12"/>
        <v>0</v>
      </c>
      <c r="L123" s="106"/>
      <c r="M123" s="113">
        <f t="shared" si="13"/>
        <v>0</v>
      </c>
      <c r="N123" s="97"/>
      <c r="O123" s="111">
        <f t="shared" si="14"/>
        <v>0</v>
      </c>
      <c r="P123" s="97"/>
      <c r="Q123" s="111">
        <f t="shared" si="15"/>
        <v>0</v>
      </c>
      <c r="R123" s="97"/>
      <c r="S123" s="111">
        <f t="shared" si="16"/>
        <v>0</v>
      </c>
      <c r="T123" s="97"/>
      <c r="U123" s="111">
        <f t="shared" si="17"/>
        <v>0</v>
      </c>
    </row>
    <row r="124" spans="1:21" x14ac:dyDescent="0.25">
      <c r="A124" s="97">
        <v>120</v>
      </c>
      <c r="B124" s="97"/>
      <c r="C124" s="98"/>
      <c r="D124" s="97"/>
      <c r="E124" s="97"/>
      <c r="F124" s="97"/>
      <c r="G124" s="109">
        <f>IF($I124 = "CPNS", VLOOKUP(F124,'Besaran TPP '!$B$5:$I$19,8,FALSE)*80%, IFERROR( VLOOKUP(F124,'Besaran TPP '!$B$5:$I$19,8,FALSE),))</f>
        <v>0</v>
      </c>
      <c r="H124" s="97"/>
      <c r="I124" s="97"/>
      <c r="J124" s="97"/>
      <c r="K124" s="111">
        <f t="shared" si="12"/>
        <v>0</v>
      </c>
      <c r="L124" s="106"/>
      <c r="M124" s="113">
        <f t="shared" si="13"/>
        <v>0</v>
      </c>
      <c r="N124" s="97"/>
      <c r="O124" s="111">
        <f t="shared" si="14"/>
        <v>0</v>
      </c>
      <c r="P124" s="97"/>
      <c r="Q124" s="111">
        <f t="shared" si="15"/>
        <v>0</v>
      </c>
      <c r="R124" s="97"/>
      <c r="S124" s="111">
        <f t="shared" si="16"/>
        <v>0</v>
      </c>
      <c r="T124" s="97"/>
      <c r="U124" s="111">
        <f t="shared" si="17"/>
        <v>0</v>
      </c>
    </row>
    <row r="125" spans="1:21" x14ac:dyDescent="0.25">
      <c r="A125" s="97">
        <v>121</v>
      </c>
      <c r="B125" s="97"/>
      <c r="C125" s="98"/>
      <c r="D125" s="97"/>
      <c r="E125" s="97"/>
      <c r="F125" s="97"/>
      <c r="G125" s="109">
        <f>IF($I125 = "CPNS", VLOOKUP(F125,'Besaran TPP '!$B$5:$I$19,8,FALSE)*80%, IFERROR( VLOOKUP(F125,'Besaran TPP '!$B$5:$I$19,8,FALSE),))</f>
        <v>0</v>
      </c>
      <c r="H125" s="97"/>
      <c r="I125" s="97"/>
      <c r="J125" s="97"/>
      <c r="K125" s="111">
        <f t="shared" si="12"/>
        <v>0</v>
      </c>
      <c r="L125" s="106"/>
      <c r="M125" s="113">
        <f t="shared" si="13"/>
        <v>0</v>
      </c>
      <c r="N125" s="97"/>
      <c r="O125" s="111">
        <f t="shared" si="14"/>
        <v>0</v>
      </c>
      <c r="P125" s="97"/>
      <c r="Q125" s="111">
        <f t="shared" si="15"/>
        <v>0</v>
      </c>
      <c r="R125" s="97"/>
      <c r="S125" s="111">
        <f t="shared" si="16"/>
        <v>0</v>
      </c>
      <c r="T125" s="97"/>
      <c r="U125" s="111">
        <f t="shared" si="17"/>
        <v>0</v>
      </c>
    </row>
    <row r="126" spans="1:21" x14ac:dyDescent="0.25">
      <c r="A126" s="97">
        <v>122</v>
      </c>
      <c r="B126" s="97"/>
      <c r="C126" s="98"/>
      <c r="D126" s="97"/>
      <c r="E126" s="97"/>
      <c r="F126" s="97"/>
      <c r="G126" s="109">
        <f>IF($I126 = "CPNS", VLOOKUP(F126,'Besaran TPP '!$B$5:$I$19,8,FALSE)*80%, IFERROR( VLOOKUP(F126,'Besaran TPP '!$B$5:$I$19,8,FALSE),))</f>
        <v>0</v>
      </c>
      <c r="H126" s="97"/>
      <c r="I126" s="97"/>
      <c r="J126" s="97"/>
      <c r="K126" s="111">
        <f t="shared" si="12"/>
        <v>0</v>
      </c>
      <c r="L126" s="106"/>
      <c r="M126" s="113">
        <f t="shared" si="13"/>
        <v>0</v>
      </c>
      <c r="N126" s="97"/>
      <c r="O126" s="111">
        <f t="shared" si="14"/>
        <v>0</v>
      </c>
      <c r="P126" s="97"/>
      <c r="Q126" s="111">
        <f t="shared" si="15"/>
        <v>0</v>
      </c>
      <c r="R126" s="97"/>
      <c r="S126" s="111">
        <f t="shared" si="16"/>
        <v>0</v>
      </c>
      <c r="T126" s="97"/>
      <c r="U126" s="111">
        <f t="shared" si="17"/>
        <v>0</v>
      </c>
    </row>
    <row r="127" spans="1:21" x14ac:dyDescent="0.25">
      <c r="A127" s="97">
        <v>123</v>
      </c>
      <c r="B127" s="97"/>
      <c r="C127" s="98"/>
      <c r="D127" s="97"/>
      <c r="E127" s="97"/>
      <c r="F127" s="97"/>
      <c r="G127" s="109">
        <f>IF($I127 = "CPNS", VLOOKUP(F127,'Besaran TPP '!$B$5:$I$19,8,FALSE)*80%, IFERROR( VLOOKUP(F127,'Besaran TPP '!$B$5:$I$19,8,FALSE),))</f>
        <v>0</v>
      </c>
      <c r="H127" s="97"/>
      <c r="I127" s="97"/>
      <c r="J127" s="97"/>
      <c r="K127" s="111">
        <f t="shared" si="12"/>
        <v>0</v>
      </c>
      <c r="L127" s="106"/>
      <c r="M127" s="113">
        <f t="shared" si="13"/>
        <v>0</v>
      </c>
      <c r="N127" s="97"/>
      <c r="O127" s="111">
        <f t="shared" si="14"/>
        <v>0</v>
      </c>
      <c r="P127" s="97"/>
      <c r="Q127" s="111">
        <f t="shared" si="15"/>
        <v>0</v>
      </c>
      <c r="R127" s="97"/>
      <c r="S127" s="111">
        <f t="shared" si="16"/>
        <v>0</v>
      </c>
      <c r="T127" s="97"/>
      <c r="U127" s="111">
        <f t="shared" si="17"/>
        <v>0</v>
      </c>
    </row>
    <row r="128" spans="1:21" x14ac:dyDescent="0.25">
      <c r="A128" s="97">
        <v>124</v>
      </c>
      <c r="B128" s="97"/>
      <c r="C128" s="98"/>
      <c r="D128" s="97"/>
      <c r="E128" s="97"/>
      <c r="F128" s="97"/>
      <c r="G128" s="109">
        <f>IF($I128 = "CPNS", VLOOKUP(F128,'Besaran TPP '!$B$5:$I$19,8,FALSE)*80%, IFERROR( VLOOKUP(F128,'Besaran TPP '!$B$5:$I$19,8,FALSE),))</f>
        <v>0</v>
      </c>
      <c r="H128" s="97"/>
      <c r="I128" s="97"/>
      <c r="J128" s="97"/>
      <c r="K128" s="111">
        <f t="shared" si="12"/>
        <v>0</v>
      </c>
      <c r="L128" s="106"/>
      <c r="M128" s="113">
        <f t="shared" si="13"/>
        <v>0</v>
      </c>
      <c r="N128" s="97"/>
      <c r="O128" s="111">
        <f t="shared" si="14"/>
        <v>0</v>
      </c>
      <c r="P128" s="97"/>
      <c r="Q128" s="111">
        <f t="shared" si="15"/>
        <v>0</v>
      </c>
      <c r="R128" s="97"/>
      <c r="S128" s="111">
        <f t="shared" si="16"/>
        <v>0</v>
      </c>
      <c r="T128" s="97"/>
      <c r="U128" s="111">
        <f t="shared" si="17"/>
        <v>0</v>
      </c>
    </row>
    <row r="129" spans="1:21" x14ac:dyDescent="0.25">
      <c r="A129" s="97">
        <v>125</v>
      </c>
      <c r="B129" s="97"/>
      <c r="C129" s="98"/>
      <c r="D129" s="97"/>
      <c r="E129" s="97"/>
      <c r="F129" s="97"/>
      <c r="G129" s="109">
        <f>IF($I129 = "CPNS", VLOOKUP(F129,'Besaran TPP '!$B$5:$I$19,8,FALSE)*80%, IFERROR( VLOOKUP(F129,'Besaran TPP '!$B$5:$I$19,8,FALSE),))</f>
        <v>0</v>
      </c>
      <c r="H129" s="97"/>
      <c r="I129" s="97"/>
      <c r="J129" s="97"/>
      <c r="K129" s="111">
        <f t="shared" si="12"/>
        <v>0</v>
      </c>
      <c r="L129" s="106"/>
      <c r="M129" s="113">
        <f t="shared" si="13"/>
        <v>0</v>
      </c>
      <c r="N129" s="97"/>
      <c r="O129" s="111">
        <f t="shared" si="14"/>
        <v>0</v>
      </c>
      <c r="P129" s="97"/>
      <c r="Q129" s="111">
        <f t="shared" si="15"/>
        <v>0</v>
      </c>
      <c r="R129" s="97"/>
      <c r="S129" s="111">
        <f t="shared" si="16"/>
        <v>0</v>
      </c>
      <c r="T129" s="97"/>
      <c r="U129" s="111">
        <f t="shared" si="17"/>
        <v>0</v>
      </c>
    </row>
    <row r="130" spans="1:21" x14ac:dyDescent="0.25">
      <c r="A130" s="97">
        <v>126</v>
      </c>
      <c r="B130" s="97"/>
      <c r="C130" s="98"/>
      <c r="D130" s="97"/>
      <c r="E130" s="97"/>
      <c r="F130" s="97"/>
      <c r="G130" s="109">
        <f>IF($I130 = "CPNS", VLOOKUP(F130,'Besaran TPP '!$B$5:$I$19,8,FALSE)*80%, IFERROR( VLOOKUP(F130,'Besaran TPP '!$B$5:$I$19,8,FALSE),))</f>
        <v>0</v>
      </c>
      <c r="H130" s="97"/>
      <c r="I130" s="97"/>
      <c r="J130" s="97"/>
      <c r="K130" s="111">
        <f t="shared" si="12"/>
        <v>0</v>
      </c>
      <c r="L130" s="106"/>
      <c r="M130" s="113">
        <f t="shared" si="13"/>
        <v>0</v>
      </c>
      <c r="N130" s="97"/>
      <c r="O130" s="111">
        <f t="shared" si="14"/>
        <v>0</v>
      </c>
      <c r="P130" s="97"/>
      <c r="Q130" s="111">
        <f t="shared" si="15"/>
        <v>0</v>
      </c>
      <c r="R130" s="97"/>
      <c r="S130" s="111">
        <f t="shared" si="16"/>
        <v>0</v>
      </c>
      <c r="T130" s="97"/>
      <c r="U130" s="111">
        <f t="shared" si="17"/>
        <v>0</v>
      </c>
    </row>
    <row r="131" spans="1:21" x14ac:dyDescent="0.25">
      <c r="A131" s="97">
        <v>127</v>
      </c>
      <c r="B131" s="97"/>
      <c r="C131" s="98"/>
      <c r="D131" s="97"/>
      <c r="E131" s="97"/>
      <c r="F131" s="97"/>
      <c r="G131" s="109">
        <f>IF($I131 = "CPNS", VLOOKUP(F131,'Besaran TPP '!$B$5:$I$19,8,FALSE)*80%, IFERROR( VLOOKUP(F131,'Besaran TPP '!$B$5:$I$19,8,FALSE),))</f>
        <v>0</v>
      </c>
      <c r="H131" s="97"/>
      <c r="I131" s="97"/>
      <c r="J131" s="97"/>
      <c r="K131" s="111">
        <f t="shared" si="12"/>
        <v>0</v>
      </c>
      <c r="L131" s="106"/>
      <c r="M131" s="113">
        <f t="shared" si="13"/>
        <v>0</v>
      </c>
      <c r="N131" s="97"/>
      <c r="O131" s="111">
        <f t="shared" si="14"/>
        <v>0</v>
      </c>
      <c r="P131" s="97"/>
      <c r="Q131" s="111">
        <f t="shared" si="15"/>
        <v>0</v>
      </c>
      <c r="R131" s="97"/>
      <c r="S131" s="111">
        <f t="shared" si="16"/>
        <v>0</v>
      </c>
      <c r="T131" s="97"/>
      <c r="U131" s="111">
        <f t="shared" si="17"/>
        <v>0</v>
      </c>
    </row>
    <row r="132" spans="1:21" x14ac:dyDescent="0.25">
      <c r="A132" s="97">
        <v>128</v>
      </c>
      <c r="B132" s="97"/>
      <c r="C132" s="98"/>
      <c r="D132" s="97"/>
      <c r="E132" s="97"/>
      <c r="F132" s="97"/>
      <c r="G132" s="109">
        <f>IF($I132 = "CPNS", VLOOKUP(F132,'Besaran TPP '!$B$5:$I$19,8,FALSE)*80%, IFERROR( VLOOKUP(F132,'Besaran TPP '!$B$5:$I$19,8,FALSE),))</f>
        <v>0</v>
      </c>
      <c r="H132" s="97"/>
      <c r="I132" s="97"/>
      <c r="J132" s="97"/>
      <c r="K132" s="111">
        <f t="shared" si="12"/>
        <v>0</v>
      </c>
      <c r="L132" s="106"/>
      <c r="M132" s="113">
        <f t="shared" si="13"/>
        <v>0</v>
      </c>
      <c r="N132" s="97"/>
      <c r="O132" s="111">
        <f t="shared" si="14"/>
        <v>0</v>
      </c>
      <c r="P132" s="97"/>
      <c r="Q132" s="111">
        <f t="shared" si="15"/>
        <v>0</v>
      </c>
      <c r="R132" s="97"/>
      <c r="S132" s="111">
        <f t="shared" si="16"/>
        <v>0</v>
      </c>
      <c r="T132" s="97"/>
      <c r="U132" s="111">
        <f t="shared" si="17"/>
        <v>0</v>
      </c>
    </row>
    <row r="133" spans="1:21" x14ac:dyDescent="0.25">
      <c r="A133" s="97">
        <v>129</v>
      </c>
      <c r="B133" s="97"/>
      <c r="C133" s="98"/>
      <c r="D133" s="97"/>
      <c r="E133" s="97"/>
      <c r="F133" s="97"/>
      <c r="G133" s="109">
        <f>IF($I133 = "CPNS", VLOOKUP(F133,'Besaran TPP '!$B$5:$I$19,8,FALSE)*80%, IFERROR( VLOOKUP(F133,'Besaran TPP '!$B$5:$I$19,8,FALSE),))</f>
        <v>0</v>
      </c>
      <c r="H133" s="97"/>
      <c r="I133" s="97"/>
      <c r="J133" s="97"/>
      <c r="K133" s="111">
        <f t="shared" si="12"/>
        <v>0</v>
      </c>
      <c r="L133" s="106"/>
      <c r="M133" s="113">
        <f t="shared" si="13"/>
        <v>0</v>
      </c>
      <c r="N133" s="97"/>
      <c r="O133" s="111">
        <f t="shared" si="14"/>
        <v>0</v>
      </c>
      <c r="P133" s="97"/>
      <c r="Q133" s="111">
        <f t="shared" si="15"/>
        <v>0</v>
      </c>
      <c r="R133" s="97"/>
      <c r="S133" s="111">
        <f t="shared" si="16"/>
        <v>0</v>
      </c>
      <c r="T133" s="97"/>
      <c r="U133" s="111">
        <f t="shared" si="17"/>
        <v>0</v>
      </c>
    </row>
    <row r="134" spans="1:21" x14ac:dyDescent="0.25">
      <c r="A134" s="97">
        <v>130</v>
      </c>
      <c r="B134" s="97"/>
      <c r="C134" s="98"/>
      <c r="D134" s="97"/>
      <c r="E134" s="97"/>
      <c r="F134" s="97"/>
      <c r="G134" s="109">
        <f>IF($I134 = "CPNS", VLOOKUP(F134,'Besaran TPP '!$B$5:$I$19,8,FALSE)*80%, IFERROR( VLOOKUP(F134,'Besaran TPP '!$B$5:$I$19,8,FALSE),))</f>
        <v>0</v>
      </c>
      <c r="H134" s="97"/>
      <c r="I134" s="97"/>
      <c r="J134" s="97"/>
      <c r="K134" s="111">
        <f t="shared" si="12"/>
        <v>0</v>
      </c>
      <c r="L134" s="106"/>
      <c r="M134" s="113">
        <f t="shared" si="13"/>
        <v>0</v>
      </c>
      <c r="N134" s="97"/>
      <c r="O134" s="111">
        <f t="shared" si="14"/>
        <v>0</v>
      </c>
      <c r="P134" s="97"/>
      <c r="Q134" s="111">
        <f t="shared" si="15"/>
        <v>0</v>
      </c>
      <c r="R134" s="97"/>
      <c r="S134" s="111">
        <f t="shared" si="16"/>
        <v>0</v>
      </c>
      <c r="T134" s="97"/>
      <c r="U134" s="111">
        <f t="shared" si="17"/>
        <v>0</v>
      </c>
    </row>
    <row r="135" spans="1:21" x14ac:dyDescent="0.25">
      <c r="A135" s="97">
        <v>131</v>
      </c>
      <c r="B135" s="97"/>
      <c r="C135" s="98"/>
      <c r="D135" s="97"/>
      <c r="E135" s="97"/>
      <c r="F135" s="97"/>
      <c r="G135" s="109">
        <f>IF($I135 = "CPNS", VLOOKUP(F135,'Besaran TPP '!$B$5:$I$19,8,FALSE)*80%, IFERROR( VLOOKUP(F135,'Besaran TPP '!$B$5:$I$19,8,FALSE),))</f>
        <v>0</v>
      </c>
      <c r="H135" s="97"/>
      <c r="I135" s="97"/>
      <c r="J135" s="97"/>
      <c r="K135" s="111">
        <f t="shared" si="12"/>
        <v>0</v>
      </c>
      <c r="L135" s="106"/>
      <c r="M135" s="113">
        <f t="shared" si="13"/>
        <v>0</v>
      </c>
      <c r="N135" s="97"/>
      <c r="O135" s="111">
        <f t="shared" si="14"/>
        <v>0</v>
      </c>
      <c r="P135" s="97"/>
      <c r="Q135" s="111">
        <f t="shared" si="15"/>
        <v>0</v>
      </c>
      <c r="R135" s="97"/>
      <c r="S135" s="111">
        <f t="shared" si="16"/>
        <v>0</v>
      </c>
      <c r="T135" s="97"/>
      <c r="U135" s="111">
        <f t="shared" si="17"/>
        <v>0</v>
      </c>
    </row>
    <row r="136" spans="1:21" x14ac:dyDescent="0.25">
      <c r="A136" s="97">
        <v>132</v>
      </c>
      <c r="B136" s="97"/>
      <c r="C136" s="98"/>
      <c r="D136" s="97"/>
      <c r="E136" s="97"/>
      <c r="F136" s="97"/>
      <c r="G136" s="109">
        <f>IF($I136 = "CPNS", VLOOKUP(F136,'Besaran TPP '!$B$5:$I$19,8,FALSE)*80%, IFERROR( VLOOKUP(F136,'Besaran TPP '!$B$5:$I$19,8,FALSE),))</f>
        <v>0</v>
      </c>
      <c r="H136" s="97"/>
      <c r="I136" s="97"/>
      <c r="J136" s="97"/>
      <c r="K136" s="111">
        <f t="shared" si="12"/>
        <v>0</v>
      </c>
      <c r="L136" s="106"/>
      <c r="M136" s="113">
        <f t="shared" si="13"/>
        <v>0</v>
      </c>
      <c r="N136" s="97"/>
      <c r="O136" s="111">
        <f t="shared" si="14"/>
        <v>0</v>
      </c>
      <c r="P136" s="97"/>
      <c r="Q136" s="111">
        <f t="shared" si="15"/>
        <v>0</v>
      </c>
      <c r="R136" s="97"/>
      <c r="S136" s="111">
        <f t="shared" si="16"/>
        <v>0</v>
      </c>
      <c r="T136" s="97"/>
      <c r="U136" s="111">
        <f t="shared" si="17"/>
        <v>0</v>
      </c>
    </row>
    <row r="137" spans="1:21" x14ac:dyDescent="0.25">
      <c r="A137" s="97">
        <v>133</v>
      </c>
      <c r="B137" s="97"/>
      <c r="C137" s="98"/>
      <c r="D137" s="97"/>
      <c r="E137" s="97"/>
      <c r="F137" s="97"/>
      <c r="G137" s="109">
        <f>IF($I137 = "CPNS", VLOOKUP(F137,'Besaran TPP '!$B$5:$I$19,8,FALSE)*80%, IFERROR( VLOOKUP(F137,'Besaran TPP '!$B$5:$I$19,8,FALSE),))</f>
        <v>0</v>
      </c>
      <c r="H137" s="97"/>
      <c r="I137" s="97"/>
      <c r="J137" s="97"/>
      <c r="K137" s="111">
        <f t="shared" si="12"/>
        <v>0</v>
      </c>
      <c r="L137" s="106"/>
      <c r="M137" s="113">
        <f t="shared" si="13"/>
        <v>0</v>
      </c>
      <c r="N137" s="97"/>
      <c r="O137" s="111">
        <f t="shared" si="14"/>
        <v>0</v>
      </c>
      <c r="P137" s="97"/>
      <c r="Q137" s="111">
        <f t="shared" si="15"/>
        <v>0</v>
      </c>
      <c r="R137" s="97"/>
      <c r="S137" s="111">
        <f t="shared" si="16"/>
        <v>0</v>
      </c>
      <c r="T137" s="97"/>
      <c r="U137" s="111">
        <f t="shared" si="17"/>
        <v>0</v>
      </c>
    </row>
    <row r="138" spans="1:21" x14ac:dyDescent="0.25">
      <c r="A138" s="97">
        <v>134</v>
      </c>
      <c r="B138" s="97"/>
      <c r="C138" s="98"/>
      <c r="D138" s="97"/>
      <c r="E138" s="97"/>
      <c r="F138" s="97"/>
      <c r="G138" s="109">
        <f>IF($I138 = "CPNS", VLOOKUP(F138,'Besaran TPP '!$B$5:$I$19,8,FALSE)*80%, IFERROR( VLOOKUP(F138,'Besaran TPP '!$B$5:$I$19,8,FALSE),))</f>
        <v>0</v>
      </c>
      <c r="H138" s="97"/>
      <c r="I138" s="97"/>
      <c r="J138" s="97"/>
      <c r="K138" s="111">
        <f t="shared" si="12"/>
        <v>0</v>
      </c>
      <c r="L138" s="106"/>
      <c r="M138" s="113">
        <f t="shared" si="13"/>
        <v>0</v>
      </c>
      <c r="N138" s="97"/>
      <c r="O138" s="111">
        <f t="shared" si="14"/>
        <v>0</v>
      </c>
      <c r="P138" s="97"/>
      <c r="Q138" s="111">
        <f t="shared" si="15"/>
        <v>0</v>
      </c>
      <c r="R138" s="97"/>
      <c r="S138" s="111">
        <f t="shared" si="16"/>
        <v>0</v>
      </c>
      <c r="T138" s="97"/>
      <c r="U138" s="111">
        <f t="shared" si="17"/>
        <v>0</v>
      </c>
    </row>
    <row r="139" spans="1:21" x14ac:dyDescent="0.25">
      <c r="A139" s="97">
        <v>135</v>
      </c>
      <c r="B139" s="97"/>
      <c r="C139" s="98"/>
      <c r="D139" s="97"/>
      <c r="E139" s="97"/>
      <c r="F139" s="97"/>
      <c r="G139" s="109">
        <f>IF($I139 = "CPNS", VLOOKUP(F139,'Besaran TPP '!$B$5:$I$19,8,FALSE)*80%, IFERROR( VLOOKUP(F139,'Besaran TPP '!$B$5:$I$19,8,FALSE),))</f>
        <v>0</v>
      </c>
      <c r="H139" s="97"/>
      <c r="I139" s="97"/>
      <c r="J139" s="97"/>
      <c r="K139" s="111">
        <f t="shared" si="12"/>
        <v>0</v>
      </c>
      <c r="L139" s="106"/>
      <c r="M139" s="113">
        <f t="shared" si="13"/>
        <v>0</v>
      </c>
      <c r="N139" s="97"/>
      <c r="O139" s="111">
        <f t="shared" si="14"/>
        <v>0</v>
      </c>
      <c r="P139" s="97"/>
      <c r="Q139" s="111">
        <f t="shared" si="15"/>
        <v>0</v>
      </c>
      <c r="R139" s="97"/>
      <c r="S139" s="111">
        <f t="shared" si="16"/>
        <v>0</v>
      </c>
      <c r="T139" s="97"/>
      <c r="U139" s="111">
        <f t="shared" si="17"/>
        <v>0</v>
      </c>
    </row>
    <row r="140" spans="1:21" x14ac:dyDescent="0.25">
      <c r="A140" s="97">
        <v>136</v>
      </c>
      <c r="B140" s="97"/>
      <c r="C140" s="98"/>
      <c r="D140" s="97"/>
      <c r="E140" s="97"/>
      <c r="F140" s="97"/>
      <c r="G140" s="109">
        <f>IF($I140 = "CPNS", VLOOKUP(F140,'Besaran TPP '!$B$5:$I$19,8,FALSE)*80%, IFERROR( VLOOKUP(F140,'Besaran TPP '!$B$5:$I$19,8,FALSE),))</f>
        <v>0</v>
      </c>
      <c r="H140" s="97"/>
      <c r="I140" s="97"/>
      <c r="J140" s="97"/>
      <c r="K140" s="111">
        <f t="shared" si="12"/>
        <v>0</v>
      </c>
      <c r="L140" s="106"/>
      <c r="M140" s="113">
        <f t="shared" si="13"/>
        <v>0</v>
      </c>
      <c r="N140" s="97"/>
      <c r="O140" s="111">
        <f t="shared" si="14"/>
        <v>0</v>
      </c>
      <c r="P140" s="97"/>
      <c r="Q140" s="111">
        <f t="shared" si="15"/>
        <v>0</v>
      </c>
      <c r="R140" s="97"/>
      <c r="S140" s="111">
        <f t="shared" si="16"/>
        <v>0</v>
      </c>
      <c r="T140" s="97"/>
      <c r="U140" s="111">
        <f t="shared" si="17"/>
        <v>0</v>
      </c>
    </row>
    <row r="141" spans="1:21" x14ac:dyDescent="0.25">
      <c r="A141" s="97">
        <v>137</v>
      </c>
      <c r="B141" s="97"/>
      <c r="C141" s="98"/>
      <c r="D141" s="97"/>
      <c r="E141" s="97"/>
      <c r="F141" s="97"/>
      <c r="G141" s="109">
        <f>IF($I141 = "CPNS", VLOOKUP(F141,'Besaran TPP '!$B$5:$I$19,8,FALSE)*80%, IFERROR( VLOOKUP(F141,'Besaran TPP '!$B$5:$I$19,8,FALSE),))</f>
        <v>0</v>
      </c>
      <c r="H141" s="97"/>
      <c r="I141" s="97"/>
      <c r="J141" s="97"/>
      <c r="K141" s="111">
        <f t="shared" si="12"/>
        <v>0</v>
      </c>
      <c r="L141" s="106"/>
      <c r="M141" s="113">
        <f t="shared" si="13"/>
        <v>0</v>
      </c>
      <c r="N141" s="97"/>
      <c r="O141" s="111">
        <f t="shared" si="14"/>
        <v>0</v>
      </c>
      <c r="P141" s="97"/>
      <c r="Q141" s="111">
        <f t="shared" si="15"/>
        <v>0</v>
      </c>
      <c r="R141" s="97"/>
      <c r="S141" s="111">
        <f t="shared" si="16"/>
        <v>0</v>
      </c>
      <c r="T141" s="97"/>
      <c r="U141" s="111">
        <f t="shared" si="17"/>
        <v>0</v>
      </c>
    </row>
    <row r="142" spans="1:21" x14ac:dyDescent="0.25">
      <c r="A142" s="97">
        <v>138</v>
      </c>
      <c r="B142" s="97"/>
      <c r="C142" s="98"/>
      <c r="D142" s="97"/>
      <c r="E142" s="97"/>
      <c r="F142" s="97"/>
      <c r="G142" s="109">
        <f>IF($I142 = "CPNS", VLOOKUP(F142,'Besaran TPP '!$B$5:$I$19,8,FALSE)*80%, IFERROR( VLOOKUP(F142,'Besaran TPP '!$B$5:$I$19,8,FALSE),))</f>
        <v>0</v>
      </c>
      <c r="H142" s="97"/>
      <c r="I142" s="97"/>
      <c r="J142" s="97"/>
      <c r="K142" s="111">
        <f t="shared" si="12"/>
        <v>0</v>
      </c>
      <c r="L142" s="106"/>
      <c r="M142" s="113">
        <f t="shared" si="13"/>
        <v>0</v>
      </c>
      <c r="N142" s="97"/>
      <c r="O142" s="111">
        <f t="shared" si="14"/>
        <v>0</v>
      </c>
      <c r="P142" s="97"/>
      <c r="Q142" s="111">
        <f t="shared" si="15"/>
        <v>0</v>
      </c>
      <c r="R142" s="97"/>
      <c r="S142" s="111">
        <f t="shared" si="16"/>
        <v>0</v>
      </c>
      <c r="T142" s="97"/>
      <c r="U142" s="111">
        <f t="shared" si="17"/>
        <v>0</v>
      </c>
    </row>
    <row r="143" spans="1:21" x14ac:dyDescent="0.25">
      <c r="A143" s="97">
        <v>139</v>
      </c>
      <c r="B143" s="97"/>
      <c r="C143" s="98"/>
      <c r="D143" s="97"/>
      <c r="E143" s="97"/>
      <c r="F143" s="97"/>
      <c r="G143" s="109">
        <f>IF($I143 = "CPNS", VLOOKUP(F143,'Besaran TPP '!$B$5:$I$19,8,FALSE)*80%, IFERROR( VLOOKUP(F143,'Besaran TPP '!$B$5:$I$19,8,FALSE),))</f>
        <v>0</v>
      </c>
      <c r="H143" s="97"/>
      <c r="I143" s="97"/>
      <c r="J143" s="97"/>
      <c r="K143" s="111">
        <f t="shared" si="12"/>
        <v>0</v>
      </c>
      <c r="L143" s="106"/>
      <c r="M143" s="113">
        <f t="shared" si="13"/>
        <v>0</v>
      </c>
      <c r="N143" s="97"/>
      <c r="O143" s="111">
        <f t="shared" si="14"/>
        <v>0</v>
      </c>
      <c r="P143" s="97"/>
      <c r="Q143" s="111">
        <f t="shared" si="15"/>
        <v>0</v>
      </c>
      <c r="R143" s="97"/>
      <c r="S143" s="111">
        <f t="shared" si="16"/>
        <v>0</v>
      </c>
      <c r="T143" s="97"/>
      <c r="U143" s="111">
        <f t="shared" si="17"/>
        <v>0</v>
      </c>
    </row>
    <row r="144" spans="1:21" x14ac:dyDescent="0.25">
      <c r="A144" s="97">
        <v>140</v>
      </c>
      <c r="B144" s="97"/>
      <c r="C144" s="98"/>
      <c r="D144" s="97"/>
      <c r="E144" s="97"/>
      <c r="F144" s="97"/>
      <c r="G144" s="109">
        <f>IF($I144 = "CPNS", VLOOKUP(F144,'Besaran TPP '!$B$5:$I$19,8,FALSE)*80%, IFERROR( VLOOKUP(F144,'Besaran TPP '!$B$5:$I$19,8,FALSE),))</f>
        <v>0</v>
      </c>
      <c r="H144" s="97"/>
      <c r="I144" s="97"/>
      <c r="J144" s="97"/>
      <c r="K144" s="111">
        <f t="shared" si="12"/>
        <v>0</v>
      </c>
      <c r="L144" s="106"/>
      <c r="M144" s="113">
        <f t="shared" si="13"/>
        <v>0</v>
      </c>
      <c r="N144" s="97"/>
      <c r="O144" s="111">
        <f t="shared" si="14"/>
        <v>0</v>
      </c>
      <c r="P144" s="97"/>
      <c r="Q144" s="111">
        <f t="shared" si="15"/>
        <v>0</v>
      </c>
      <c r="R144" s="97"/>
      <c r="S144" s="111">
        <f t="shared" si="16"/>
        <v>0</v>
      </c>
      <c r="T144" s="97"/>
      <c r="U144" s="111">
        <f t="shared" si="17"/>
        <v>0</v>
      </c>
    </row>
    <row r="145" spans="1:21" x14ac:dyDescent="0.25">
      <c r="A145" s="97">
        <v>141</v>
      </c>
      <c r="B145" s="97"/>
      <c r="C145" s="98"/>
      <c r="D145" s="97"/>
      <c r="E145" s="97"/>
      <c r="F145" s="97"/>
      <c r="G145" s="109">
        <f>IF($I145 = "CPNS", VLOOKUP(F145,'Besaran TPP '!$B$5:$I$19,8,FALSE)*80%, IFERROR( VLOOKUP(F145,'Besaran TPP '!$B$5:$I$19,8,FALSE),))</f>
        <v>0</v>
      </c>
      <c r="H145" s="97"/>
      <c r="I145" s="97"/>
      <c r="J145" s="97"/>
      <c r="K145" s="111">
        <f t="shared" si="12"/>
        <v>0</v>
      </c>
      <c r="L145" s="106"/>
      <c r="M145" s="113">
        <f t="shared" si="13"/>
        <v>0</v>
      </c>
      <c r="N145" s="97"/>
      <c r="O145" s="111">
        <f t="shared" si="14"/>
        <v>0</v>
      </c>
      <c r="P145" s="97"/>
      <c r="Q145" s="111">
        <f t="shared" si="15"/>
        <v>0</v>
      </c>
      <c r="R145" s="97"/>
      <c r="S145" s="111">
        <f t="shared" si="16"/>
        <v>0</v>
      </c>
      <c r="T145" s="97"/>
      <c r="U145" s="111">
        <f t="shared" si="17"/>
        <v>0</v>
      </c>
    </row>
    <row r="146" spans="1:21" x14ac:dyDescent="0.25">
      <c r="A146" s="97">
        <v>142</v>
      </c>
      <c r="B146" s="97"/>
      <c r="C146" s="98"/>
      <c r="D146" s="97"/>
      <c r="E146" s="97"/>
      <c r="F146" s="97"/>
      <c r="G146" s="109">
        <f>IF($I146 = "CPNS", VLOOKUP(F146,'Besaran TPP '!$B$5:$I$19,8,FALSE)*80%, IFERROR( VLOOKUP(F146,'Besaran TPP '!$B$5:$I$19,8,FALSE),))</f>
        <v>0</v>
      </c>
      <c r="H146" s="97"/>
      <c r="I146" s="97"/>
      <c r="J146" s="97"/>
      <c r="K146" s="111">
        <f t="shared" si="12"/>
        <v>0</v>
      </c>
      <c r="L146" s="106"/>
      <c r="M146" s="113">
        <f t="shared" si="13"/>
        <v>0</v>
      </c>
      <c r="N146" s="97"/>
      <c r="O146" s="111">
        <f t="shared" si="14"/>
        <v>0</v>
      </c>
      <c r="P146" s="97"/>
      <c r="Q146" s="111">
        <f t="shared" si="15"/>
        <v>0</v>
      </c>
      <c r="R146" s="97"/>
      <c r="S146" s="111">
        <f t="shared" si="16"/>
        <v>0</v>
      </c>
      <c r="T146" s="97"/>
      <c r="U146" s="111">
        <f t="shared" si="17"/>
        <v>0</v>
      </c>
    </row>
    <row r="147" spans="1:21" x14ac:dyDescent="0.25">
      <c r="A147" s="97">
        <v>143</v>
      </c>
      <c r="B147" s="97"/>
      <c r="C147" s="98"/>
      <c r="D147" s="97"/>
      <c r="E147" s="97"/>
      <c r="F147" s="97"/>
      <c r="G147" s="109">
        <f>IF($I147 = "CPNS", VLOOKUP(F147,'Besaran TPP '!$B$5:$I$19,8,FALSE)*80%, IFERROR( VLOOKUP(F147,'Besaran TPP '!$B$5:$I$19,8,FALSE),))</f>
        <v>0</v>
      </c>
      <c r="H147" s="97"/>
      <c r="I147" s="97"/>
      <c r="J147" s="97"/>
      <c r="K147" s="111">
        <f t="shared" si="12"/>
        <v>0</v>
      </c>
      <c r="L147" s="106"/>
      <c r="M147" s="113">
        <f t="shared" si="13"/>
        <v>0</v>
      </c>
      <c r="N147" s="97"/>
      <c r="O147" s="111">
        <f t="shared" si="14"/>
        <v>0</v>
      </c>
      <c r="P147" s="97"/>
      <c r="Q147" s="111">
        <f t="shared" si="15"/>
        <v>0</v>
      </c>
      <c r="R147" s="97"/>
      <c r="S147" s="111">
        <f t="shared" si="16"/>
        <v>0</v>
      </c>
      <c r="T147" s="97"/>
      <c r="U147" s="111">
        <f t="shared" si="17"/>
        <v>0</v>
      </c>
    </row>
    <row r="148" spans="1:21" x14ac:dyDescent="0.25">
      <c r="A148" s="97">
        <v>144</v>
      </c>
      <c r="B148" s="97"/>
      <c r="C148" s="98"/>
      <c r="D148" s="97"/>
      <c r="E148" s="97"/>
      <c r="F148" s="97"/>
      <c r="G148" s="109">
        <f>IF($I148 = "CPNS", VLOOKUP(F148,'Besaran TPP '!$B$5:$I$19,8,FALSE)*80%, IFERROR( VLOOKUP(F148,'Besaran TPP '!$B$5:$I$19,8,FALSE),))</f>
        <v>0</v>
      </c>
      <c r="H148" s="97"/>
      <c r="I148" s="97"/>
      <c r="J148" s="97"/>
      <c r="K148" s="111">
        <f t="shared" si="12"/>
        <v>0</v>
      </c>
      <c r="L148" s="106"/>
      <c r="M148" s="113">
        <f t="shared" si="13"/>
        <v>0</v>
      </c>
      <c r="N148" s="97"/>
      <c r="O148" s="111">
        <f t="shared" si="14"/>
        <v>0</v>
      </c>
      <c r="P148" s="97"/>
      <c r="Q148" s="111">
        <f t="shared" si="15"/>
        <v>0</v>
      </c>
      <c r="R148" s="97"/>
      <c r="S148" s="111">
        <f t="shared" si="16"/>
        <v>0</v>
      </c>
      <c r="T148" s="97"/>
      <c r="U148" s="111">
        <f t="shared" si="17"/>
        <v>0</v>
      </c>
    </row>
    <row r="149" spans="1:21" x14ac:dyDescent="0.25">
      <c r="A149" s="97">
        <v>145</v>
      </c>
      <c r="B149" s="97"/>
      <c r="C149" s="98"/>
      <c r="D149" s="97"/>
      <c r="E149" s="97"/>
      <c r="F149" s="97"/>
      <c r="G149" s="109">
        <f>IF($I149 = "CPNS", VLOOKUP(F149,'Besaran TPP '!$B$5:$I$19,8,FALSE)*80%, IFERROR( VLOOKUP(F149,'Besaran TPP '!$B$5:$I$19,8,FALSE),))</f>
        <v>0</v>
      </c>
      <c r="H149" s="97"/>
      <c r="I149" s="97"/>
      <c r="J149" s="97"/>
      <c r="K149" s="111">
        <f t="shared" si="12"/>
        <v>0</v>
      </c>
      <c r="L149" s="106"/>
      <c r="M149" s="113">
        <f t="shared" si="13"/>
        <v>0</v>
      </c>
      <c r="N149" s="97"/>
      <c r="O149" s="111">
        <f t="shared" si="14"/>
        <v>0</v>
      </c>
      <c r="P149" s="97"/>
      <c r="Q149" s="111">
        <f t="shared" si="15"/>
        <v>0</v>
      </c>
      <c r="R149" s="97"/>
      <c r="S149" s="111">
        <f t="shared" si="16"/>
        <v>0</v>
      </c>
      <c r="T149" s="97"/>
      <c r="U149" s="111">
        <f t="shared" si="17"/>
        <v>0</v>
      </c>
    </row>
    <row r="150" spans="1:21" x14ac:dyDescent="0.25">
      <c r="A150" s="97">
        <v>146</v>
      </c>
      <c r="B150" s="97"/>
      <c r="C150" s="98"/>
      <c r="D150" s="97"/>
      <c r="E150" s="97"/>
      <c r="F150" s="97"/>
      <c r="G150" s="109">
        <f>IF($I150 = "CPNS", VLOOKUP(F150,'Besaran TPP '!$B$5:$I$19,8,FALSE)*80%, IFERROR( VLOOKUP(F150,'Besaran TPP '!$B$5:$I$19,8,FALSE),))</f>
        <v>0</v>
      </c>
      <c r="H150" s="97"/>
      <c r="I150" s="97"/>
      <c r="J150" s="97"/>
      <c r="K150" s="111">
        <f t="shared" si="12"/>
        <v>0</v>
      </c>
      <c r="L150" s="106"/>
      <c r="M150" s="113">
        <f t="shared" si="13"/>
        <v>0</v>
      </c>
      <c r="N150" s="97"/>
      <c r="O150" s="111">
        <f t="shared" si="14"/>
        <v>0</v>
      </c>
      <c r="P150" s="97"/>
      <c r="Q150" s="111">
        <f t="shared" si="15"/>
        <v>0</v>
      </c>
      <c r="R150" s="97"/>
      <c r="S150" s="111">
        <f t="shared" si="16"/>
        <v>0</v>
      </c>
      <c r="T150" s="97"/>
      <c r="U150" s="111">
        <f t="shared" si="17"/>
        <v>0</v>
      </c>
    </row>
    <row r="151" spans="1:21" x14ac:dyDescent="0.25">
      <c r="A151" s="97">
        <v>147</v>
      </c>
      <c r="B151" s="97"/>
      <c r="C151" s="98"/>
      <c r="D151" s="97"/>
      <c r="E151" s="97"/>
      <c r="F151" s="97"/>
      <c r="G151" s="109">
        <f>IF($I151 = "CPNS", VLOOKUP(F151,'Besaran TPP '!$B$5:$I$19,8,FALSE)*80%, IFERROR( VLOOKUP(F151,'Besaran TPP '!$B$5:$I$19,8,FALSE),))</f>
        <v>0</v>
      </c>
      <c r="H151" s="97"/>
      <c r="I151" s="97"/>
      <c r="J151" s="97"/>
      <c r="K151" s="111">
        <f t="shared" si="12"/>
        <v>0</v>
      </c>
      <c r="L151" s="106"/>
      <c r="M151" s="113">
        <f t="shared" si="13"/>
        <v>0</v>
      </c>
      <c r="N151" s="97"/>
      <c r="O151" s="111">
        <f t="shared" si="14"/>
        <v>0</v>
      </c>
      <c r="P151" s="97"/>
      <c r="Q151" s="111">
        <f t="shared" si="15"/>
        <v>0</v>
      </c>
      <c r="R151" s="97"/>
      <c r="S151" s="111">
        <f t="shared" si="16"/>
        <v>0</v>
      </c>
      <c r="T151" s="97"/>
      <c r="U151" s="111">
        <f t="shared" si="17"/>
        <v>0</v>
      </c>
    </row>
    <row r="152" spans="1:21" x14ac:dyDescent="0.25">
      <c r="A152" s="97">
        <v>148</v>
      </c>
      <c r="B152" s="97"/>
      <c r="C152" s="98"/>
      <c r="D152" s="97"/>
      <c r="E152" s="97"/>
      <c r="F152" s="97"/>
      <c r="G152" s="109">
        <f>IF($I152 = "CPNS", VLOOKUP(F152,'Besaran TPP '!$B$5:$I$19,8,FALSE)*80%, IFERROR( VLOOKUP(F152,'Besaran TPP '!$B$5:$I$19,8,FALSE),))</f>
        <v>0</v>
      </c>
      <c r="H152" s="97"/>
      <c r="I152" s="97"/>
      <c r="J152" s="97"/>
      <c r="K152" s="111">
        <f t="shared" si="12"/>
        <v>0</v>
      </c>
      <c r="L152" s="106"/>
      <c r="M152" s="113">
        <f t="shared" si="13"/>
        <v>0</v>
      </c>
      <c r="N152" s="97"/>
      <c r="O152" s="111">
        <f t="shared" si="14"/>
        <v>0</v>
      </c>
      <c r="P152" s="97"/>
      <c r="Q152" s="111">
        <f t="shared" si="15"/>
        <v>0</v>
      </c>
      <c r="R152" s="97"/>
      <c r="S152" s="111">
        <f t="shared" si="16"/>
        <v>0</v>
      </c>
      <c r="T152" s="97"/>
      <c r="U152" s="111">
        <f t="shared" si="17"/>
        <v>0</v>
      </c>
    </row>
    <row r="153" spans="1:21" x14ac:dyDescent="0.25">
      <c r="A153" s="97">
        <v>149</v>
      </c>
      <c r="B153" s="97"/>
      <c r="C153" s="98"/>
      <c r="D153" s="97"/>
      <c r="E153" s="97"/>
      <c r="F153" s="97"/>
      <c r="G153" s="109">
        <f>IF($I153 = "CPNS", VLOOKUP(F153,'Besaran TPP '!$B$5:$I$19,8,FALSE)*80%, IFERROR( VLOOKUP(F153,'Besaran TPP '!$B$5:$I$19,8,FALSE),))</f>
        <v>0</v>
      </c>
      <c r="H153" s="97"/>
      <c r="I153" s="97"/>
      <c r="J153" s="97"/>
      <c r="K153" s="111">
        <f t="shared" si="12"/>
        <v>0</v>
      </c>
      <c r="L153" s="106"/>
      <c r="M153" s="113">
        <f t="shared" si="13"/>
        <v>0</v>
      </c>
      <c r="N153" s="97"/>
      <c r="O153" s="111">
        <f t="shared" si="14"/>
        <v>0</v>
      </c>
      <c r="P153" s="97"/>
      <c r="Q153" s="111">
        <f t="shared" si="15"/>
        <v>0</v>
      </c>
      <c r="R153" s="97"/>
      <c r="S153" s="111">
        <f t="shared" si="16"/>
        <v>0</v>
      </c>
      <c r="T153" s="97"/>
      <c r="U153" s="111">
        <f t="shared" si="17"/>
        <v>0</v>
      </c>
    </row>
    <row r="154" spans="1:21" x14ac:dyDescent="0.25">
      <c r="A154" s="97">
        <v>150</v>
      </c>
      <c r="B154" s="97"/>
      <c r="C154" s="98"/>
      <c r="D154" s="97"/>
      <c r="E154" s="97"/>
      <c r="F154" s="97"/>
      <c r="G154" s="109">
        <f>IF($I154 = "CPNS", VLOOKUP(F154,'Besaran TPP '!$B$5:$I$19,8,FALSE)*80%, IFERROR( VLOOKUP(F154,'Besaran TPP '!$B$5:$I$19,8,FALSE),))</f>
        <v>0</v>
      </c>
      <c r="H154" s="97"/>
      <c r="I154" s="97"/>
      <c r="J154" s="97"/>
      <c r="K154" s="111">
        <f t="shared" si="12"/>
        <v>0</v>
      </c>
      <c r="L154" s="106"/>
      <c r="M154" s="113">
        <f t="shared" si="13"/>
        <v>0</v>
      </c>
      <c r="N154" s="97"/>
      <c r="O154" s="111">
        <f t="shared" si="14"/>
        <v>0</v>
      </c>
      <c r="P154" s="97"/>
      <c r="Q154" s="111">
        <f t="shared" si="15"/>
        <v>0</v>
      </c>
      <c r="R154" s="97"/>
      <c r="S154" s="111">
        <f t="shared" si="16"/>
        <v>0</v>
      </c>
      <c r="T154" s="97"/>
      <c r="U154" s="111">
        <f t="shared" si="17"/>
        <v>0</v>
      </c>
    </row>
    <row r="155" spans="1:21" x14ac:dyDescent="0.25">
      <c r="A155" s="97">
        <v>151</v>
      </c>
      <c r="B155" s="97"/>
      <c r="C155" s="98"/>
      <c r="D155" s="97"/>
      <c r="E155" s="97"/>
      <c r="F155" s="97"/>
      <c r="G155" s="109">
        <f>IF($I155 = "CPNS", VLOOKUP(F155,'Besaran TPP '!$B$5:$I$19,8,FALSE)*80%, IFERROR( VLOOKUP(F155,'Besaran TPP '!$B$5:$I$19,8,FALSE),))</f>
        <v>0</v>
      </c>
      <c r="H155" s="97"/>
      <c r="I155" s="97"/>
      <c r="J155" s="97"/>
      <c r="K155" s="111">
        <f t="shared" si="12"/>
        <v>0</v>
      </c>
      <c r="L155" s="106"/>
      <c r="M155" s="113">
        <f t="shared" si="13"/>
        <v>0</v>
      </c>
      <c r="N155" s="97"/>
      <c r="O155" s="111">
        <f t="shared" si="14"/>
        <v>0</v>
      </c>
      <c r="P155" s="97"/>
      <c r="Q155" s="111">
        <f t="shared" si="15"/>
        <v>0</v>
      </c>
      <c r="R155" s="97"/>
      <c r="S155" s="111">
        <f t="shared" si="16"/>
        <v>0</v>
      </c>
      <c r="T155" s="97"/>
      <c r="U155" s="111">
        <f t="shared" si="17"/>
        <v>0</v>
      </c>
    </row>
    <row r="156" spans="1:21" x14ac:dyDescent="0.25">
      <c r="A156" s="97">
        <v>152</v>
      </c>
      <c r="B156" s="97"/>
      <c r="C156" s="98"/>
      <c r="D156" s="97"/>
      <c r="E156" s="97"/>
      <c r="F156" s="97"/>
      <c r="G156" s="109">
        <f>IF($I156 = "CPNS", VLOOKUP(F156,'Besaran TPP '!$B$5:$I$19,8,FALSE)*80%, IFERROR( VLOOKUP(F156,'Besaran TPP '!$B$5:$I$19,8,FALSE),))</f>
        <v>0</v>
      </c>
      <c r="H156" s="97"/>
      <c r="I156" s="97"/>
      <c r="J156" s="97"/>
      <c r="K156" s="111">
        <f t="shared" si="12"/>
        <v>0</v>
      </c>
      <c r="L156" s="106"/>
      <c r="M156" s="113">
        <f t="shared" si="13"/>
        <v>0</v>
      </c>
      <c r="N156" s="97"/>
      <c r="O156" s="111">
        <f t="shared" si="14"/>
        <v>0</v>
      </c>
      <c r="P156" s="97"/>
      <c r="Q156" s="111">
        <f t="shared" si="15"/>
        <v>0</v>
      </c>
      <c r="R156" s="97"/>
      <c r="S156" s="111">
        <f t="shared" si="16"/>
        <v>0</v>
      </c>
      <c r="T156" s="97"/>
      <c r="U156" s="111">
        <f t="shared" si="17"/>
        <v>0</v>
      </c>
    </row>
    <row r="157" spans="1:21" x14ac:dyDescent="0.25">
      <c r="A157" s="97">
        <v>153</v>
      </c>
      <c r="B157" s="97"/>
      <c r="C157" s="98"/>
      <c r="D157" s="97"/>
      <c r="E157" s="97"/>
      <c r="F157" s="97"/>
      <c r="G157" s="109">
        <f>IF($I157 = "CPNS", VLOOKUP(F157,'Besaran TPP '!$B$5:$I$19,8,FALSE)*80%, IFERROR( VLOOKUP(F157,'Besaran TPP '!$B$5:$I$19,8,FALSE),))</f>
        <v>0</v>
      </c>
      <c r="H157" s="97"/>
      <c r="I157" s="97"/>
      <c r="J157" s="97"/>
      <c r="K157" s="111">
        <f t="shared" si="12"/>
        <v>0</v>
      </c>
      <c r="L157" s="106"/>
      <c r="M157" s="113">
        <f t="shared" si="13"/>
        <v>0</v>
      </c>
      <c r="N157" s="97"/>
      <c r="O157" s="111">
        <f t="shared" si="14"/>
        <v>0</v>
      </c>
      <c r="P157" s="97"/>
      <c r="Q157" s="111">
        <f t="shared" si="15"/>
        <v>0</v>
      </c>
      <c r="R157" s="97"/>
      <c r="S157" s="111">
        <f t="shared" si="16"/>
        <v>0</v>
      </c>
      <c r="T157" s="97"/>
      <c r="U157" s="111">
        <f t="shared" si="17"/>
        <v>0</v>
      </c>
    </row>
    <row r="158" spans="1:21" x14ac:dyDescent="0.25">
      <c r="A158" s="97">
        <v>154</v>
      </c>
      <c r="B158" s="97"/>
      <c r="C158" s="98"/>
      <c r="D158" s="97"/>
      <c r="E158" s="97"/>
      <c r="F158" s="97"/>
      <c r="G158" s="109">
        <f>IF($I158 = "CPNS", VLOOKUP(F158,'Besaran TPP '!$B$5:$I$19,8,FALSE)*80%, IFERROR( VLOOKUP(F158,'Besaran TPP '!$B$5:$I$19,8,FALSE),))</f>
        <v>0</v>
      </c>
      <c r="H158" s="97"/>
      <c r="I158" s="97"/>
      <c r="J158" s="97"/>
      <c r="K158" s="111">
        <f t="shared" si="12"/>
        <v>0</v>
      </c>
      <c r="L158" s="106"/>
      <c r="M158" s="113">
        <f t="shared" si="13"/>
        <v>0</v>
      </c>
      <c r="N158" s="97"/>
      <c r="O158" s="111">
        <f t="shared" si="14"/>
        <v>0</v>
      </c>
      <c r="P158" s="97"/>
      <c r="Q158" s="111">
        <f t="shared" si="15"/>
        <v>0</v>
      </c>
      <c r="R158" s="97"/>
      <c r="S158" s="111">
        <f t="shared" si="16"/>
        <v>0</v>
      </c>
      <c r="T158" s="97"/>
      <c r="U158" s="111">
        <f t="shared" si="17"/>
        <v>0</v>
      </c>
    </row>
    <row r="159" spans="1:21" x14ac:dyDescent="0.25">
      <c r="A159" s="97">
        <v>155</v>
      </c>
      <c r="B159" s="97"/>
      <c r="C159" s="98"/>
      <c r="D159" s="97"/>
      <c r="E159" s="97"/>
      <c r="F159" s="97"/>
      <c r="G159" s="109">
        <f>IF($I159 = "CPNS", VLOOKUP(F159,'Besaran TPP '!$B$5:$I$19,8,FALSE)*80%, IFERROR( VLOOKUP(F159,'Besaran TPP '!$B$5:$I$19,8,FALSE),))</f>
        <v>0</v>
      </c>
      <c r="H159" s="97"/>
      <c r="I159" s="97"/>
      <c r="J159" s="97"/>
      <c r="K159" s="111">
        <f t="shared" si="12"/>
        <v>0</v>
      </c>
      <c r="L159" s="106"/>
      <c r="M159" s="113">
        <f t="shared" si="13"/>
        <v>0</v>
      </c>
      <c r="N159" s="97"/>
      <c r="O159" s="111">
        <f t="shared" si="14"/>
        <v>0</v>
      </c>
      <c r="P159" s="97"/>
      <c r="Q159" s="111">
        <f t="shared" si="15"/>
        <v>0</v>
      </c>
      <c r="R159" s="97"/>
      <c r="S159" s="111">
        <f t="shared" si="16"/>
        <v>0</v>
      </c>
      <c r="T159" s="97"/>
      <c r="U159" s="111">
        <f t="shared" si="17"/>
        <v>0</v>
      </c>
    </row>
    <row r="160" spans="1:21" x14ac:dyDescent="0.25">
      <c r="A160" s="97">
        <v>156</v>
      </c>
      <c r="B160" s="97"/>
      <c r="C160" s="98"/>
      <c r="D160" s="97"/>
      <c r="E160" s="97"/>
      <c r="F160" s="97"/>
      <c r="G160" s="109">
        <f>IF($I160 = "CPNS", VLOOKUP(F160,'Besaran TPP '!$B$5:$I$19,8,FALSE)*80%, IFERROR( VLOOKUP(F160,'Besaran TPP '!$B$5:$I$19,8,FALSE),))</f>
        <v>0</v>
      </c>
      <c r="H160" s="97"/>
      <c r="I160" s="97"/>
      <c r="J160" s="97"/>
      <c r="K160" s="111">
        <f t="shared" si="12"/>
        <v>0</v>
      </c>
      <c r="L160" s="106"/>
      <c r="M160" s="113">
        <f t="shared" si="13"/>
        <v>0</v>
      </c>
      <c r="N160" s="97"/>
      <c r="O160" s="111">
        <f t="shared" si="14"/>
        <v>0</v>
      </c>
      <c r="P160" s="97"/>
      <c r="Q160" s="111">
        <f t="shared" si="15"/>
        <v>0</v>
      </c>
      <c r="R160" s="97"/>
      <c r="S160" s="111">
        <f t="shared" si="16"/>
        <v>0</v>
      </c>
      <c r="T160" s="97"/>
      <c r="U160" s="111">
        <f t="shared" si="17"/>
        <v>0</v>
      </c>
    </row>
    <row r="161" spans="1:21" x14ac:dyDescent="0.25">
      <c r="A161" s="97">
        <v>157</v>
      </c>
      <c r="B161" s="97"/>
      <c r="C161" s="98"/>
      <c r="D161" s="97"/>
      <c r="E161" s="97"/>
      <c r="F161" s="97"/>
      <c r="G161" s="109">
        <f>IF($I161 = "CPNS", VLOOKUP(F161,'Besaran TPP '!$B$5:$I$19,8,FALSE)*80%, IFERROR( VLOOKUP(F161,'Besaran TPP '!$B$5:$I$19,8,FALSE),))</f>
        <v>0</v>
      </c>
      <c r="H161" s="97"/>
      <c r="I161" s="97"/>
      <c r="J161" s="97"/>
      <c r="K161" s="111">
        <f t="shared" si="12"/>
        <v>0</v>
      </c>
      <c r="L161" s="106"/>
      <c r="M161" s="113">
        <f t="shared" si="13"/>
        <v>0</v>
      </c>
      <c r="N161" s="97"/>
      <c r="O161" s="111">
        <f t="shared" si="14"/>
        <v>0</v>
      </c>
      <c r="P161" s="97"/>
      <c r="Q161" s="111">
        <f t="shared" si="15"/>
        <v>0</v>
      </c>
      <c r="R161" s="97"/>
      <c r="S161" s="111">
        <f t="shared" si="16"/>
        <v>0</v>
      </c>
      <c r="T161" s="97"/>
      <c r="U161" s="111">
        <f t="shared" si="17"/>
        <v>0</v>
      </c>
    </row>
    <row r="162" spans="1:21" x14ac:dyDescent="0.25">
      <c r="A162" s="97">
        <v>158</v>
      </c>
      <c r="B162" s="97"/>
      <c r="C162" s="98"/>
      <c r="D162" s="97"/>
      <c r="E162" s="97"/>
      <c r="F162" s="97"/>
      <c r="G162" s="109">
        <f>IF($I162 = "CPNS", VLOOKUP(F162,'Besaran TPP '!$B$5:$I$19,8,FALSE)*80%, IFERROR( VLOOKUP(F162,'Besaran TPP '!$B$5:$I$19,8,FALSE),))</f>
        <v>0</v>
      </c>
      <c r="H162" s="97"/>
      <c r="I162" s="97"/>
      <c r="J162" s="97"/>
      <c r="K162" s="111">
        <f t="shared" si="12"/>
        <v>0</v>
      </c>
      <c r="L162" s="106"/>
      <c r="M162" s="113">
        <f t="shared" si="13"/>
        <v>0</v>
      </c>
      <c r="N162" s="97"/>
      <c r="O162" s="111">
        <f t="shared" si="14"/>
        <v>0</v>
      </c>
      <c r="P162" s="97"/>
      <c r="Q162" s="111">
        <f t="shared" si="15"/>
        <v>0</v>
      </c>
      <c r="R162" s="97"/>
      <c r="S162" s="111">
        <f t="shared" si="16"/>
        <v>0</v>
      </c>
      <c r="T162" s="97"/>
      <c r="U162" s="111">
        <f t="shared" si="17"/>
        <v>0</v>
      </c>
    </row>
    <row r="163" spans="1:21" x14ac:dyDescent="0.25">
      <c r="A163" s="97">
        <v>159</v>
      </c>
      <c r="B163" s="97"/>
      <c r="C163" s="98"/>
      <c r="D163" s="97"/>
      <c r="E163" s="97"/>
      <c r="F163" s="97"/>
      <c r="G163" s="109">
        <f>IF($I163 = "CPNS", VLOOKUP(F163,'Besaran TPP '!$B$5:$I$19,8,FALSE)*80%, IFERROR( VLOOKUP(F163,'Besaran TPP '!$B$5:$I$19,8,FALSE),))</f>
        <v>0</v>
      </c>
      <c r="H163" s="97"/>
      <c r="I163" s="97"/>
      <c r="J163" s="97"/>
      <c r="K163" s="111">
        <f t="shared" si="12"/>
        <v>0</v>
      </c>
      <c r="L163" s="106"/>
      <c r="M163" s="113">
        <f t="shared" si="13"/>
        <v>0</v>
      </c>
      <c r="N163" s="97"/>
      <c r="O163" s="111">
        <f t="shared" si="14"/>
        <v>0</v>
      </c>
      <c r="P163" s="97"/>
      <c r="Q163" s="111">
        <f t="shared" si="15"/>
        <v>0</v>
      </c>
      <c r="R163" s="97"/>
      <c r="S163" s="111">
        <f t="shared" si="16"/>
        <v>0</v>
      </c>
      <c r="T163" s="97"/>
      <c r="U163" s="111">
        <f t="shared" si="17"/>
        <v>0</v>
      </c>
    </row>
    <row r="164" spans="1:21" x14ac:dyDescent="0.25">
      <c r="A164" s="97">
        <v>160</v>
      </c>
      <c r="B164" s="97"/>
      <c r="C164" s="98"/>
      <c r="D164" s="97"/>
      <c r="E164" s="97"/>
      <c r="F164" s="97"/>
      <c r="G164" s="109">
        <f>IF($I164 = "CPNS", VLOOKUP(F164,'Besaran TPP '!$B$5:$I$19,8,FALSE)*80%, IFERROR( VLOOKUP(F164,'Besaran TPP '!$B$5:$I$19,8,FALSE),))</f>
        <v>0</v>
      </c>
      <c r="H164" s="97"/>
      <c r="I164" s="97"/>
      <c r="J164" s="97"/>
      <c r="K164" s="111">
        <f t="shared" si="12"/>
        <v>0</v>
      </c>
      <c r="L164" s="106"/>
      <c r="M164" s="113">
        <f t="shared" si="13"/>
        <v>0</v>
      </c>
      <c r="N164" s="97"/>
      <c r="O164" s="111">
        <f t="shared" si="14"/>
        <v>0</v>
      </c>
      <c r="P164" s="97"/>
      <c r="Q164" s="111">
        <f t="shared" si="15"/>
        <v>0</v>
      </c>
      <c r="R164" s="97"/>
      <c r="S164" s="111">
        <f t="shared" si="16"/>
        <v>0</v>
      </c>
      <c r="T164" s="97"/>
      <c r="U164" s="111">
        <f t="shared" si="17"/>
        <v>0</v>
      </c>
    </row>
    <row r="165" spans="1:21" x14ac:dyDescent="0.25">
      <c r="A165" s="97">
        <v>161</v>
      </c>
      <c r="B165" s="97"/>
      <c r="C165" s="98"/>
      <c r="D165" s="97"/>
      <c r="E165" s="97"/>
      <c r="F165" s="97"/>
      <c r="G165" s="109">
        <f>IF($I165 = "CPNS", VLOOKUP(F165,'Besaran TPP '!$B$5:$I$19,8,FALSE)*80%, IFERROR( VLOOKUP(F165,'Besaran TPP '!$B$5:$I$19,8,FALSE),))</f>
        <v>0</v>
      </c>
      <c r="H165" s="97"/>
      <c r="I165" s="97"/>
      <c r="J165" s="97"/>
      <c r="K165" s="111">
        <f t="shared" si="12"/>
        <v>0</v>
      </c>
      <c r="L165" s="106"/>
      <c r="M165" s="113">
        <f t="shared" si="13"/>
        <v>0</v>
      </c>
      <c r="N165" s="97"/>
      <c r="O165" s="111">
        <f t="shared" si="14"/>
        <v>0</v>
      </c>
      <c r="P165" s="97"/>
      <c r="Q165" s="111">
        <f t="shared" si="15"/>
        <v>0</v>
      </c>
      <c r="R165" s="97"/>
      <c r="S165" s="111">
        <f t="shared" si="16"/>
        <v>0</v>
      </c>
      <c r="T165" s="97"/>
      <c r="U165" s="111">
        <f t="shared" si="17"/>
        <v>0</v>
      </c>
    </row>
    <row r="166" spans="1:21" x14ac:dyDescent="0.25">
      <c r="A166" s="97">
        <v>162</v>
      </c>
      <c r="B166" s="97"/>
      <c r="C166" s="98"/>
      <c r="D166" s="97"/>
      <c r="E166" s="97"/>
      <c r="F166" s="97"/>
      <c r="G166" s="109">
        <f>IF($I166 = "CPNS", VLOOKUP(F166,'Besaran TPP '!$B$5:$I$19,8,FALSE)*80%, IFERROR( VLOOKUP(F166,'Besaran TPP '!$B$5:$I$19,8,FALSE),))</f>
        <v>0</v>
      </c>
      <c r="H166" s="97"/>
      <c r="I166" s="97"/>
      <c r="J166" s="97"/>
      <c r="K166" s="111">
        <f t="shared" si="12"/>
        <v>0</v>
      </c>
      <c r="L166" s="106"/>
      <c r="M166" s="113">
        <f t="shared" si="13"/>
        <v>0</v>
      </c>
      <c r="N166" s="97"/>
      <c r="O166" s="111">
        <f t="shared" si="14"/>
        <v>0</v>
      </c>
      <c r="P166" s="97"/>
      <c r="Q166" s="111">
        <f t="shared" si="15"/>
        <v>0</v>
      </c>
      <c r="R166" s="97"/>
      <c r="S166" s="111">
        <f t="shared" si="16"/>
        <v>0</v>
      </c>
      <c r="T166" s="97"/>
      <c r="U166" s="111">
        <f t="shared" si="17"/>
        <v>0</v>
      </c>
    </row>
    <row r="167" spans="1:21" x14ac:dyDescent="0.25">
      <c r="A167" s="97">
        <v>163</v>
      </c>
      <c r="B167" s="97"/>
      <c r="C167" s="98"/>
      <c r="D167" s="97"/>
      <c r="E167" s="97"/>
      <c r="F167" s="97"/>
      <c r="G167" s="109">
        <f>IF($I167 = "CPNS", VLOOKUP(F167,'Besaran TPP '!$B$5:$I$19,8,FALSE)*80%, IFERROR( VLOOKUP(F167,'Besaran TPP '!$B$5:$I$19,8,FALSE),))</f>
        <v>0</v>
      </c>
      <c r="H167" s="97"/>
      <c r="I167" s="97"/>
      <c r="J167" s="97"/>
      <c r="K167" s="111">
        <f t="shared" si="12"/>
        <v>0</v>
      </c>
      <c r="L167" s="106"/>
      <c r="M167" s="113">
        <f t="shared" si="13"/>
        <v>0</v>
      </c>
      <c r="N167" s="97"/>
      <c r="O167" s="111">
        <f t="shared" si="14"/>
        <v>0</v>
      </c>
      <c r="P167" s="97"/>
      <c r="Q167" s="111">
        <f t="shared" si="15"/>
        <v>0</v>
      </c>
      <c r="R167" s="97"/>
      <c r="S167" s="111">
        <f t="shared" si="16"/>
        <v>0</v>
      </c>
      <c r="T167" s="97"/>
      <c r="U167" s="111">
        <f t="shared" si="17"/>
        <v>0</v>
      </c>
    </row>
    <row r="168" spans="1:21" x14ac:dyDescent="0.25">
      <c r="A168" s="97">
        <v>164</v>
      </c>
      <c r="B168" s="97"/>
      <c r="C168" s="98"/>
      <c r="D168" s="97"/>
      <c r="E168" s="97"/>
      <c r="F168" s="97"/>
      <c r="G168" s="109">
        <f>IF($I168 = "CPNS", VLOOKUP(F168,'Besaran TPP '!$B$5:$I$19,8,FALSE)*80%, IFERROR( VLOOKUP(F168,'Besaran TPP '!$B$5:$I$19,8,FALSE),))</f>
        <v>0</v>
      </c>
      <c r="H168" s="97"/>
      <c r="I168" s="97"/>
      <c r="J168" s="97"/>
      <c r="K168" s="111">
        <f t="shared" si="12"/>
        <v>0</v>
      </c>
      <c r="L168" s="106"/>
      <c r="M168" s="113">
        <f t="shared" si="13"/>
        <v>0</v>
      </c>
      <c r="N168" s="97"/>
      <c r="O168" s="111">
        <f t="shared" si="14"/>
        <v>0</v>
      </c>
      <c r="P168" s="97"/>
      <c r="Q168" s="111">
        <f t="shared" si="15"/>
        <v>0</v>
      </c>
      <c r="R168" s="97"/>
      <c r="S168" s="111">
        <f t="shared" si="16"/>
        <v>0</v>
      </c>
      <c r="T168" s="97"/>
      <c r="U168" s="111">
        <f t="shared" si="17"/>
        <v>0</v>
      </c>
    </row>
    <row r="169" spans="1:21" x14ac:dyDescent="0.25">
      <c r="A169" s="97">
        <v>165</v>
      </c>
      <c r="B169" s="97"/>
      <c r="C169" s="98"/>
      <c r="D169" s="97"/>
      <c r="E169" s="97"/>
      <c r="F169" s="97"/>
      <c r="G169" s="109">
        <f>IF($I169 = "CPNS", VLOOKUP(F169,'Besaran TPP '!$B$5:$I$19,8,FALSE)*80%, IFERROR( VLOOKUP(F169,'Besaran TPP '!$B$5:$I$19,8,FALSE),))</f>
        <v>0</v>
      </c>
      <c r="H169" s="97"/>
      <c r="I169" s="97"/>
      <c r="J169" s="97"/>
      <c r="K169" s="111">
        <f t="shared" si="12"/>
        <v>0</v>
      </c>
      <c r="L169" s="106"/>
      <c r="M169" s="113">
        <f t="shared" si="13"/>
        <v>0</v>
      </c>
      <c r="N169" s="97"/>
      <c r="O169" s="111">
        <f t="shared" si="14"/>
        <v>0</v>
      </c>
      <c r="P169" s="97"/>
      <c r="Q169" s="111">
        <f t="shared" si="15"/>
        <v>0</v>
      </c>
      <c r="R169" s="97"/>
      <c r="S169" s="111">
        <f t="shared" si="16"/>
        <v>0</v>
      </c>
      <c r="T169" s="97"/>
      <c r="U169" s="111">
        <f t="shared" si="17"/>
        <v>0</v>
      </c>
    </row>
    <row r="170" spans="1:21" x14ac:dyDescent="0.25">
      <c r="A170" s="97">
        <v>166</v>
      </c>
      <c r="B170" s="97"/>
      <c r="C170" s="98"/>
      <c r="D170" s="97"/>
      <c r="E170" s="97"/>
      <c r="F170" s="97"/>
      <c r="G170" s="109">
        <f>IF($I170 = "CPNS", VLOOKUP(F170,'Besaran TPP '!$B$5:$I$19,8,FALSE)*80%, IFERROR( VLOOKUP(F170,'Besaran TPP '!$B$5:$I$19,8,FALSE),))</f>
        <v>0</v>
      </c>
      <c r="H170" s="97"/>
      <c r="I170" s="97"/>
      <c r="J170" s="97"/>
      <c r="K170" s="111">
        <f t="shared" si="12"/>
        <v>0</v>
      </c>
      <c r="L170" s="106"/>
      <c r="M170" s="113">
        <f t="shared" si="13"/>
        <v>0</v>
      </c>
      <c r="N170" s="97"/>
      <c r="O170" s="111">
        <f t="shared" si="14"/>
        <v>0</v>
      </c>
      <c r="P170" s="97"/>
      <c r="Q170" s="111">
        <f t="shared" si="15"/>
        <v>0</v>
      </c>
      <c r="R170" s="97"/>
      <c r="S170" s="111">
        <f t="shared" si="16"/>
        <v>0</v>
      </c>
      <c r="T170" s="97"/>
      <c r="U170" s="111">
        <f t="shared" si="17"/>
        <v>0</v>
      </c>
    </row>
    <row r="171" spans="1:21" x14ac:dyDescent="0.25">
      <c r="A171" s="97">
        <v>167</v>
      </c>
      <c r="B171" s="97"/>
      <c r="C171" s="98"/>
      <c r="D171" s="97"/>
      <c r="E171" s="97"/>
      <c r="F171" s="97"/>
      <c r="G171" s="109">
        <f>IF($I171 = "CPNS", VLOOKUP(F171,'Besaran TPP '!$B$5:$I$19,8,FALSE)*80%, IFERROR( VLOOKUP(F171,'Besaran TPP '!$B$5:$I$19,8,FALSE),))</f>
        <v>0</v>
      </c>
      <c r="H171" s="97"/>
      <c r="I171" s="97"/>
      <c r="J171" s="97"/>
      <c r="K171" s="111">
        <f t="shared" si="12"/>
        <v>0</v>
      </c>
      <c r="L171" s="106"/>
      <c r="M171" s="113">
        <f t="shared" si="13"/>
        <v>0</v>
      </c>
      <c r="N171" s="97"/>
      <c r="O171" s="111">
        <f t="shared" si="14"/>
        <v>0</v>
      </c>
      <c r="P171" s="97"/>
      <c r="Q171" s="111">
        <f t="shared" si="15"/>
        <v>0</v>
      </c>
      <c r="R171" s="97"/>
      <c r="S171" s="111">
        <f t="shared" si="16"/>
        <v>0</v>
      </c>
      <c r="T171" s="97"/>
      <c r="U171" s="111">
        <f t="shared" si="17"/>
        <v>0</v>
      </c>
    </row>
    <row r="172" spans="1:21" x14ac:dyDescent="0.25">
      <c r="A172" s="97">
        <v>168</v>
      </c>
      <c r="B172" s="97"/>
      <c r="C172" s="98"/>
      <c r="D172" s="97"/>
      <c r="E172" s="97"/>
      <c r="F172" s="97"/>
      <c r="G172" s="109">
        <f>IF($I172 = "CPNS", VLOOKUP(F172,'Besaran TPP '!$B$5:$I$19,8,FALSE)*80%, IFERROR( VLOOKUP(F172,'Besaran TPP '!$B$5:$I$19,8,FALSE),))</f>
        <v>0</v>
      </c>
      <c r="H172" s="97"/>
      <c r="I172" s="97"/>
      <c r="J172" s="97"/>
      <c r="K172" s="111">
        <f t="shared" si="12"/>
        <v>0</v>
      </c>
      <c r="L172" s="106"/>
      <c r="M172" s="113">
        <f t="shared" si="13"/>
        <v>0</v>
      </c>
      <c r="N172" s="97"/>
      <c r="O172" s="111">
        <f t="shared" si="14"/>
        <v>0</v>
      </c>
      <c r="P172" s="97"/>
      <c r="Q172" s="111">
        <f t="shared" si="15"/>
        <v>0</v>
      </c>
      <c r="R172" s="97"/>
      <c r="S172" s="111">
        <f t="shared" si="16"/>
        <v>0</v>
      </c>
      <c r="T172" s="97"/>
      <c r="U172" s="111">
        <f t="shared" si="17"/>
        <v>0</v>
      </c>
    </row>
    <row r="173" spans="1:21" x14ac:dyDescent="0.25">
      <c r="A173" s="97">
        <v>169</v>
      </c>
      <c r="B173" s="97"/>
      <c r="C173" s="98"/>
      <c r="D173" s="97"/>
      <c r="E173" s="97"/>
      <c r="F173" s="97"/>
      <c r="G173" s="109">
        <f>IF($I173 = "CPNS", VLOOKUP(F173,'Besaran TPP '!$B$5:$I$19,8,FALSE)*80%, IFERROR( VLOOKUP(F173,'Besaran TPP '!$B$5:$I$19,8,FALSE),))</f>
        <v>0</v>
      </c>
      <c r="H173" s="97"/>
      <c r="I173" s="97"/>
      <c r="J173" s="97"/>
      <c r="K173" s="111">
        <f t="shared" si="12"/>
        <v>0</v>
      </c>
      <c r="L173" s="106"/>
      <c r="M173" s="113">
        <f t="shared" si="13"/>
        <v>0</v>
      </c>
      <c r="N173" s="97"/>
      <c r="O173" s="111">
        <f t="shared" si="14"/>
        <v>0</v>
      </c>
      <c r="P173" s="97"/>
      <c r="Q173" s="111">
        <f t="shared" si="15"/>
        <v>0</v>
      </c>
      <c r="R173" s="97"/>
      <c r="S173" s="111">
        <f t="shared" si="16"/>
        <v>0</v>
      </c>
      <c r="T173" s="97"/>
      <c r="U173" s="111">
        <f t="shared" si="17"/>
        <v>0</v>
      </c>
    </row>
    <row r="174" spans="1:21" x14ac:dyDescent="0.25">
      <c r="A174" s="97">
        <v>170</v>
      </c>
      <c r="B174" s="97"/>
      <c r="C174" s="98"/>
      <c r="D174" s="97"/>
      <c r="E174" s="97"/>
      <c r="F174" s="97"/>
      <c r="G174" s="109">
        <f>IF($I174 = "CPNS", VLOOKUP(F174,'Besaran TPP '!$B$5:$I$19,8,FALSE)*80%, IFERROR( VLOOKUP(F174,'Besaran TPP '!$B$5:$I$19,8,FALSE),))</f>
        <v>0</v>
      </c>
      <c r="H174" s="97"/>
      <c r="I174" s="97"/>
      <c r="J174" s="97"/>
      <c r="K174" s="111">
        <f t="shared" ref="K174:K237" si="18">IF(LEFT(J174,10)="     1.a) ",3%,
 IF(LEFT(J174,10)="     1.b) ",5%,
 IF(LEFT(J174,10)="     1.c) ",8%,
 IF(LEFT(J174,10)="     2.a) ",10%,
 IF(LEFT(J174,10)="     2.b) ",15%,
 IF(LEFT(J174,10)="     2.c) ",20%,
 IF(LEFT(J174,10)="     3.a) ",25%,
 IF(LEFT(J174,10)="     3.b) ",30%,
 IF(LEFT(J174,10)="     3.c) ",100%,
 IF(LEFT(J174,10)="     3.d) ",100%,
 IF(LEFT(J174,10)="     3.e) ",100%,
 )
 )
 )
 )
 )
 )
 )
 )
 )
 )
)</f>
        <v>0</v>
      </c>
      <c r="L174" s="106"/>
      <c r="M174" s="113">
        <f t="shared" ref="M174:M237" si="19">IF(LEFT(L174,4)=" a. ",20%,
 IF(LEFT(L174,4)=" b. ",2%,
 IF(LEFT(L174,4)=" c. ",20%,
 IF(LEFT(L174,4)=" d. ",20%,
 IF(LEFT(L174,4)=" e. ",20%,
 IF(LEFT(L174,4)=" f. ",20%,
 IF(LEFT(L174,4)=" g. ",5%,
 )
 )
 )
 )
 )
 )
)</f>
        <v>0</v>
      </c>
      <c r="N174" s="97"/>
      <c r="O174" s="111">
        <f t="shared" ref="O174:O237" si="20">IF(N174="YA",5%,)</f>
        <v>0</v>
      </c>
      <c r="P174" s="97"/>
      <c r="Q174" s="111">
        <f t="shared" ref="Q174:Q237" si="21">IF(P174="YA",10%,)</f>
        <v>0</v>
      </c>
      <c r="R174" s="97"/>
      <c r="S174" s="111">
        <f t="shared" ref="S174:S237" si="22">IF(R174="YA",10%,)</f>
        <v>0</v>
      </c>
      <c r="T174" s="97"/>
      <c r="U174" s="111">
        <f t="shared" ref="U174:U237" si="23">IF(LEFT(T174,4)=" a. ",10%,
 IF(LEFT(T174,4)=" b. ",5%,
 IF(LEFT(T174,4)=" c. ",5%,
 )
 )
)</f>
        <v>0</v>
      </c>
    </row>
    <row r="175" spans="1:21" x14ac:dyDescent="0.25">
      <c r="A175" s="97">
        <v>171</v>
      </c>
      <c r="B175" s="97"/>
      <c r="C175" s="98"/>
      <c r="D175" s="97"/>
      <c r="E175" s="97"/>
      <c r="F175" s="97"/>
      <c r="G175" s="109">
        <f>IF($I175 = "CPNS", VLOOKUP(F175,'Besaran TPP '!$B$5:$I$19,8,FALSE)*80%, IFERROR( VLOOKUP(F175,'Besaran TPP '!$B$5:$I$19,8,FALSE),))</f>
        <v>0</v>
      </c>
      <c r="H175" s="97"/>
      <c r="I175" s="97"/>
      <c r="J175" s="97"/>
      <c r="K175" s="111">
        <f t="shared" si="18"/>
        <v>0</v>
      </c>
      <c r="L175" s="106"/>
      <c r="M175" s="113">
        <f t="shared" si="19"/>
        <v>0</v>
      </c>
      <c r="N175" s="97"/>
      <c r="O175" s="111">
        <f t="shared" si="20"/>
        <v>0</v>
      </c>
      <c r="P175" s="97"/>
      <c r="Q175" s="111">
        <f t="shared" si="21"/>
        <v>0</v>
      </c>
      <c r="R175" s="97"/>
      <c r="S175" s="111">
        <f t="shared" si="22"/>
        <v>0</v>
      </c>
      <c r="T175" s="97"/>
      <c r="U175" s="111">
        <f t="shared" si="23"/>
        <v>0</v>
      </c>
    </row>
    <row r="176" spans="1:21" x14ac:dyDescent="0.25">
      <c r="A176" s="97">
        <v>172</v>
      </c>
      <c r="B176" s="97"/>
      <c r="C176" s="98"/>
      <c r="D176" s="97"/>
      <c r="E176" s="97"/>
      <c r="F176" s="97"/>
      <c r="G176" s="109">
        <f>IF($I176 = "CPNS", VLOOKUP(F176,'Besaran TPP '!$B$5:$I$19,8,FALSE)*80%, IFERROR( VLOOKUP(F176,'Besaran TPP '!$B$5:$I$19,8,FALSE),))</f>
        <v>0</v>
      </c>
      <c r="H176" s="97"/>
      <c r="I176" s="97"/>
      <c r="J176" s="97"/>
      <c r="K176" s="111">
        <f t="shared" si="18"/>
        <v>0</v>
      </c>
      <c r="L176" s="106"/>
      <c r="M176" s="113">
        <f t="shared" si="19"/>
        <v>0</v>
      </c>
      <c r="N176" s="97"/>
      <c r="O176" s="111">
        <f t="shared" si="20"/>
        <v>0</v>
      </c>
      <c r="P176" s="97"/>
      <c r="Q176" s="111">
        <f t="shared" si="21"/>
        <v>0</v>
      </c>
      <c r="R176" s="97"/>
      <c r="S176" s="111">
        <f t="shared" si="22"/>
        <v>0</v>
      </c>
      <c r="T176" s="97"/>
      <c r="U176" s="111">
        <f t="shared" si="23"/>
        <v>0</v>
      </c>
    </row>
    <row r="177" spans="1:21" x14ac:dyDescent="0.25">
      <c r="A177" s="97">
        <v>173</v>
      </c>
      <c r="B177" s="97"/>
      <c r="C177" s="98"/>
      <c r="D177" s="97"/>
      <c r="E177" s="97"/>
      <c r="F177" s="97"/>
      <c r="G177" s="109">
        <f>IF($I177 = "CPNS", VLOOKUP(F177,'Besaran TPP '!$B$5:$I$19,8,FALSE)*80%, IFERROR( VLOOKUP(F177,'Besaran TPP '!$B$5:$I$19,8,FALSE),))</f>
        <v>0</v>
      </c>
      <c r="H177" s="97"/>
      <c r="I177" s="97"/>
      <c r="J177" s="97"/>
      <c r="K177" s="111">
        <f t="shared" si="18"/>
        <v>0</v>
      </c>
      <c r="L177" s="106"/>
      <c r="M177" s="113">
        <f t="shared" si="19"/>
        <v>0</v>
      </c>
      <c r="N177" s="97"/>
      <c r="O177" s="111">
        <f t="shared" si="20"/>
        <v>0</v>
      </c>
      <c r="P177" s="97"/>
      <c r="Q177" s="111">
        <f t="shared" si="21"/>
        <v>0</v>
      </c>
      <c r="R177" s="97"/>
      <c r="S177" s="111">
        <f t="shared" si="22"/>
        <v>0</v>
      </c>
      <c r="T177" s="97"/>
      <c r="U177" s="111">
        <f t="shared" si="23"/>
        <v>0</v>
      </c>
    </row>
    <row r="178" spans="1:21" x14ac:dyDescent="0.25">
      <c r="A178" s="97">
        <v>174</v>
      </c>
      <c r="B178" s="97"/>
      <c r="C178" s="98"/>
      <c r="D178" s="97"/>
      <c r="E178" s="97"/>
      <c r="F178" s="97"/>
      <c r="G178" s="109">
        <f>IF($I178 = "CPNS", VLOOKUP(F178,'Besaran TPP '!$B$5:$I$19,8,FALSE)*80%, IFERROR( VLOOKUP(F178,'Besaran TPP '!$B$5:$I$19,8,FALSE),))</f>
        <v>0</v>
      </c>
      <c r="H178" s="97"/>
      <c r="I178" s="97"/>
      <c r="J178" s="97"/>
      <c r="K178" s="111">
        <f t="shared" si="18"/>
        <v>0</v>
      </c>
      <c r="L178" s="106"/>
      <c r="M178" s="113">
        <f t="shared" si="19"/>
        <v>0</v>
      </c>
      <c r="N178" s="97"/>
      <c r="O178" s="111">
        <f t="shared" si="20"/>
        <v>0</v>
      </c>
      <c r="P178" s="97"/>
      <c r="Q178" s="111">
        <f t="shared" si="21"/>
        <v>0</v>
      </c>
      <c r="R178" s="97"/>
      <c r="S178" s="111">
        <f t="shared" si="22"/>
        <v>0</v>
      </c>
      <c r="T178" s="97"/>
      <c r="U178" s="111">
        <f t="shared" si="23"/>
        <v>0</v>
      </c>
    </row>
    <row r="179" spans="1:21" x14ac:dyDescent="0.25">
      <c r="A179" s="97">
        <v>175</v>
      </c>
      <c r="B179" s="97"/>
      <c r="C179" s="98"/>
      <c r="D179" s="97"/>
      <c r="E179" s="97"/>
      <c r="F179" s="97"/>
      <c r="G179" s="109">
        <f>IF($I179 = "CPNS", VLOOKUP(F179,'Besaran TPP '!$B$5:$I$19,8,FALSE)*80%, IFERROR( VLOOKUP(F179,'Besaran TPP '!$B$5:$I$19,8,FALSE),))</f>
        <v>0</v>
      </c>
      <c r="H179" s="97"/>
      <c r="I179" s="97"/>
      <c r="J179" s="97"/>
      <c r="K179" s="111">
        <f t="shared" si="18"/>
        <v>0</v>
      </c>
      <c r="L179" s="106"/>
      <c r="M179" s="113">
        <f t="shared" si="19"/>
        <v>0</v>
      </c>
      <c r="N179" s="97"/>
      <c r="O179" s="111">
        <f t="shared" si="20"/>
        <v>0</v>
      </c>
      <c r="P179" s="97"/>
      <c r="Q179" s="111">
        <f t="shared" si="21"/>
        <v>0</v>
      </c>
      <c r="R179" s="97"/>
      <c r="S179" s="111">
        <f t="shared" si="22"/>
        <v>0</v>
      </c>
      <c r="T179" s="97"/>
      <c r="U179" s="111">
        <f t="shared" si="23"/>
        <v>0</v>
      </c>
    </row>
    <row r="180" spans="1:21" x14ac:dyDescent="0.25">
      <c r="A180" s="97">
        <v>176</v>
      </c>
      <c r="B180" s="97"/>
      <c r="C180" s="98"/>
      <c r="D180" s="97"/>
      <c r="E180" s="97"/>
      <c r="F180" s="97"/>
      <c r="G180" s="109">
        <f>IF($I180 = "CPNS", VLOOKUP(F180,'Besaran TPP '!$B$5:$I$19,8,FALSE)*80%, IFERROR( VLOOKUP(F180,'Besaran TPP '!$B$5:$I$19,8,FALSE),))</f>
        <v>0</v>
      </c>
      <c r="H180" s="97"/>
      <c r="I180" s="97"/>
      <c r="J180" s="97"/>
      <c r="K180" s="111">
        <f t="shared" si="18"/>
        <v>0</v>
      </c>
      <c r="L180" s="106"/>
      <c r="M180" s="113">
        <f t="shared" si="19"/>
        <v>0</v>
      </c>
      <c r="N180" s="97"/>
      <c r="O180" s="111">
        <f t="shared" si="20"/>
        <v>0</v>
      </c>
      <c r="P180" s="97"/>
      <c r="Q180" s="111">
        <f t="shared" si="21"/>
        <v>0</v>
      </c>
      <c r="R180" s="97"/>
      <c r="S180" s="111">
        <f t="shared" si="22"/>
        <v>0</v>
      </c>
      <c r="T180" s="97"/>
      <c r="U180" s="111">
        <f t="shared" si="23"/>
        <v>0</v>
      </c>
    </row>
    <row r="181" spans="1:21" x14ac:dyDescent="0.25">
      <c r="A181" s="97">
        <v>177</v>
      </c>
      <c r="B181" s="97"/>
      <c r="C181" s="98"/>
      <c r="D181" s="97"/>
      <c r="E181" s="97"/>
      <c r="F181" s="97"/>
      <c r="G181" s="109">
        <f>IF($I181 = "CPNS", VLOOKUP(F181,'Besaran TPP '!$B$5:$I$19,8,FALSE)*80%, IFERROR( VLOOKUP(F181,'Besaran TPP '!$B$5:$I$19,8,FALSE),))</f>
        <v>0</v>
      </c>
      <c r="H181" s="97"/>
      <c r="I181" s="97"/>
      <c r="J181" s="97"/>
      <c r="K181" s="111">
        <f t="shared" si="18"/>
        <v>0</v>
      </c>
      <c r="L181" s="106"/>
      <c r="M181" s="113">
        <f t="shared" si="19"/>
        <v>0</v>
      </c>
      <c r="N181" s="97"/>
      <c r="O181" s="111">
        <f t="shared" si="20"/>
        <v>0</v>
      </c>
      <c r="P181" s="97"/>
      <c r="Q181" s="111">
        <f t="shared" si="21"/>
        <v>0</v>
      </c>
      <c r="R181" s="97"/>
      <c r="S181" s="111">
        <f t="shared" si="22"/>
        <v>0</v>
      </c>
      <c r="T181" s="97"/>
      <c r="U181" s="111">
        <f t="shared" si="23"/>
        <v>0</v>
      </c>
    </row>
    <row r="182" spans="1:21" x14ac:dyDescent="0.25">
      <c r="A182" s="97">
        <v>178</v>
      </c>
      <c r="B182" s="97"/>
      <c r="C182" s="98"/>
      <c r="D182" s="97"/>
      <c r="E182" s="97"/>
      <c r="F182" s="97"/>
      <c r="G182" s="109">
        <f>IF($I182 = "CPNS", VLOOKUP(F182,'Besaran TPP '!$B$5:$I$19,8,FALSE)*80%, IFERROR( VLOOKUP(F182,'Besaran TPP '!$B$5:$I$19,8,FALSE),))</f>
        <v>0</v>
      </c>
      <c r="H182" s="97"/>
      <c r="I182" s="97"/>
      <c r="J182" s="97"/>
      <c r="K182" s="111">
        <f t="shared" si="18"/>
        <v>0</v>
      </c>
      <c r="L182" s="106"/>
      <c r="M182" s="113">
        <f t="shared" si="19"/>
        <v>0</v>
      </c>
      <c r="N182" s="97"/>
      <c r="O182" s="111">
        <f t="shared" si="20"/>
        <v>0</v>
      </c>
      <c r="P182" s="97"/>
      <c r="Q182" s="111">
        <f t="shared" si="21"/>
        <v>0</v>
      </c>
      <c r="R182" s="97"/>
      <c r="S182" s="111">
        <f t="shared" si="22"/>
        <v>0</v>
      </c>
      <c r="T182" s="97"/>
      <c r="U182" s="111">
        <f t="shared" si="23"/>
        <v>0</v>
      </c>
    </row>
    <row r="183" spans="1:21" x14ac:dyDescent="0.25">
      <c r="A183" s="97">
        <v>179</v>
      </c>
      <c r="B183" s="97"/>
      <c r="C183" s="98"/>
      <c r="D183" s="97"/>
      <c r="E183" s="97"/>
      <c r="F183" s="97"/>
      <c r="G183" s="109">
        <f>IF($I183 = "CPNS", VLOOKUP(F183,'Besaran TPP '!$B$5:$I$19,8,FALSE)*80%, IFERROR( VLOOKUP(F183,'Besaran TPP '!$B$5:$I$19,8,FALSE),))</f>
        <v>0</v>
      </c>
      <c r="H183" s="97"/>
      <c r="I183" s="97"/>
      <c r="J183" s="97"/>
      <c r="K183" s="111">
        <f t="shared" si="18"/>
        <v>0</v>
      </c>
      <c r="L183" s="106"/>
      <c r="M183" s="113">
        <f t="shared" si="19"/>
        <v>0</v>
      </c>
      <c r="N183" s="97"/>
      <c r="O183" s="111">
        <f t="shared" si="20"/>
        <v>0</v>
      </c>
      <c r="P183" s="97"/>
      <c r="Q183" s="111">
        <f t="shared" si="21"/>
        <v>0</v>
      </c>
      <c r="R183" s="97"/>
      <c r="S183" s="111">
        <f t="shared" si="22"/>
        <v>0</v>
      </c>
      <c r="T183" s="97"/>
      <c r="U183" s="111">
        <f t="shared" si="23"/>
        <v>0</v>
      </c>
    </row>
    <row r="184" spans="1:21" x14ac:dyDescent="0.25">
      <c r="A184" s="97">
        <v>180</v>
      </c>
      <c r="B184" s="97"/>
      <c r="C184" s="98"/>
      <c r="D184" s="97"/>
      <c r="E184" s="97"/>
      <c r="F184" s="97"/>
      <c r="G184" s="109">
        <f>IF($I184 = "CPNS", VLOOKUP(F184,'Besaran TPP '!$B$5:$I$19,8,FALSE)*80%, IFERROR( VLOOKUP(F184,'Besaran TPP '!$B$5:$I$19,8,FALSE),))</f>
        <v>0</v>
      </c>
      <c r="H184" s="97"/>
      <c r="I184" s="97"/>
      <c r="J184" s="97"/>
      <c r="K184" s="111">
        <f t="shared" si="18"/>
        <v>0</v>
      </c>
      <c r="L184" s="106"/>
      <c r="M184" s="113">
        <f t="shared" si="19"/>
        <v>0</v>
      </c>
      <c r="N184" s="97"/>
      <c r="O184" s="111">
        <f t="shared" si="20"/>
        <v>0</v>
      </c>
      <c r="P184" s="97"/>
      <c r="Q184" s="111">
        <f t="shared" si="21"/>
        <v>0</v>
      </c>
      <c r="R184" s="97"/>
      <c r="S184" s="111">
        <f t="shared" si="22"/>
        <v>0</v>
      </c>
      <c r="T184" s="97"/>
      <c r="U184" s="111">
        <f t="shared" si="23"/>
        <v>0</v>
      </c>
    </row>
    <row r="185" spans="1:21" x14ac:dyDescent="0.25">
      <c r="A185" s="97">
        <v>181</v>
      </c>
      <c r="B185" s="97"/>
      <c r="C185" s="98"/>
      <c r="D185" s="97"/>
      <c r="E185" s="97"/>
      <c r="F185" s="97"/>
      <c r="G185" s="109">
        <f>IF($I185 = "CPNS", VLOOKUP(F185,'Besaran TPP '!$B$5:$I$19,8,FALSE)*80%, IFERROR( VLOOKUP(F185,'Besaran TPP '!$B$5:$I$19,8,FALSE),))</f>
        <v>0</v>
      </c>
      <c r="H185" s="97"/>
      <c r="I185" s="97"/>
      <c r="J185" s="97"/>
      <c r="K185" s="111">
        <f t="shared" si="18"/>
        <v>0</v>
      </c>
      <c r="L185" s="106"/>
      <c r="M185" s="113">
        <f t="shared" si="19"/>
        <v>0</v>
      </c>
      <c r="N185" s="97"/>
      <c r="O185" s="111">
        <f t="shared" si="20"/>
        <v>0</v>
      </c>
      <c r="P185" s="97"/>
      <c r="Q185" s="111">
        <f t="shared" si="21"/>
        <v>0</v>
      </c>
      <c r="R185" s="97"/>
      <c r="S185" s="111">
        <f t="shared" si="22"/>
        <v>0</v>
      </c>
      <c r="T185" s="97"/>
      <c r="U185" s="111">
        <f t="shared" si="23"/>
        <v>0</v>
      </c>
    </row>
    <row r="186" spans="1:21" x14ac:dyDescent="0.25">
      <c r="A186" s="97">
        <v>182</v>
      </c>
      <c r="B186" s="97"/>
      <c r="C186" s="98"/>
      <c r="D186" s="97"/>
      <c r="E186" s="97"/>
      <c r="F186" s="97"/>
      <c r="G186" s="109">
        <f>IF($I186 = "CPNS", VLOOKUP(F186,'Besaran TPP '!$B$5:$I$19,8,FALSE)*80%, IFERROR( VLOOKUP(F186,'Besaran TPP '!$B$5:$I$19,8,FALSE),))</f>
        <v>0</v>
      </c>
      <c r="H186" s="97"/>
      <c r="I186" s="97"/>
      <c r="J186" s="97"/>
      <c r="K186" s="111">
        <f t="shared" si="18"/>
        <v>0</v>
      </c>
      <c r="L186" s="106"/>
      <c r="M186" s="113">
        <f t="shared" si="19"/>
        <v>0</v>
      </c>
      <c r="N186" s="97"/>
      <c r="O186" s="111">
        <f t="shared" si="20"/>
        <v>0</v>
      </c>
      <c r="P186" s="97"/>
      <c r="Q186" s="111">
        <f t="shared" si="21"/>
        <v>0</v>
      </c>
      <c r="R186" s="97"/>
      <c r="S186" s="111">
        <f t="shared" si="22"/>
        <v>0</v>
      </c>
      <c r="T186" s="97"/>
      <c r="U186" s="111">
        <f t="shared" si="23"/>
        <v>0</v>
      </c>
    </row>
    <row r="187" spans="1:21" x14ac:dyDescent="0.25">
      <c r="A187" s="97">
        <v>183</v>
      </c>
      <c r="B187" s="97"/>
      <c r="C187" s="98"/>
      <c r="D187" s="97"/>
      <c r="E187" s="97"/>
      <c r="F187" s="97"/>
      <c r="G187" s="109">
        <f>IF($I187 = "CPNS", VLOOKUP(F187,'Besaran TPP '!$B$5:$I$19,8,FALSE)*80%, IFERROR( VLOOKUP(F187,'Besaran TPP '!$B$5:$I$19,8,FALSE),))</f>
        <v>0</v>
      </c>
      <c r="H187" s="97"/>
      <c r="I187" s="97"/>
      <c r="J187" s="97"/>
      <c r="K187" s="111">
        <f t="shared" si="18"/>
        <v>0</v>
      </c>
      <c r="L187" s="106"/>
      <c r="M187" s="113">
        <f t="shared" si="19"/>
        <v>0</v>
      </c>
      <c r="N187" s="97"/>
      <c r="O187" s="111">
        <f t="shared" si="20"/>
        <v>0</v>
      </c>
      <c r="P187" s="97"/>
      <c r="Q187" s="111">
        <f t="shared" si="21"/>
        <v>0</v>
      </c>
      <c r="R187" s="97"/>
      <c r="S187" s="111">
        <f t="shared" si="22"/>
        <v>0</v>
      </c>
      <c r="T187" s="97"/>
      <c r="U187" s="111">
        <f t="shared" si="23"/>
        <v>0</v>
      </c>
    </row>
    <row r="188" spans="1:21" x14ac:dyDescent="0.25">
      <c r="A188" s="97">
        <v>184</v>
      </c>
      <c r="B188" s="97"/>
      <c r="C188" s="98"/>
      <c r="D188" s="97"/>
      <c r="E188" s="97"/>
      <c r="F188" s="97"/>
      <c r="G188" s="109">
        <f>IF($I188 = "CPNS", VLOOKUP(F188,'Besaran TPP '!$B$5:$I$19,8,FALSE)*80%, IFERROR( VLOOKUP(F188,'Besaran TPP '!$B$5:$I$19,8,FALSE),))</f>
        <v>0</v>
      </c>
      <c r="H188" s="97"/>
      <c r="I188" s="97"/>
      <c r="J188" s="97"/>
      <c r="K188" s="111">
        <f t="shared" si="18"/>
        <v>0</v>
      </c>
      <c r="L188" s="106"/>
      <c r="M188" s="113">
        <f t="shared" si="19"/>
        <v>0</v>
      </c>
      <c r="N188" s="97"/>
      <c r="O188" s="111">
        <f t="shared" si="20"/>
        <v>0</v>
      </c>
      <c r="P188" s="97"/>
      <c r="Q188" s="111">
        <f t="shared" si="21"/>
        <v>0</v>
      </c>
      <c r="R188" s="97"/>
      <c r="S188" s="111">
        <f t="shared" si="22"/>
        <v>0</v>
      </c>
      <c r="T188" s="97"/>
      <c r="U188" s="111">
        <f t="shared" si="23"/>
        <v>0</v>
      </c>
    </row>
    <row r="189" spans="1:21" x14ac:dyDescent="0.25">
      <c r="A189" s="97">
        <v>185</v>
      </c>
      <c r="B189" s="97"/>
      <c r="C189" s="98"/>
      <c r="D189" s="97"/>
      <c r="E189" s="97"/>
      <c r="F189" s="97"/>
      <c r="G189" s="109">
        <f>IF($I189 = "CPNS", VLOOKUP(F189,'Besaran TPP '!$B$5:$I$19,8,FALSE)*80%, IFERROR( VLOOKUP(F189,'Besaran TPP '!$B$5:$I$19,8,FALSE),))</f>
        <v>0</v>
      </c>
      <c r="H189" s="97"/>
      <c r="I189" s="97"/>
      <c r="J189" s="97"/>
      <c r="K189" s="111">
        <f t="shared" si="18"/>
        <v>0</v>
      </c>
      <c r="L189" s="106"/>
      <c r="M189" s="113">
        <f t="shared" si="19"/>
        <v>0</v>
      </c>
      <c r="N189" s="97"/>
      <c r="O189" s="111">
        <f t="shared" si="20"/>
        <v>0</v>
      </c>
      <c r="P189" s="97"/>
      <c r="Q189" s="111">
        <f t="shared" si="21"/>
        <v>0</v>
      </c>
      <c r="R189" s="97"/>
      <c r="S189" s="111">
        <f t="shared" si="22"/>
        <v>0</v>
      </c>
      <c r="T189" s="97"/>
      <c r="U189" s="111">
        <f t="shared" si="23"/>
        <v>0</v>
      </c>
    </row>
    <row r="190" spans="1:21" x14ac:dyDescent="0.25">
      <c r="A190" s="97">
        <v>186</v>
      </c>
      <c r="B190" s="97"/>
      <c r="C190" s="98"/>
      <c r="D190" s="97"/>
      <c r="E190" s="97"/>
      <c r="F190" s="97"/>
      <c r="G190" s="109">
        <f>IF($I190 = "CPNS", VLOOKUP(F190,'Besaran TPP '!$B$5:$I$19,8,FALSE)*80%, IFERROR( VLOOKUP(F190,'Besaran TPP '!$B$5:$I$19,8,FALSE),))</f>
        <v>0</v>
      </c>
      <c r="H190" s="97"/>
      <c r="I190" s="97"/>
      <c r="J190" s="97"/>
      <c r="K190" s="111">
        <f t="shared" si="18"/>
        <v>0</v>
      </c>
      <c r="L190" s="106"/>
      <c r="M190" s="113">
        <f t="shared" si="19"/>
        <v>0</v>
      </c>
      <c r="N190" s="97"/>
      <c r="O190" s="111">
        <f t="shared" si="20"/>
        <v>0</v>
      </c>
      <c r="P190" s="97"/>
      <c r="Q190" s="111">
        <f t="shared" si="21"/>
        <v>0</v>
      </c>
      <c r="R190" s="97"/>
      <c r="S190" s="111">
        <f t="shared" si="22"/>
        <v>0</v>
      </c>
      <c r="T190" s="97"/>
      <c r="U190" s="111">
        <f t="shared" si="23"/>
        <v>0</v>
      </c>
    </row>
    <row r="191" spans="1:21" x14ac:dyDescent="0.25">
      <c r="A191" s="97">
        <v>187</v>
      </c>
      <c r="B191" s="97"/>
      <c r="C191" s="98"/>
      <c r="D191" s="97"/>
      <c r="E191" s="97"/>
      <c r="F191" s="97"/>
      <c r="G191" s="109">
        <f>IF($I191 = "CPNS", VLOOKUP(F191,'Besaran TPP '!$B$5:$I$19,8,FALSE)*80%, IFERROR( VLOOKUP(F191,'Besaran TPP '!$B$5:$I$19,8,FALSE),))</f>
        <v>0</v>
      </c>
      <c r="H191" s="97"/>
      <c r="I191" s="97"/>
      <c r="J191" s="97"/>
      <c r="K191" s="111">
        <f t="shared" si="18"/>
        <v>0</v>
      </c>
      <c r="L191" s="106"/>
      <c r="M191" s="113">
        <f t="shared" si="19"/>
        <v>0</v>
      </c>
      <c r="N191" s="97"/>
      <c r="O191" s="111">
        <f t="shared" si="20"/>
        <v>0</v>
      </c>
      <c r="P191" s="97"/>
      <c r="Q191" s="111">
        <f t="shared" si="21"/>
        <v>0</v>
      </c>
      <c r="R191" s="97"/>
      <c r="S191" s="111">
        <f t="shared" si="22"/>
        <v>0</v>
      </c>
      <c r="T191" s="97"/>
      <c r="U191" s="111">
        <f t="shared" si="23"/>
        <v>0</v>
      </c>
    </row>
    <row r="192" spans="1:21" x14ac:dyDescent="0.25">
      <c r="A192" s="97">
        <v>188</v>
      </c>
      <c r="B192" s="97"/>
      <c r="C192" s="98"/>
      <c r="D192" s="97"/>
      <c r="E192" s="97"/>
      <c r="F192" s="97"/>
      <c r="G192" s="109">
        <f>IF($I192 = "CPNS", VLOOKUP(F192,'Besaran TPP '!$B$5:$I$19,8,FALSE)*80%, IFERROR( VLOOKUP(F192,'Besaran TPP '!$B$5:$I$19,8,FALSE),))</f>
        <v>0</v>
      </c>
      <c r="H192" s="97"/>
      <c r="I192" s="97"/>
      <c r="J192" s="97"/>
      <c r="K192" s="111">
        <f t="shared" si="18"/>
        <v>0</v>
      </c>
      <c r="L192" s="106"/>
      <c r="M192" s="113">
        <f t="shared" si="19"/>
        <v>0</v>
      </c>
      <c r="N192" s="97"/>
      <c r="O192" s="111">
        <f t="shared" si="20"/>
        <v>0</v>
      </c>
      <c r="P192" s="97"/>
      <c r="Q192" s="111">
        <f t="shared" si="21"/>
        <v>0</v>
      </c>
      <c r="R192" s="97"/>
      <c r="S192" s="111">
        <f t="shared" si="22"/>
        <v>0</v>
      </c>
      <c r="T192" s="97"/>
      <c r="U192" s="111">
        <f t="shared" si="23"/>
        <v>0</v>
      </c>
    </row>
    <row r="193" spans="1:21" x14ac:dyDescent="0.25">
      <c r="A193" s="97">
        <v>189</v>
      </c>
      <c r="B193" s="97"/>
      <c r="C193" s="98"/>
      <c r="D193" s="97"/>
      <c r="E193" s="97"/>
      <c r="F193" s="97"/>
      <c r="G193" s="109">
        <f>IF($I193 = "CPNS", VLOOKUP(F193,'Besaran TPP '!$B$5:$I$19,8,FALSE)*80%, IFERROR( VLOOKUP(F193,'Besaran TPP '!$B$5:$I$19,8,FALSE),))</f>
        <v>0</v>
      </c>
      <c r="H193" s="97"/>
      <c r="I193" s="97"/>
      <c r="J193" s="97"/>
      <c r="K193" s="111">
        <f t="shared" si="18"/>
        <v>0</v>
      </c>
      <c r="L193" s="106"/>
      <c r="M193" s="113">
        <f t="shared" si="19"/>
        <v>0</v>
      </c>
      <c r="N193" s="97"/>
      <c r="O193" s="111">
        <f t="shared" si="20"/>
        <v>0</v>
      </c>
      <c r="P193" s="97"/>
      <c r="Q193" s="111">
        <f t="shared" si="21"/>
        <v>0</v>
      </c>
      <c r="R193" s="97"/>
      <c r="S193" s="111">
        <f t="shared" si="22"/>
        <v>0</v>
      </c>
      <c r="T193" s="97"/>
      <c r="U193" s="111">
        <f t="shared" si="23"/>
        <v>0</v>
      </c>
    </row>
    <row r="194" spans="1:21" x14ac:dyDescent="0.25">
      <c r="A194" s="97">
        <v>190</v>
      </c>
      <c r="B194" s="97"/>
      <c r="C194" s="98"/>
      <c r="D194" s="97"/>
      <c r="E194" s="97"/>
      <c r="F194" s="97"/>
      <c r="G194" s="109">
        <f>IF($I194 = "CPNS", VLOOKUP(F194,'Besaran TPP '!$B$5:$I$19,8,FALSE)*80%, IFERROR( VLOOKUP(F194,'Besaran TPP '!$B$5:$I$19,8,FALSE),))</f>
        <v>0</v>
      </c>
      <c r="H194" s="97"/>
      <c r="I194" s="97"/>
      <c r="J194" s="97"/>
      <c r="K194" s="111">
        <f t="shared" si="18"/>
        <v>0</v>
      </c>
      <c r="L194" s="106"/>
      <c r="M194" s="113">
        <f t="shared" si="19"/>
        <v>0</v>
      </c>
      <c r="N194" s="97"/>
      <c r="O194" s="111">
        <f t="shared" si="20"/>
        <v>0</v>
      </c>
      <c r="P194" s="97"/>
      <c r="Q194" s="111">
        <f t="shared" si="21"/>
        <v>0</v>
      </c>
      <c r="R194" s="97"/>
      <c r="S194" s="111">
        <f t="shared" si="22"/>
        <v>0</v>
      </c>
      <c r="T194" s="97"/>
      <c r="U194" s="111">
        <f t="shared" si="23"/>
        <v>0</v>
      </c>
    </row>
    <row r="195" spans="1:21" x14ac:dyDescent="0.25">
      <c r="A195" s="97">
        <v>191</v>
      </c>
      <c r="B195" s="97"/>
      <c r="C195" s="98"/>
      <c r="D195" s="97"/>
      <c r="E195" s="97"/>
      <c r="F195" s="97"/>
      <c r="G195" s="109">
        <f>IF($I195 = "CPNS", VLOOKUP(F195,'Besaran TPP '!$B$5:$I$19,8,FALSE)*80%, IFERROR( VLOOKUP(F195,'Besaran TPP '!$B$5:$I$19,8,FALSE),))</f>
        <v>0</v>
      </c>
      <c r="H195" s="97"/>
      <c r="I195" s="97"/>
      <c r="J195" s="97"/>
      <c r="K195" s="111">
        <f t="shared" si="18"/>
        <v>0</v>
      </c>
      <c r="L195" s="106"/>
      <c r="M195" s="113">
        <f t="shared" si="19"/>
        <v>0</v>
      </c>
      <c r="N195" s="97"/>
      <c r="O195" s="111">
        <f t="shared" si="20"/>
        <v>0</v>
      </c>
      <c r="P195" s="97"/>
      <c r="Q195" s="111">
        <f t="shared" si="21"/>
        <v>0</v>
      </c>
      <c r="R195" s="97"/>
      <c r="S195" s="111">
        <f t="shared" si="22"/>
        <v>0</v>
      </c>
      <c r="T195" s="97"/>
      <c r="U195" s="111">
        <f t="shared" si="23"/>
        <v>0</v>
      </c>
    </row>
    <row r="196" spans="1:21" x14ac:dyDescent="0.25">
      <c r="A196" s="97">
        <v>192</v>
      </c>
      <c r="B196" s="97"/>
      <c r="C196" s="98"/>
      <c r="D196" s="97"/>
      <c r="E196" s="97"/>
      <c r="F196" s="97"/>
      <c r="G196" s="109">
        <f>IF($I196 = "CPNS", VLOOKUP(F196,'Besaran TPP '!$B$5:$I$19,8,FALSE)*80%, IFERROR( VLOOKUP(F196,'Besaran TPP '!$B$5:$I$19,8,FALSE),))</f>
        <v>0</v>
      </c>
      <c r="H196" s="97"/>
      <c r="I196" s="97"/>
      <c r="J196" s="97"/>
      <c r="K196" s="111">
        <f t="shared" si="18"/>
        <v>0</v>
      </c>
      <c r="L196" s="106"/>
      <c r="M196" s="113">
        <f t="shared" si="19"/>
        <v>0</v>
      </c>
      <c r="N196" s="97"/>
      <c r="O196" s="111">
        <f t="shared" si="20"/>
        <v>0</v>
      </c>
      <c r="P196" s="97"/>
      <c r="Q196" s="111">
        <f t="shared" si="21"/>
        <v>0</v>
      </c>
      <c r="R196" s="97"/>
      <c r="S196" s="111">
        <f t="shared" si="22"/>
        <v>0</v>
      </c>
      <c r="T196" s="97"/>
      <c r="U196" s="111">
        <f t="shared" si="23"/>
        <v>0</v>
      </c>
    </row>
    <row r="197" spans="1:21" x14ac:dyDescent="0.25">
      <c r="A197" s="97">
        <v>193</v>
      </c>
      <c r="B197" s="97"/>
      <c r="C197" s="98"/>
      <c r="D197" s="97"/>
      <c r="E197" s="97"/>
      <c r="F197" s="97"/>
      <c r="G197" s="109">
        <f>IF($I197 = "CPNS", VLOOKUP(F197,'Besaran TPP '!$B$5:$I$19,8,FALSE)*80%, IFERROR( VLOOKUP(F197,'Besaran TPP '!$B$5:$I$19,8,FALSE),))</f>
        <v>0</v>
      </c>
      <c r="H197" s="97"/>
      <c r="I197" s="97"/>
      <c r="J197" s="97"/>
      <c r="K197" s="111">
        <f t="shared" si="18"/>
        <v>0</v>
      </c>
      <c r="L197" s="106"/>
      <c r="M197" s="113">
        <f t="shared" si="19"/>
        <v>0</v>
      </c>
      <c r="N197" s="97"/>
      <c r="O197" s="111">
        <f t="shared" si="20"/>
        <v>0</v>
      </c>
      <c r="P197" s="97"/>
      <c r="Q197" s="111">
        <f t="shared" si="21"/>
        <v>0</v>
      </c>
      <c r="R197" s="97"/>
      <c r="S197" s="111">
        <f t="shared" si="22"/>
        <v>0</v>
      </c>
      <c r="T197" s="97"/>
      <c r="U197" s="111">
        <f t="shared" si="23"/>
        <v>0</v>
      </c>
    </row>
    <row r="198" spans="1:21" x14ac:dyDescent="0.25">
      <c r="A198" s="97">
        <v>194</v>
      </c>
      <c r="B198" s="97"/>
      <c r="C198" s="98"/>
      <c r="D198" s="97"/>
      <c r="E198" s="97"/>
      <c r="F198" s="97"/>
      <c r="G198" s="109">
        <f>IF($I198 = "CPNS", VLOOKUP(F198,'Besaran TPP '!$B$5:$I$19,8,FALSE)*80%, IFERROR( VLOOKUP(F198,'Besaran TPP '!$B$5:$I$19,8,FALSE),))</f>
        <v>0</v>
      </c>
      <c r="H198" s="97"/>
      <c r="I198" s="97"/>
      <c r="J198" s="97"/>
      <c r="K198" s="111">
        <f t="shared" si="18"/>
        <v>0</v>
      </c>
      <c r="L198" s="106"/>
      <c r="M198" s="113">
        <f t="shared" si="19"/>
        <v>0</v>
      </c>
      <c r="N198" s="97"/>
      <c r="O198" s="111">
        <f t="shared" si="20"/>
        <v>0</v>
      </c>
      <c r="P198" s="97"/>
      <c r="Q198" s="111">
        <f t="shared" si="21"/>
        <v>0</v>
      </c>
      <c r="R198" s="97"/>
      <c r="S198" s="111">
        <f t="shared" si="22"/>
        <v>0</v>
      </c>
      <c r="T198" s="97"/>
      <c r="U198" s="111">
        <f t="shared" si="23"/>
        <v>0</v>
      </c>
    </row>
    <row r="199" spans="1:21" x14ac:dyDescent="0.25">
      <c r="A199" s="97">
        <v>195</v>
      </c>
      <c r="B199" s="97"/>
      <c r="C199" s="98"/>
      <c r="D199" s="97"/>
      <c r="E199" s="97"/>
      <c r="F199" s="97"/>
      <c r="G199" s="109">
        <f>IF($I199 = "CPNS", VLOOKUP(F199,'Besaran TPP '!$B$5:$I$19,8,FALSE)*80%, IFERROR( VLOOKUP(F199,'Besaran TPP '!$B$5:$I$19,8,FALSE),))</f>
        <v>0</v>
      </c>
      <c r="H199" s="97"/>
      <c r="I199" s="97"/>
      <c r="J199" s="97"/>
      <c r="K199" s="111">
        <f t="shared" si="18"/>
        <v>0</v>
      </c>
      <c r="L199" s="106"/>
      <c r="M199" s="113">
        <f t="shared" si="19"/>
        <v>0</v>
      </c>
      <c r="N199" s="97"/>
      <c r="O199" s="111">
        <f t="shared" si="20"/>
        <v>0</v>
      </c>
      <c r="P199" s="97"/>
      <c r="Q199" s="111">
        <f t="shared" si="21"/>
        <v>0</v>
      </c>
      <c r="R199" s="97"/>
      <c r="S199" s="111">
        <f t="shared" si="22"/>
        <v>0</v>
      </c>
      <c r="T199" s="97"/>
      <c r="U199" s="111">
        <f t="shared" si="23"/>
        <v>0</v>
      </c>
    </row>
    <row r="200" spans="1:21" x14ac:dyDescent="0.25">
      <c r="A200" s="97">
        <v>196</v>
      </c>
      <c r="B200" s="97"/>
      <c r="C200" s="98"/>
      <c r="D200" s="97"/>
      <c r="E200" s="97"/>
      <c r="F200" s="97"/>
      <c r="G200" s="109">
        <f>IF($I200 = "CPNS", VLOOKUP(F200,'Besaran TPP '!$B$5:$I$19,8,FALSE)*80%, IFERROR( VLOOKUP(F200,'Besaran TPP '!$B$5:$I$19,8,FALSE),))</f>
        <v>0</v>
      </c>
      <c r="H200" s="97"/>
      <c r="I200" s="97"/>
      <c r="J200" s="97"/>
      <c r="K200" s="111">
        <f t="shared" si="18"/>
        <v>0</v>
      </c>
      <c r="L200" s="106"/>
      <c r="M200" s="113">
        <f t="shared" si="19"/>
        <v>0</v>
      </c>
      <c r="N200" s="97"/>
      <c r="O200" s="111">
        <f t="shared" si="20"/>
        <v>0</v>
      </c>
      <c r="P200" s="97"/>
      <c r="Q200" s="111">
        <f t="shared" si="21"/>
        <v>0</v>
      </c>
      <c r="R200" s="97"/>
      <c r="S200" s="111">
        <f t="shared" si="22"/>
        <v>0</v>
      </c>
      <c r="T200" s="97"/>
      <c r="U200" s="111">
        <f t="shared" si="23"/>
        <v>0</v>
      </c>
    </row>
    <row r="201" spans="1:21" x14ac:dyDescent="0.25">
      <c r="A201" s="97">
        <v>197</v>
      </c>
      <c r="B201" s="97"/>
      <c r="C201" s="98"/>
      <c r="D201" s="97"/>
      <c r="E201" s="97"/>
      <c r="F201" s="97"/>
      <c r="G201" s="109">
        <f>IF($I201 = "CPNS", VLOOKUP(F201,'Besaran TPP '!$B$5:$I$19,8,FALSE)*80%, IFERROR( VLOOKUP(F201,'Besaran TPP '!$B$5:$I$19,8,FALSE),))</f>
        <v>0</v>
      </c>
      <c r="H201" s="97"/>
      <c r="I201" s="97"/>
      <c r="J201" s="97"/>
      <c r="K201" s="111">
        <f t="shared" si="18"/>
        <v>0</v>
      </c>
      <c r="L201" s="106"/>
      <c r="M201" s="113">
        <f t="shared" si="19"/>
        <v>0</v>
      </c>
      <c r="N201" s="97"/>
      <c r="O201" s="111">
        <f t="shared" si="20"/>
        <v>0</v>
      </c>
      <c r="P201" s="97"/>
      <c r="Q201" s="111">
        <f t="shared" si="21"/>
        <v>0</v>
      </c>
      <c r="R201" s="97"/>
      <c r="S201" s="111">
        <f t="shared" si="22"/>
        <v>0</v>
      </c>
      <c r="T201" s="97"/>
      <c r="U201" s="111">
        <f t="shared" si="23"/>
        <v>0</v>
      </c>
    </row>
    <row r="202" spans="1:21" x14ac:dyDescent="0.25">
      <c r="A202" s="97">
        <v>198</v>
      </c>
      <c r="B202" s="97"/>
      <c r="C202" s="98"/>
      <c r="D202" s="97"/>
      <c r="E202" s="97"/>
      <c r="F202" s="97"/>
      <c r="G202" s="109">
        <f>IF($I202 = "CPNS", VLOOKUP(F202,'Besaran TPP '!$B$5:$I$19,8,FALSE)*80%, IFERROR( VLOOKUP(F202,'Besaran TPP '!$B$5:$I$19,8,FALSE),))</f>
        <v>0</v>
      </c>
      <c r="H202" s="97"/>
      <c r="I202" s="97"/>
      <c r="J202" s="97"/>
      <c r="K202" s="111">
        <f t="shared" si="18"/>
        <v>0</v>
      </c>
      <c r="L202" s="106"/>
      <c r="M202" s="113">
        <f t="shared" si="19"/>
        <v>0</v>
      </c>
      <c r="N202" s="97"/>
      <c r="O202" s="111">
        <f t="shared" si="20"/>
        <v>0</v>
      </c>
      <c r="P202" s="97"/>
      <c r="Q202" s="111">
        <f t="shared" si="21"/>
        <v>0</v>
      </c>
      <c r="R202" s="97"/>
      <c r="S202" s="111">
        <f t="shared" si="22"/>
        <v>0</v>
      </c>
      <c r="T202" s="97"/>
      <c r="U202" s="111">
        <f t="shared" si="23"/>
        <v>0</v>
      </c>
    </row>
    <row r="203" spans="1:21" x14ac:dyDescent="0.25">
      <c r="A203" s="97">
        <v>199</v>
      </c>
      <c r="B203" s="97"/>
      <c r="C203" s="98"/>
      <c r="D203" s="97"/>
      <c r="E203" s="97"/>
      <c r="F203" s="97"/>
      <c r="G203" s="109">
        <f>IF($I203 = "CPNS", VLOOKUP(F203,'Besaran TPP '!$B$5:$I$19,8,FALSE)*80%, IFERROR( VLOOKUP(F203,'Besaran TPP '!$B$5:$I$19,8,FALSE),))</f>
        <v>0</v>
      </c>
      <c r="H203" s="97"/>
      <c r="I203" s="97"/>
      <c r="J203" s="97"/>
      <c r="K203" s="111">
        <f t="shared" si="18"/>
        <v>0</v>
      </c>
      <c r="L203" s="106"/>
      <c r="M203" s="113">
        <f t="shared" si="19"/>
        <v>0</v>
      </c>
      <c r="N203" s="97"/>
      <c r="O203" s="111">
        <f t="shared" si="20"/>
        <v>0</v>
      </c>
      <c r="P203" s="97"/>
      <c r="Q203" s="111">
        <f t="shared" si="21"/>
        <v>0</v>
      </c>
      <c r="R203" s="97"/>
      <c r="S203" s="111">
        <f t="shared" si="22"/>
        <v>0</v>
      </c>
      <c r="T203" s="97"/>
      <c r="U203" s="111">
        <f t="shared" si="23"/>
        <v>0</v>
      </c>
    </row>
    <row r="204" spans="1:21" x14ac:dyDescent="0.25">
      <c r="A204" s="97">
        <v>200</v>
      </c>
      <c r="B204" s="97"/>
      <c r="C204" s="98"/>
      <c r="D204" s="97"/>
      <c r="E204" s="97"/>
      <c r="F204" s="97"/>
      <c r="G204" s="109">
        <f>IF($I204 = "CPNS", VLOOKUP(F204,'Besaran TPP '!$B$5:$I$19,8,FALSE)*80%, IFERROR( VLOOKUP(F204,'Besaran TPP '!$B$5:$I$19,8,FALSE),))</f>
        <v>0</v>
      </c>
      <c r="H204" s="97"/>
      <c r="I204" s="97"/>
      <c r="J204" s="97"/>
      <c r="K204" s="111">
        <f t="shared" si="18"/>
        <v>0</v>
      </c>
      <c r="L204" s="106"/>
      <c r="M204" s="113">
        <f t="shared" si="19"/>
        <v>0</v>
      </c>
      <c r="N204" s="97"/>
      <c r="O204" s="111">
        <f t="shared" si="20"/>
        <v>0</v>
      </c>
      <c r="P204" s="97"/>
      <c r="Q204" s="111">
        <f t="shared" si="21"/>
        <v>0</v>
      </c>
      <c r="R204" s="97"/>
      <c r="S204" s="111">
        <f t="shared" si="22"/>
        <v>0</v>
      </c>
      <c r="T204" s="97"/>
      <c r="U204" s="111">
        <f t="shared" si="23"/>
        <v>0</v>
      </c>
    </row>
    <row r="205" spans="1:21" x14ac:dyDescent="0.25">
      <c r="A205" s="97">
        <v>201</v>
      </c>
      <c r="B205" s="97"/>
      <c r="C205" s="98"/>
      <c r="D205" s="97"/>
      <c r="E205" s="97"/>
      <c r="F205" s="97"/>
      <c r="G205" s="109">
        <f>IF($I205 = "CPNS", VLOOKUP(F205,'Besaran TPP '!$B$5:$I$19,8,FALSE)*80%, IFERROR( VLOOKUP(F205,'Besaran TPP '!$B$5:$I$19,8,FALSE),))</f>
        <v>0</v>
      </c>
      <c r="H205" s="97"/>
      <c r="I205" s="97"/>
      <c r="J205" s="97"/>
      <c r="K205" s="111">
        <f t="shared" si="18"/>
        <v>0</v>
      </c>
      <c r="L205" s="106"/>
      <c r="M205" s="113">
        <f t="shared" si="19"/>
        <v>0</v>
      </c>
      <c r="N205" s="97"/>
      <c r="O205" s="111">
        <f t="shared" si="20"/>
        <v>0</v>
      </c>
      <c r="P205" s="97"/>
      <c r="Q205" s="111">
        <f t="shared" si="21"/>
        <v>0</v>
      </c>
      <c r="R205" s="97"/>
      <c r="S205" s="111">
        <f t="shared" si="22"/>
        <v>0</v>
      </c>
      <c r="T205" s="97"/>
      <c r="U205" s="111">
        <f t="shared" si="23"/>
        <v>0</v>
      </c>
    </row>
    <row r="206" spans="1:21" x14ac:dyDescent="0.25">
      <c r="A206" s="97">
        <v>202</v>
      </c>
      <c r="B206" s="97"/>
      <c r="C206" s="98"/>
      <c r="D206" s="97"/>
      <c r="E206" s="97"/>
      <c r="F206" s="97"/>
      <c r="G206" s="109">
        <f>IF($I206 = "CPNS", VLOOKUP(F206,'Besaran TPP '!$B$5:$I$19,8,FALSE)*80%, IFERROR( VLOOKUP(F206,'Besaran TPP '!$B$5:$I$19,8,FALSE),))</f>
        <v>0</v>
      </c>
      <c r="H206" s="97"/>
      <c r="I206" s="97"/>
      <c r="J206" s="97"/>
      <c r="K206" s="111">
        <f t="shared" si="18"/>
        <v>0</v>
      </c>
      <c r="L206" s="106"/>
      <c r="M206" s="113">
        <f t="shared" si="19"/>
        <v>0</v>
      </c>
      <c r="N206" s="97"/>
      <c r="O206" s="111">
        <f t="shared" si="20"/>
        <v>0</v>
      </c>
      <c r="P206" s="97"/>
      <c r="Q206" s="111">
        <f t="shared" si="21"/>
        <v>0</v>
      </c>
      <c r="R206" s="97"/>
      <c r="S206" s="111">
        <f t="shared" si="22"/>
        <v>0</v>
      </c>
      <c r="T206" s="97"/>
      <c r="U206" s="111">
        <f t="shared" si="23"/>
        <v>0</v>
      </c>
    </row>
    <row r="207" spans="1:21" x14ac:dyDescent="0.25">
      <c r="A207" s="97">
        <v>203</v>
      </c>
      <c r="B207" s="97"/>
      <c r="C207" s="98"/>
      <c r="D207" s="97"/>
      <c r="E207" s="97"/>
      <c r="F207" s="97"/>
      <c r="G207" s="109">
        <f>IF($I207 = "CPNS", VLOOKUP(F207,'Besaran TPP '!$B$5:$I$19,8,FALSE)*80%, IFERROR( VLOOKUP(F207,'Besaran TPP '!$B$5:$I$19,8,FALSE),))</f>
        <v>0</v>
      </c>
      <c r="H207" s="97"/>
      <c r="I207" s="97"/>
      <c r="J207" s="97"/>
      <c r="K207" s="111">
        <f t="shared" si="18"/>
        <v>0</v>
      </c>
      <c r="L207" s="106"/>
      <c r="M207" s="113">
        <f t="shared" si="19"/>
        <v>0</v>
      </c>
      <c r="N207" s="97"/>
      <c r="O207" s="111">
        <f t="shared" si="20"/>
        <v>0</v>
      </c>
      <c r="P207" s="97"/>
      <c r="Q207" s="111">
        <f t="shared" si="21"/>
        <v>0</v>
      </c>
      <c r="R207" s="97"/>
      <c r="S207" s="111">
        <f t="shared" si="22"/>
        <v>0</v>
      </c>
      <c r="T207" s="97"/>
      <c r="U207" s="111">
        <f t="shared" si="23"/>
        <v>0</v>
      </c>
    </row>
    <row r="208" spans="1:21" x14ac:dyDescent="0.25">
      <c r="A208" s="97">
        <v>204</v>
      </c>
      <c r="B208" s="97"/>
      <c r="C208" s="98"/>
      <c r="D208" s="97"/>
      <c r="E208" s="97"/>
      <c r="F208" s="97"/>
      <c r="G208" s="109">
        <f>IF($I208 = "CPNS", VLOOKUP(F208,'Besaran TPP '!$B$5:$I$19,8,FALSE)*80%, IFERROR( VLOOKUP(F208,'Besaran TPP '!$B$5:$I$19,8,FALSE),))</f>
        <v>0</v>
      </c>
      <c r="H208" s="97"/>
      <c r="I208" s="97"/>
      <c r="J208" s="97"/>
      <c r="K208" s="111">
        <f t="shared" si="18"/>
        <v>0</v>
      </c>
      <c r="L208" s="106"/>
      <c r="M208" s="113">
        <f t="shared" si="19"/>
        <v>0</v>
      </c>
      <c r="N208" s="97"/>
      <c r="O208" s="111">
        <f t="shared" si="20"/>
        <v>0</v>
      </c>
      <c r="P208" s="97"/>
      <c r="Q208" s="111">
        <f t="shared" si="21"/>
        <v>0</v>
      </c>
      <c r="R208" s="97"/>
      <c r="S208" s="111">
        <f t="shared" si="22"/>
        <v>0</v>
      </c>
      <c r="T208" s="97"/>
      <c r="U208" s="111">
        <f t="shared" si="23"/>
        <v>0</v>
      </c>
    </row>
    <row r="209" spans="1:21" x14ac:dyDescent="0.25">
      <c r="A209" s="97">
        <v>205</v>
      </c>
      <c r="B209" s="97"/>
      <c r="C209" s="98"/>
      <c r="D209" s="97"/>
      <c r="E209" s="97"/>
      <c r="F209" s="97"/>
      <c r="G209" s="109">
        <f>IF($I209 = "CPNS", VLOOKUP(F209,'Besaran TPP '!$B$5:$I$19,8,FALSE)*80%, IFERROR( VLOOKUP(F209,'Besaran TPP '!$B$5:$I$19,8,FALSE),))</f>
        <v>0</v>
      </c>
      <c r="H209" s="97"/>
      <c r="I209" s="97"/>
      <c r="J209" s="97"/>
      <c r="K209" s="111">
        <f t="shared" si="18"/>
        <v>0</v>
      </c>
      <c r="L209" s="106"/>
      <c r="M209" s="113">
        <f t="shared" si="19"/>
        <v>0</v>
      </c>
      <c r="N209" s="97"/>
      <c r="O209" s="111">
        <f t="shared" si="20"/>
        <v>0</v>
      </c>
      <c r="P209" s="97"/>
      <c r="Q209" s="111">
        <f t="shared" si="21"/>
        <v>0</v>
      </c>
      <c r="R209" s="97"/>
      <c r="S209" s="111">
        <f t="shared" si="22"/>
        <v>0</v>
      </c>
      <c r="T209" s="97"/>
      <c r="U209" s="111">
        <f t="shared" si="23"/>
        <v>0</v>
      </c>
    </row>
    <row r="210" spans="1:21" x14ac:dyDescent="0.25">
      <c r="A210" s="97">
        <v>206</v>
      </c>
      <c r="B210" s="97"/>
      <c r="C210" s="98"/>
      <c r="D210" s="97"/>
      <c r="E210" s="97"/>
      <c r="F210" s="97"/>
      <c r="G210" s="109">
        <f>IF($I210 = "CPNS", VLOOKUP(F210,'Besaran TPP '!$B$5:$I$19,8,FALSE)*80%, IFERROR( VLOOKUP(F210,'Besaran TPP '!$B$5:$I$19,8,FALSE),))</f>
        <v>0</v>
      </c>
      <c r="H210" s="97"/>
      <c r="I210" s="97"/>
      <c r="J210" s="97"/>
      <c r="K210" s="111">
        <f t="shared" si="18"/>
        <v>0</v>
      </c>
      <c r="L210" s="106"/>
      <c r="M210" s="113">
        <f t="shared" si="19"/>
        <v>0</v>
      </c>
      <c r="N210" s="97"/>
      <c r="O210" s="111">
        <f t="shared" si="20"/>
        <v>0</v>
      </c>
      <c r="P210" s="97"/>
      <c r="Q210" s="111">
        <f t="shared" si="21"/>
        <v>0</v>
      </c>
      <c r="R210" s="97"/>
      <c r="S210" s="111">
        <f t="shared" si="22"/>
        <v>0</v>
      </c>
      <c r="T210" s="97"/>
      <c r="U210" s="111">
        <f t="shared" si="23"/>
        <v>0</v>
      </c>
    </row>
    <row r="211" spans="1:21" x14ac:dyDescent="0.25">
      <c r="A211" s="97">
        <v>207</v>
      </c>
      <c r="B211" s="97"/>
      <c r="C211" s="98"/>
      <c r="D211" s="97"/>
      <c r="E211" s="97"/>
      <c r="F211" s="97"/>
      <c r="G211" s="109">
        <f>IF($I211 = "CPNS", VLOOKUP(F211,'Besaran TPP '!$B$5:$I$19,8,FALSE)*80%, IFERROR( VLOOKUP(F211,'Besaran TPP '!$B$5:$I$19,8,FALSE),))</f>
        <v>0</v>
      </c>
      <c r="H211" s="97"/>
      <c r="I211" s="97"/>
      <c r="J211" s="97"/>
      <c r="K211" s="111">
        <f t="shared" si="18"/>
        <v>0</v>
      </c>
      <c r="L211" s="106"/>
      <c r="M211" s="113">
        <f t="shared" si="19"/>
        <v>0</v>
      </c>
      <c r="N211" s="97"/>
      <c r="O211" s="111">
        <f t="shared" si="20"/>
        <v>0</v>
      </c>
      <c r="P211" s="97"/>
      <c r="Q211" s="111">
        <f t="shared" si="21"/>
        <v>0</v>
      </c>
      <c r="R211" s="97"/>
      <c r="S211" s="111">
        <f t="shared" si="22"/>
        <v>0</v>
      </c>
      <c r="T211" s="97"/>
      <c r="U211" s="111">
        <f t="shared" si="23"/>
        <v>0</v>
      </c>
    </row>
    <row r="212" spans="1:21" x14ac:dyDescent="0.25">
      <c r="A212" s="97">
        <v>208</v>
      </c>
      <c r="B212" s="97"/>
      <c r="C212" s="98"/>
      <c r="D212" s="97"/>
      <c r="E212" s="97"/>
      <c r="F212" s="97"/>
      <c r="G212" s="109">
        <f>IF($I212 = "CPNS", VLOOKUP(F212,'Besaran TPP '!$B$5:$I$19,8,FALSE)*80%, IFERROR( VLOOKUP(F212,'Besaran TPP '!$B$5:$I$19,8,FALSE),))</f>
        <v>0</v>
      </c>
      <c r="H212" s="97"/>
      <c r="I212" s="97"/>
      <c r="J212" s="97"/>
      <c r="K212" s="111">
        <f t="shared" si="18"/>
        <v>0</v>
      </c>
      <c r="L212" s="106"/>
      <c r="M212" s="113">
        <f t="shared" si="19"/>
        <v>0</v>
      </c>
      <c r="N212" s="97"/>
      <c r="O212" s="111">
        <f t="shared" si="20"/>
        <v>0</v>
      </c>
      <c r="P212" s="97"/>
      <c r="Q212" s="111">
        <f t="shared" si="21"/>
        <v>0</v>
      </c>
      <c r="R212" s="97"/>
      <c r="S212" s="111">
        <f t="shared" si="22"/>
        <v>0</v>
      </c>
      <c r="T212" s="97"/>
      <c r="U212" s="111">
        <f t="shared" si="23"/>
        <v>0</v>
      </c>
    </row>
    <row r="213" spans="1:21" x14ac:dyDescent="0.25">
      <c r="A213" s="97">
        <v>209</v>
      </c>
      <c r="B213" s="97"/>
      <c r="C213" s="98"/>
      <c r="D213" s="97"/>
      <c r="E213" s="97"/>
      <c r="F213" s="97"/>
      <c r="G213" s="109">
        <f>IF($I213 = "CPNS", VLOOKUP(F213,'Besaran TPP '!$B$5:$I$19,8,FALSE)*80%, IFERROR( VLOOKUP(F213,'Besaran TPP '!$B$5:$I$19,8,FALSE),))</f>
        <v>0</v>
      </c>
      <c r="H213" s="97"/>
      <c r="I213" s="97"/>
      <c r="J213" s="97"/>
      <c r="K213" s="111">
        <f t="shared" si="18"/>
        <v>0</v>
      </c>
      <c r="L213" s="106"/>
      <c r="M213" s="113">
        <f t="shared" si="19"/>
        <v>0</v>
      </c>
      <c r="N213" s="97"/>
      <c r="O213" s="111">
        <f t="shared" si="20"/>
        <v>0</v>
      </c>
      <c r="P213" s="97"/>
      <c r="Q213" s="111">
        <f t="shared" si="21"/>
        <v>0</v>
      </c>
      <c r="R213" s="97"/>
      <c r="S213" s="111">
        <f t="shared" si="22"/>
        <v>0</v>
      </c>
      <c r="T213" s="97"/>
      <c r="U213" s="111">
        <f t="shared" si="23"/>
        <v>0</v>
      </c>
    </row>
    <row r="214" spans="1:21" x14ac:dyDescent="0.25">
      <c r="A214" s="97">
        <v>210</v>
      </c>
      <c r="B214" s="97"/>
      <c r="C214" s="98"/>
      <c r="D214" s="97"/>
      <c r="E214" s="97"/>
      <c r="F214" s="97"/>
      <c r="G214" s="109">
        <f>IF($I214 = "CPNS", VLOOKUP(F214,'Besaran TPP '!$B$5:$I$19,8,FALSE)*80%, IFERROR( VLOOKUP(F214,'Besaran TPP '!$B$5:$I$19,8,FALSE),))</f>
        <v>0</v>
      </c>
      <c r="H214" s="97"/>
      <c r="I214" s="97"/>
      <c r="J214" s="97"/>
      <c r="K214" s="111">
        <f t="shared" si="18"/>
        <v>0</v>
      </c>
      <c r="L214" s="106"/>
      <c r="M214" s="113">
        <f t="shared" si="19"/>
        <v>0</v>
      </c>
      <c r="N214" s="97"/>
      <c r="O214" s="111">
        <f t="shared" si="20"/>
        <v>0</v>
      </c>
      <c r="P214" s="97"/>
      <c r="Q214" s="111">
        <f t="shared" si="21"/>
        <v>0</v>
      </c>
      <c r="R214" s="97"/>
      <c r="S214" s="111">
        <f t="shared" si="22"/>
        <v>0</v>
      </c>
      <c r="T214" s="97"/>
      <c r="U214" s="111">
        <f t="shared" si="23"/>
        <v>0</v>
      </c>
    </row>
    <row r="215" spans="1:21" x14ac:dyDescent="0.25">
      <c r="A215" s="97">
        <v>211</v>
      </c>
      <c r="B215" s="97"/>
      <c r="C215" s="98"/>
      <c r="D215" s="97"/>
      <c r="E215" s="97"/>
      <c r="F215" s="97"/>
      <c r="G215" s="109">
        <f>IF($I215 = "CPNS", VLOOKUP(F215,'Besaran TPP '!$B$5:$I$19,8,FALSE)*80%, IFERROR( VLOOKUP(F215,'Besaran TPP '!$B$5:$I$19,8,FALSE),))</f>
        <v>0</v>
      </c>
      <c r="H215" s="97"/>
      <c r="I215" s="97"/>
      <c r="J215" s="97"/>
      <c r="K215" s="111">
        <f t="shared" si="18"/>
        <v>0</v>
      </c>
      <c r="L215" s="106"/>
      <c r="M215" s="113">
        <f t="shared" si="19"/>
        <v>0</v>
      </c>
      <c r="N215" s="97"/>
      <c r="O215" s="111">
        <f t="shared" si="20"/>
        <v>0</v>
      </c>
      <c r="P215" s="97"/>
      <c r="Q215" s="111">
        <f t="shared" si="21"/>
        <v>0</v>
      </c>
      <c r="R215" s="97"/>
      <c r="S215" s="111">
        <f t="shared" si="22"/>
        <v>0</v>
      </c>
      <c r="T215" s="97"/>
      <c r="U215" s="111">
        <f t="shared" si="23"/>
        <v>0</v>
      </c>
    </row>
    <row r="216" spans="1:21" x14ac:dyDescent="0.25">
      <c r="A216" s="97">
        <v>212</v>
      </c>
      <c r="B216" s="97"/>
      <c r="C216" s="98"/>
      <c r="D216" s="97"/>
      <c r="E216" s="97"/>
      <c r="F216" s="97"/>
      <c r="G216" s="109">
        <f>IF($I216 = "CPNS", VLOOKUP(F216,'Besaran TPP '!$B$5:$I$19,8,FALSE)*80%, IFERROR( VLOOKUP(F216,'Besaran TPP '!$B$5:$I$19,8,FALSE),))</f>
        <v>0</v>
      </c>
      <c r="H216" s="97"/>
      <c r="I216" s="97"/>
      <c r="J216" s="97"/>
      <c r="K216" s="111">
        <f t="shared" si="18"/>
        <v>0</v>
      </c>
      <c r="L216" s="106"/>
      <c r="M216" s="113">
        <f t="shared" si="19"/>
        <v>0</v>
      </c>
      <c r="N216" s="97"/>
      <c r="O216" s="111">
        <f t="shared" si="20"/>
        <v>0</v>
      </c>
      <c r="P216" s="97"/>
      <c r="Q216" s="111">
        <f t="shared" si="21"/>
        <v>0</v>
      </c>
      <c r="R216" s="97"/>
      <c r="S216" s="111">
        <f t="shared" si="22"/>
        <v>0</v>
      </c>
      <c r="T216" s="97"/>
      <c r="U216" s="111">
        <f t="shared" si="23"/>
        <v>0</v>
      </c>
    </row>
    <row r="217" spans="1:21" x14ac:dyDescent="0.25">
      <c r="A217" s="97">
        <v>213</v>
      </c>
      <c r="B217" s="97"/>
      <c r="C217" s="98"/>
      <c r="D217" s="97"/>
      <c r="E217" s="97"/>
      <c r="F217" s="97"/>
      <c r="G217" s="109">
        <f>IF($I217 = "CPNS", VLOOKUP(F217,'Besaran TPP '!$B$5:$I$19,8,FALSE)*80%, IFERROR( VLOOKUP(F217,'Besaran TPP '!$B$5:$I$19,8,FALSE),))</f>
        <v>0</v>
      </c>
      <c r="H217" s="97"/>
      <c r="I217" s="97"/>
      <c r="J217" s="97"/>
      <c r="K217" s="111">
        <f t="shared" si="18"/>
        <v>0</v>
      </c>
      <c r="L217" s="106"/>
      <c r="M217" s="113">
        <f t="shared" si="19"/>
        <v>0</v>
      </c>
      <c r="N217" s="97"/>
      <c r="O217" s="111">
        <f t="shared" si="20"/>
        <v>0</v>
      </c>
      <c r="P217" s="97"/>
      <c r="Q217" s="111">
        <f t="shared" si="21"/>
        <v>0</v>
      </c>
      <c r="R217" s="97"/>
      <c r="S217" s="111">
        <f t="shared" si="22"/>
        <v>0</v>
      </c>
      <c r="T217" s="97"/>
      <c r="U217" s="111">
        <f t="shared" si="23"/>
        <v>0</v>
      </c>
    </row>
    <row r="218" spans="1:21" x14ac:dyDescent="0.25">
      <c r="A218" s="97">
        <v>214</v>
      </c>
      <c r="B218" s="97"/>
      <c r="C218" s="98"/>
      <c r="D218" s="97"/>
      <c r="E218" s="97"/>
      <c r="F218" s="97"/>
      <c r="G218" s="109">
        <f>IF($I218 = "CPNS", VLOOKUP(F218,'Besaran TPP '!$B$5:$I$19,8,FALSE)*80%, IFERROR( VLOOKUP(F218,'Besaran TPP '!$B$5:$I$19,8,FALSE),))</f>
        <v>0</v>
      </c>
      <c r="H218" s="97"/>
      <c r="I218" s="97"/>
      <c r="J218" s="97"/>
      <c r="K218" s="111">
        <f t="shared" si="18"/>
        <v>0</v>
      </c>
      <c r="L218" s="106"/>
      <c r="M218" s="113">
        <f t="shared" si="19"/>
        <v>0</v>
      </c>
      <c r="N218" s="97"/>
      <c r="O218" s="111">
        <f t="shared" si="20"/>
        <v>0</v>
      </c>
      <c r="P218" s="97"/>
      <c r="Q218" s="111">
        <f t="shared" si="21"/>
        <v>0</v>
      </c>
      <c r="R218" s="97"/>
      <c r="S218" s="111">
        <f t="shared" si="22"/>
        <v>0</v>
      </c>
      <c r="T218" s="97"/>
      <c r="U218" s="111">
        <f t="shared" si="23"/>
        <v>0</v>
      </c>
    </row>
    <row r="219" spans="1:21" x14ac:dyDescent="0.25">
      <c r="A219" s="97">
        <v>215</v>
      </c>
      <c r="B219" s="97"/>
      <c r="C219" s="98"/>
      <c r="D219" s="97"/>
      <c r="E219" s="97"/>
      <c r="F219" s="97"/>
      <c r="G219" s="109">
        <f>IF($I219 = "CPNS", VLOOKUP(F219,'Besaran TPP '!$B$5:$I$19,8,FALSE)*80%, IFERROR( VLOOKUP(F219,'Besaran TPP '!$B$5:$I$19,8,FALSE),))</f>
        <v>0</v>
      </c>
      <c r="H219" s="97"/>
      <c r="I219" s="97"/>
      <c r="J219" s="97"/>
      <c r="K219" s="111">
        <f t="shared" si="18"/>
        <v>0</v>
      </c>
      <c r="L219" s="106"/>
      <c r="M219" s="113">
        <f t="shared" si="19"/>
        <v>0</v>
      </c>
      <c r="N219" s="97"/>
      <c r="O219" s="111">
        <f t="shared" si="20"/>
        <v>0</v>
      </c>
      <c r="P219" s="97"/>
      <c r="Q219" s="111">
        <f t="shared" si="21"/>
        <v>0</v>
      </c>
      <c r="R219" s="97"/>
      <c r="S219" s="111">
        <f t="shared" si="22"/>
        <v>0</v>
      </c>
      <c r="T219" s="97"/>
      <c r="U219" s="111">
        <f t="shared" si="23"/>
        <v>0</v>
      </c>
    </row>
    <row r="220" spans="1:21" x14ac:dyDescent="0.25">
      <c r="A220" s="97">
        <v>216</v>
      </c>
      <c r="B220" s="97"/>
      <c r="C220" s="98"/>
      <c r="D220" s="97"/>
      <c r="E220" s="97"/>
      <c r="F220" s="97"/>
      <c r="G220" s="109">
        <f>IF($I220 = "CPNS", VLOOKUP(F220,'Besaran TPP '!$B$5:$I$19,8,FALSE)*80%, IFERROR( VLOOKUP(F220,'Besaran TPP '!$B$5:$I$19,8,FALSE),))</f>
        <v>0</v>
      </c>
      <c r="H220" s="97"/>
      <c r="I220" s="97"/>
      <c r="J220" s="97"/>
      <c r="K220" s="111">
        <f t="shared" si="18"/>
        <v>0</v>
      </c>
      <c r="L220" s="106"/>
      <c r="M220" s="113">
        <f t="shared" si="19"/>
        <v>0</v>
      </c>
      <c r="N220" s="97"/>
      <c r="O220" s="111">
        <f t="shared" si="20"/>
        <v>0</v>
      </c>
      <c r="P220" s="97"/>
      <c r="Q220" s="111">
        <f t="shared" si="21"/>
        <v>0</v>
      </c>
      <c r="R220" s="97"/>
      <c r="S220" s="111">
        <f t="shared" si="22"/>
        <v>0</v>
      </c>
      <c r="T220" s="97"/>
      <c r="U220" s="111">
        <f t="shared" si="23"/>
        <v>0</v>
      </c>
    </row>
    <row r="221" spans="1:21" x14ac:dyDescent="0.25">
      <c r="A221" s="97">
        <v>217</v>
      </c>
      <c r="B221" s="97"/>
      <c r="C221" s="98"/>
      <c r="D221" s="97"/>
      <c r="E221" s="97"/>
      <c r="F221" s="97"/>
      <c r="G221" s="109">
        <f>IF($I221 = "CPNS", VLOOKUP(F221,'Besaran TPP '!$B$5:$I$19,8,FALSE)*80%, IFERROR( VLOOKUP(F221,'Besaran TPP '!$B$5:$I$19,8,FALSE),))</f>
        <v>0</v>
      </c>
      <c r="H221" s="97"/>
      <c r="I221" s="97"/>
      <c r="J221" s="97"/>
      <c r="K221" s="111">
        <f t="shared" si="18"/>
        <v>0</v>
      </c>
      <c r="L221" s="106"/>
      <c r="M221" s="113">
        <f t="shared" si="19"/>
        <v>0</v>
      </c>
      <c r="N221" s="97"/>
      <c r="O221" s="111">
        <f t="shared" si="20"/>
        <v>0</v>
      </c>
      <c r="P221" s="97"/>
      <c r="Q221" s="111">
        <f t="shared" si="21"/>
        <v>0</v>
      </c>
      <c r="R221" s="97"/>
      <c r="S221" s="111">
        <f t="shared" si="22"/>
        <v>0</v>
      </c>
      <c r="T221" s="97"/>
      <c r="U221" s="111">
        <f t="shared" si="23"/>
        <v>0</v>
      </c>
    </row>
    <row r="222" spans="1:21" x14ac:dyDescent="0.25">
      <c r="A222" s="97">
        <v>218</v>
      </c>
      <c r="B222" s="97"/>
      <c r="C222" s="98"/>
      <c r="D222" s="97"/>
      <c r="E222" s="97"/>
      <c r="F222" s="97"/>
      <c r="G222" s="109">
        <f>IF($I222 = "CPNS", VLOOKUP(F222,'Besaran TPP '!$B$5:$I$19,8,FALSE)*80%, IFERROR( VLOOKUP(F222,'Besaran TPP '!$B$5:$I$19,8,FALSE),))</f>
        <v>0</v>
      </c>
      <c r="H222" s="97"/>
      <c r="I222" s="97"/>
      <c r="J222" s="97"/>
      <c r="K222" s="111">
        <f t="shared" si="18"/>
        <v>0</v>
      </c>
      <c r="L222" s="106"/>
      <c r="M222" s="113">
        <f t="shared" si="19"/>
        <v>0</v>
      </c>
      <c r="N222" s="97"/>
      <c r="O222" s="111">
        <f t="shared" si="20"/>
        <v>0</v>
      </c>
      <c r="P222" s="97"/>
      <c r="Q222" s="111">
        <f t="shared" si="21"/>
        <v>0</v>
      </c>
      <c r="R222" s="97"/>
      <c r="S222" s="111">
        <f t="shared" si="22"/>
        <v>0</v>
      </c>
      <c r="T222" s="97"/>
      <c r="U222" s="111">
        <f t="shared" si="23"/>
        <v>0</v>
      </c>
    </row>
    <row r="223" spans="1:21" x14ac:dyDescent="0.25">
      <c r="A223" s="97">
        <v>219</v>
      </c>
      <c r="B223" s="97"/>
      <c r="C223" s="98"/>
      <c r="D223" s="97"/>
      <c r="E223" s="97"/>
      <c r="F223" s="97"/>
      <c r="G223" s="109">
        <f>IF($I223 = "CPNS", VLOOKUP(F223,'Besaran TPP '!$B$5:$I$19,8,FALSE)*80%, IFERROR( VLOOKUP(F223,'Besaran TPP '!$B$5:$I$19,8,FALSE),))</f>
        <v>0</v>
      </c>
      <c r="H223" s="97"/>
      <c r="I223" s="97"/>
      <c r="J223" s="97"/>
      <c r="K223" s="111">
        <f t="shared" si="18"/>
        <v>0</v>
      </c>
      <c r="L223" s="106"/>
      <c r="M223" s="113">
        <f t="shared" si="19"/>
        <v>0</v>
      </c>
      <c r="N223" s="97"/>
      <c r="O223" s="111">
        <f t="shared" si="20"/>
        <v>0</v>
      </c>
      <c r="P223" s="97"/>
      <c r="Q223" s="111">
        <f t="shared" si="21"/>
        <v>0</v>
      </c>
      <c r="R223" s="97"/>
      <c r="S223" s="111">
        <f t="shared" si="22"/>
        <v>0</v>
      </c>
      <c r="T223" s="97"/>
      <c r="U223" s="111">
        <f t="shared" si="23"/>
        <v>0</v>
      </c>
    </row>
    <row r="224" spans="1:21" x14ac:dyDescent="0.25">
      <c r="A224" s="97">
        <v>220</v>
      </c>
      <c r="B224" s="97"/>
      <c r="C224" s="98"/>
      <c r="D224" s="97"/>
      <c r="E224" s="97"/>
      <c r="F224" s="97"/>
      <c r="G224" s="109">
        <f>IF($I224 = "CPNS", VLOOKUP(F224,'Besaran TPP '!$B$5:$I$19,8,FALSE)*80%, IFERROR( VLOOKUP(F224,'Besaran TPP '!$B$5:$I$19,8,FALSE),))</f>
        <v>0</v>
      </c>
      <c r="H224" s="97"/>
      <c r="I224" s="97"/>
      <c r="J224" s="97"/>
      <c r="K224" s="111">
        <f t="shared" si="18"/>
        <v>0</v>
      </c>
      <c r="L224" s="106"/>
      <c r="M224" s="113">
        <f t="shared" si="19"/>
        <v>0</v>
      </c>
      <c r="N224" s="97"/>
      <c r="O224" s="111">
        <f t="shared" si="20"/>
        <v>0</v>
      </c>
      <c r="P224" s="97"/>
      <c r="Q224" s="111">
        <f t="shared" si="21"/>
        <v>0</v>
      </c>
      <c r="R224" s="97"/>
      <c r="S224" s="111">
        <f t="shared" si="22"/>
        <v>0</v>
      </c>
      <c r="T224" s="97"/>
      <c r="U224" s="111">
        <f t="shared" si="23"/>
        <v>0</v>
      </c>
    </row>
    <row r="225" spans="1:21" x14ac:dyDescent="0.25">
      <c r="A225" s="97">
        <v>221</v>
      </c>
      <c r="B225" s="97"/>
      <c r="C225" s="98"/>
      <c r="D225" s="97"/>
      <c r="E225" s="97"/>
      <c r="F225" s="97"/>
      <c r="G225" s="109">
        <f>IF($I225 = "CPNS", VLOOKUP(F225,'Besaran TPP '!$B$5:$I$19,8,FALSE)*80%, IFERROR( VLOOKUP(F225,'Besaran TPP '!$B$5:$I$19,8,FALSE),))</f>
        <v>0</v>
      </c>
      <c r="H225" s="97"/>
      <c r="I225" s="97"/>
      <c r="J225" s="97"/>
      <c r="K225" s="111">
        <f t="shared" si="18"/>
        <v>0</v>
      </c>
      <c r="L225" s="106"/>
      <c r="M225" s="113">
        <f t="shared" si="19"/>
        <v>0</v>
      </c>
      <c r="N225" s="97"/>
      <c r="O225" s="111">
        <f t="shared" si="20"/>
        <v>0</v>
      </c>
      <c r="P225" s="97"/>
      <c r="Q225" s="111">
        <f t="shared" si="21"/>
        <v>0</v>
      </c>
      <c r="R225" s="97"/>
      <c r="S225" s="111">
        <f t="shared" si="22"/>
        <v>0</v>
      </c>
      <c r="T225" s="97"/>
      <c r="U225" s="111">
        <f t="shared" si="23"/>
        <v>0</v>
      </c>
    </row>
    <row r="226" spans="1:21" x14ac:dyDescent="0.25">
      <c r="A226" s="97">
        <v>222</v>
      </c>
      <c r="B226" s="97"/>
      <c r="C226" s="98"/>
      <c r="D226" s="97"/>
      <c r="E226" s="97"/>
      <c r="F226" s="97"/>
      <c r="G226" s="109">
        <f>IF($I226 = "CPNS", VLOOKUP(F226,'Besaran TPP '!$B$5:$I$19,8,FALSE)*80%, IFERROR( VLOOKUP(F226,'Besaran TPP '!$B$5:$I$19,8,FALSE),))</f>
        <v>0</v>
      </c>
      <c r="H226" s="97"/>
      <c r="I226" s="97"/>
      <c r="J226" s="97"/>
      <c r="K226" s="111">
        <f t="shared" si="18"/>
        <v>0</v>
      </c>
      <c r="L226" s="106"/>
      <c r="M226" s="113">
        <f t="shared" si="19"/>
        <v>0</v>
      </c>
      <c r="N226" s="97"/>
      <c r="O226" s="111">
        <f t="shared" si="20"/>
        <v>0</v>
      </c>
      <c r="P226" s="97"/>
      <c r="Q226" s="111">
        <f t="shared" si="21"/>
        <v>0</v>
      </c>
      <c r="R226" s="97"/>
      <c r="S226" s="111">
        <f t="shared" si="22"/>
        <v>0</v>
      </c>
      <c r="T226" s="97"/>
      <c r="U226" s="111">
        <f t="shared" si="23"/>
        <v>0</v>
      </c>
    </row>
    <row r="227" spans="1:21" x14ac:dyDescent="0.25">
      <c r="A227" s="97">
        <v>223</v>
      </c>
      <c r="B227" s="97"/>
      <c r="C227" s="98"/>
      <c r="D227" s="97"/>
      <c r="E227" s="97"/>
      <c r="F227" s="97"/>
      <c r="G227" s="109">
        <f>IF($I227 = "CPNS", VLOOKUP(F227,'Besaran TPP '!$B$5:$I$19,8,FALSE)*80%, IFERROR( VLOOKUP(F227,'Besaran TPP '!$B$5:$I$19,8,FALSE),))</f>
        <v>0</v>
      </c>
      <c r="H227" s="97"/>
      <c r="I227" s="97"/>
      <c r="J227" s="97"/>
      <c r="K227" s="111">
        <f t="shared" si="18"/>
        <v>0</v>
      </c>
      <c r="L227" s="106"/>
      <c r="M227" s="113">
        <f t="shared" si="19"/>
        <v>0</v>
      </c>
      <c r="N227" s="97"/>
      <c r="O227" s="111">
        <f t="shared" si="20"/>
        <v>0</v>
      </c>
      <c r="P227" s="97"/>
      <c r="Q227" s="111">
        <f t="shared" si="21"/>
        <v>0</v>
      </c>
      <c r="R227" s="97"/>
      <c r="S227" s="111">
        <f t="shared" si="22"/>
        <v>0</v>
      </c>
      <c r="T227" s="97"/>
      <c r="U227" s="111">
        <f t="shared" si="23"/>
        <v>0</v>
      </c>
    </row>
    <row r="228" spans="1:21" x14ac:dyDescent="0.25">
      <c r="A228" s="97">
        <v>224</v>
      </c>
      <c r="B228" s="97"/>
      <c r="C228" s="98"/>
      <c r="D228" s="97"/>
      <c r="E228" s="97"/>
      <c r="F228" s="97"/>
      <c r="G228" s="109">
        <f>IF($I228 = "CPNS", VLOOKUP(F228,'Besaran TPP '!$B$5:$I$19,8,FALSE)*80%, IFERROR( VLOOKUP(F228,'Besaran TPP '!$B$5:$I$19,8,FALSE),))</f>
        <v>0</v>
      </c>
      <c r="H228" s="97"/>
      <c r="I228" s="97"/>
      <c r="J228" s="97"/>
      <c r="K228" s="111">
        <f t="shared" si="18"/>
        <v>0</v>
      </c>
      <c r="L228" s="106"/>
      <c r="M228" s="113">
        <f t="shared" si="19"/>
        <v>0</v>
      </c>
      <c r="N228" s="97"/>
      <c r="O228" s="111">
        <f t="shared" si="20"/>
        <v>0</v>
      </c>
      <c r="P228" s="97"/>
      <c r="Q228" s="111">
        <f t="shared" si="21"/>
        <v>0</v>
      </c>
      <c r="R228" s="97"/>
      <c r="S228" s="111">
        <f t="shared" si="22"/>
        <v>0</v>
      </c>
      <c r="T228" s="97"/>
      <c r="U228" s="111">
        <f t="shared" si="23"/>
        <v>0</v>
      </c>
    </row>
    <row r="229" spans="1:21" x14ac:dyDescent="0.25">
      <c r="A229" s="97">
        <v>225</v>
      </c>
      <c r="B229" s="97"/>
      <c r="C229" s="98"/>
      <c r="D229" s="97"/>
      <c r="E229" s="97"/>
      <c r="F229" s="97"/>
      <c r="G229" s="109">
        <f>IF($I229 = "CPNS", VLOOKUP(F229,'Besaran TPP '!$B$5:$I$19,8,FALSE)*80%, IFERROR( VLOOKUP(F229,'Besaran TPP '!$B$5:$I$19,8,FALSE),))</f>
        <v>0</v>
      </c>
      <c r="H229" s="97"/>
      <c r="I229" s="97"/>
      <c r="J229" s="97"/>
      <c r="K229" s="111">
        <f t="shared" si="18"/>
        <v>0</v>
      </c>
      <c r="L229" s="106"/>
      <c r="M229" s="113">
        <f t="shared" si="19"/>
        <v>0</v>
      </c>
      <c r="N229" s="97"/>
      <c r="O229" s="111">
        <f t="shared" si="20"/>
        <v>0</v>
      </c>
      <c r="P229" s="97"/>
      <c r="Q229" s="111">
        <f t="shared" si="21"/>
        <v>0</v>
      </c>
      <c r="R229" s="97"/>
      <c r="S229" s="111">
        <f t="shared" si="22"/>
        <v>0</v>
      </c>
      <c r="T229" s="97"/>
      <c r="U229" s="111">
        <f t="shared" si="23"/>
        <v>0</v>
      </c>
    </row>
    <row r="230" spans="1:21" x14ac:dyDescent="0.25">
      <c r="A230" s="97">
        <v>226</v>
      </c>
      <c r="B230" s="97"/>
      <c r="C230" s="98"/>
      <c r="D230" s="97"/>
      <c r="E230" s="97"/>
      <c r="F230" s="97"/>
      <c r="G230" s="109">
        <f>IF($I230 = "CPNS", VLOOKUP(F230,'Besaran TPP '!$B$5:$I$19,8,FALSE)*80%, IFERROR( VLOOKUP(F230,'Besaran TPP '!$B$5:$I$19,8,FALSE),))</f>
        <v>0</v>
      </c>
      <c r="H230" s="97"/>
      <c r="I230" s="97"/>
      <c r="J230" s="97"/>
      <c r="K230" s="111">
        <f t="shared" si="18"/>
        <v>0</v>
      </c>
      <c r="L230" s="106"/>
      <c r="M230" s="113">
        <f t="shared" si="19"/>
        <v>0</v>
      </c>
      <c r="N230" s="97"/>
      <c r="O230" s="111">
        <f t="shared" si="20"/>
        <v>0</v>
      </c>
      <c r="P230" s="97"/>
      <c r="Q230" s="111">
        <f t="shared" si="21"/>
        <v>0</v>
      </c>
      <c r="R230" s="97"/>
      <c r="S230" s="111">
        <f t="shared" si="22"/>
        <v>0</v>
      </c>
      <c r="T230" s="97"/>
      <c r="U230" s="111">
        <f t="shared" si="23"/>
        <v>0</v>
      </c>
    </row>
    <row r="231" spans="1:21" x14ac:dyDescent="0.25">
      <c r="A231" s="97">
        <v>227</v>
      </c>
      <c r="B231" s="97"/>
      <c r="C231" s="98"/>
      <c r="D231" s="97"/>
      <c r="E231" s="97"/>
      <c r="F231" s="97"/>
      <c r="G231" s="109">
        <f>IF($I231 = "CPNS", VLOOKUP(F231,'Besaran TPP '!$B$5:$I$19,8,FALSE)*80%, IFERROR( VLOOKUP(F231,'Besaran TPP '!$B$5:$I$19,8,FALSE),))</f>
        <v>0</v>
      </c>
      <c r="H231" s="97"/>
      <c r="I231" s="97"/>
      <c r="J231" s="97"/>
      <c r="K231" s="111">
        <f t="shared" si="18"/>
        <v>0</v>
      </c>
      <c r="L231" s="106"/>
      <c r="M231" s="113">
        <f t="shared" si="19"/>
        <v>0</v>
      </c>
      <c r="N231" s="97"/>
      <c r="O231" s="111">
        <f t="shared" si="20"/>
        <v>0</v>
      </c>
      <c r="P231" s="97"/>
      <c r="Q231" s="111">
        <f t="shared" si="21"/>
        <v>0</v>
      </c>
      <c r="R231" s="97"/>
      <c r="S231" s="111">
        <f t="shared" si="22"/>
        <v>0</v>
      </c>
      <c r="T231" s="97"/>
      <c r="U231" s="111">
        <f t="shared" si="23"/>
        <v>0</v>
      </c>
    </row>
    <row r="232" spans="1:21" x14ac:dyDescent="0.25">
      <c r="A232" s="97">
        <v>228</v>
      </c>
      <c r="B232" s="97"/>
      <c r="C232" s="98"/>
      <c r="D232" s="97"/>
      <c r="E232" s="97"/>
      <c r="F232" s="97"/>
      <c r="G232" s="109">
        <f>IF($I232 = "CPNS", VLOOKUP(F232,'Besaran TPP '!$B$5:$I$19,8,FALSE)*80%, IFERROR( VLOOKUP(F232,'Besaran TPP '!$B$5:$I$19,8,FALSE),))</f>
        <v>0</v>
      </c>
      <c r="H232" s="97"/>
      <c r="I232" s="97"/>
      <c r="J232" s="97"/>
      <c r="K232" s="111">
        <f t="shared" si="18"/>
        <v>0</v>
      </c>
      <c r="L232" s="106"/>
      <c r="M232" s="113">
        <f t="shared" si="19"/>
        <v>0</v>
      </c>
      <c r="N232" s="97"/>
      <c r="O232" s="111">
        <f t="shared" si="20"/>
        <v>0</v>
      </c>
      <c r="P232" s="97"/>
      <c r="Q232" s="111">
        <f t="shared" si="21"/>
        <v>0</v>
      </c>
      <c r="R232" s="97"/>
      <c r="S232" s="111">
        <f t="shared" si="22"/>
        <v>0</v>
      </c>
      <c r="T232" s="97"/>
      <c r="U232" s="111">
        <f t="shared" si="23"/>
        <v>0</v>
      </c>
    </row>
    <row r="233" spans="1:21" x14ac:dyDescent="0.25">
      <c r="A233" s="97">
        <v>229</v>
      </c>
      <c r="B233" s="97"/>
      <c r="C233" s="98"/>
      <c r="D233" s="97"/>
      <c r="E233" s="97"/>
      <c r="F233" s="97"/>
      <c r="G233" s="109">
        <f>IF($I233 = "CPNS", VLOOKUP(F233,'Besaran TPP '!$B$5:$I$19,8,FALSE)*80%, IFERROR( VLOOKUP(F233,'Besaran TPP '!$B$5:$I$19,8,FALSE),))</f>
        <v>0</v>
      </c>
      <c r="H233" s="97"/>
      <c r="I233" s="97"/>
      <c r="J233" s="97"/>
      <c r="K233" s="111">
        <f t="shared" si="18"/>
        <v>0</v>
      </c>
      <c r="L233" s="106"/>
      <c r="M233" s="113">
        <f t="shared" si="19"/>
        <v>0</v>
      </c>
      <c r="N233" s="97"/>
      <c r="O233" s="111">
        <f t="shared" si="20"/>
        <v>0</v>
      </c>
      <c r="P233" s="97"/>
      <c r="Q233" s="111">
        <f t="shared" si="21"/>
        <v>0</v>
      </c>
      <c r="R233" s="97"/>
      <c r="S233" s="111">
        <f t="shared" si="22"/>
        <v>0</v>
      </c>
      <c r="T233" s="97"/>
      <c r="U233" s="111">
        <f t="shared" si="23"/>
        <v>0</v>
      </c>
    </row>
    <row r="234" spans="1:21" x14ac:dyDescent="0.25">
      <c r="A234" s="97">
        <v>230</v>
      </c>
      <c r="B234" s="97"/>
      <c r="C234" s="98"/>
      <c r="D234" s="97"/>
      <c r="E234" s="97"/>
      <c r="F234" s="97"/>
      <c r="G234" s="109">
        <f>IF($I234 = "CPNS", VLOOKUP(F234,'Besaran TPP '!$B$5:$I$19,8,FALSE)*80%, IFERROR( VLOOKUP(F234,'Besaran TPP '!$B$5:$I$19,8,FALSE),))</f>
        <v>0</v>
      </c>
      <c r="H234" s="97"/>
      <c r="I234" s="97"/>
      <c r="J234" s="97"/>
      <c r="K234" s="111">
        <f t="shared" si="18"/>
        <v>0</v>
      </c>
      <c r="L234" s="106"/>
      <c r="M234" s="113">
        <f t="shared" si="19"/>
        <v>0</v>
      </c>
      <c r="N234" s="97"/>
      <c r="O234" s="111">
        <f t="shared" si="20"/>
        <v>0</v>
      </c>
      <c r="P234" s="97"/>
      <c r="Q234" s="111">
        <f t="shared" si="21"/>
        <v>0</v>
      </c>
      <c r="R234" s="97"/>
      <c r="S234" s="111">
        <f t="shared" si="22"/>
        <v>0</v>
      </c>
      <c r="T234" s="97"/>
      <c r="U234" s="111">
        <f t="shared" si="23"/>
        <v>0</v>
      </c>
    </row>
    <row r="235" spans="1:21" x14ac:dyDescent="0.25">
      <c r="A235" s="97">
        <v>231</v>
      </c>
      <c r="B235" s="97"/>
      <c r="C235" s="98"/>
      <c r="D235" s="97"/>
      <c r="E235" s="97"/>
      <c r="F235" s="97"/>
      <c r="G235" s="109">
        <f>IF($I235 = "CPNS", VLOOKUP(F235,'Besaran TPP '!$B$5:$I$19,8,FALSE)*80%, IFERROR( VLOOKUP(F235,'Besaran TPP '!$B$5:$I$19,8,FALSE),))</f>
        <v>0</v>
      </c>
      <c r="H235" s="97"/>
      <c r="I235" s="97"/>
      <c r="J235" s="97"/>
      <c r="K235" s="111">
        <f t="shared" si="18"/>
        <v>0</v>
      </c>
      <c r="L235" s="106"/>
      <c r="M235" s="113">
        <f t="shared" si="19"/>
        <v>0</v>
      </c>
      <c r="N235" s="97"/>
      <c r="O235" s="111">
        <f t="shared" si="20"/>
        <v>0</v>
      </c>
      <c r="P235" s="97"/>
      <c r="Q235" s="111">
        <f t="shared" si="21"/>
        <v>0</v>
      </c>
      <c r="R235" s="97"/>
      <c r="S235" s="111">
        <f t="shared" si="22"/>
        <v>0</v>
      </c>
      <c r="T235" s="97"/>
      <c r="U235" s="111">
        <f t="shared" si="23"/>
        <v>0</v>
      </c>
    </row>
    <row r="236" spans="1:21" x14ac:dyDescent="0.25">
      <c r="A236" s="97">
        <v>232</v>
      </c>
      <c r="B236" s="97"/>
      <c r="C236" s="98"/>
      <c r="D236" s="97"/>
      <c r="E236" s="97"/>
      <c r="F236" s="97"/>
      <c r="G236" s="109">
        <f>IF($I236 = "CPNS", VLOOKUP(F236,'Besaran TPP '!$B$5:$I$19,8,FALSE)*80%, IFERROR( VLOOKUP(F236,'Besaran TPP '!$B$5:$I$19,8,FALSE),))</f>
        <v>0</v>
      </c>
      <c r="H236" s="97"/>
      <c r="I236" s="97"/>
      <c r="J236" s="97"/>
      <c r="K236" s="111">
        <f t="shared" si="18"/>
        <v>0</v>
      </c>
      <c r="L236" s="106"/>
      <c r="M236" s="113">
        <f t="shared" si="19"/>
        <v>0</v>
      </c>
      <c r="N236" s="97"/>
      <c r="O236" s="111">
        <f t="shared" si="20"/>
        <v>0</v>
      </c>
      <c r="P236" s="97"/>
      <c r="Q236" s="111">
        <f t="shared" si="21"/>
        <v>0</v>
      </c>
      <c r="R236" s="97"/>
      <c r="S236" s="111">
        <f t="shared" si="22"/>
        <v>0</v>
      </c>
      <c r="T236" s="97"/>
      <c r="U236" s="111">
        <f t="shared" si="23"/>
        <v>0</v>
      </c>
    </row>
    <row r="237" spans="1:21" x14ac:dyDescent="0.25">
      <c r="A237" s="97">
        <v>233</v>
      </c>
      <c r="B237" s="97"/>
      <c r="C237" s="98"/>
      <c r="D237" s="97"/>
      <c r="E237" s="97"/>
      <c r="F237" s="97"/>
      <c r="G237" s="109">
        <f>IF($I237 = "CPNS", VLOOKUP(F237,'Besaran TPP '!$B$5:$I$19,8,FALSE)*80%, IFERROR( VLOOKUP(F237,'Besaran TPP '!$B$5:$I$19,8,FALSE),))</f>
        <v>0</v>
      </c>
      <c r="H237" s="97"/>
      <c r="I237" s="97"/>
      <c r="J237" s="97"/>
      <c r="K237" s="111">
        <f t="shared" si="18"/>
        <v>0</v>
      </c>
      <c r="L237" s="106"/>
      <c r="M237" s="113">
        <f t="shared" si="19"/>
        <v>0</v>
      </c>
      <c r="N237" s="97"/>
      <c r="O237" s="111">
        <f t="shared" si="20"/>
        <v>0</v>
      </c>
      <c r="P237" s="97"/>
      <c r="Q237" s="111">
        <f t="shared" si="21"/>
        <v>0</v>
      </c>
      <c r="R237" s="97"/>
      <c r="S237" s="111">
        <f t="shared" si="22"/>
        <v>0</v>
      </c>
      <c r="T237" s="97"/>
      <c r="U237" s="111">
        <f t="shared" si="23"/>
        <v>0</v>
      </c>
    </row>
    <row r="238" spans="1:21" x14ac:dyDescent="0.25">
      <c r="A238" s="97">
        <v>234</v>
      </c>
      <c r="B238" s="97"/>
      <c r="C238" s="98"/>
      <c r="D238" s="97"/>
      <c r="E238" s="97"/>
      <c r="F238" s="97"/>
      <c r="G238" s="109">
        <f>IF($I238 = "CPNS", VLOOKUP(F238,'Besaran TPP '!$B$5:$I$19,8,FALSE)*80%, IFERROR( VLOOKUP(F238,'Besaran TPP '!$B$5:$I$19,8,FALSE),))</f>
        <v>0</v>
      </c>
      <c r="H238" s="97"/>
      <c r="I238" s="97"/>
      <c r="J238" s="97"/>
      <c r="K238" s="111">
        <f t="shared" ref="K238:K254" si="24">IF(LEFT(J238,10)="     1.a) ",3%,
 IF(LEFT(J238,10)="     1.b) ",5%,
 IF(LEFT(J238,10)="     1.c) ",8%,
 IF(LEFT(J238,10)="     2.a) ",10%,
 IF(LEFT(J238,10)="     2.b) ",15%,
 IF(LEFT(J238,10)="     2.c) ",20%,
 IF(LEFT(J238,10)="     3.a) ",25%,
 IF(LEFT(J238,10)="     3.b) ",30%,
 IF(LEFT(J238,10)="     3.c) ",100%,
 IF(LEFT(J238,10)="     3.d) ",100%,
 IF(LEFT(J238,10)="     3.e) ",100%,
 )
 )
 )
 )
 )
 )
 )
 )
 )
 )
)</f>
        <v>0</v>
      </c>
      <c r="L238" s="106"/>
      <c r="M238" s="113">
        <f t="shared" ref="M238:M254" si="25">IF(LEFT(L238,4)=" a. ",20%,
 IF(LEFT(L238,4)=" b. ",2%,
 IF(LEFT(L238,4)=" c. ",20%,
 IF(LEFT(L238,4)=" d. ",20%,
 IF(LEFT(L238,4)=" e. ",20%,
 IF(LEFT(L238,4)=" f. ",20%,
 IF(LEFT(L238,4)=" g. ",5%,
 )
 )
 )
 )
 )
 )
)</f>
        <v>0</v>
      </c>
      <c r="N238" s="97"/>
      <c r="O238" s="111">
        <f t="shared" ref="O238:O254" si="26">IF(N238="YA",5%,)</f>
        <v>0</v>
      </c>
      <c r="P238" s="97"/>
      <c r="Q238" s="111">
        <f t="shared" ref="Q238:Q254" si="27">IF(P238="YA",10%,)</f>
        <v>0</v>
      </c>
      <c r="R238" s="97"/>
      <c r="S238" s="111">
        <f t="shared" ref="S238:S254" si="28">IF(R238="YA",10%,)</f>
        <v>0</v>
      </c>
      <c r="T238" s="97"/>
      <c r="U238" s="111">
        <f t="shared" ref="U238:U254" si="29">IF(LEFT(T238,4)=" a. ",10%,
 IF(LEFT(T238,4)=" b. ",5%,
 IF(LEFT(T238,4)=" c. ",5%,
 )
 )
)</f>
        <v>0</v>
      </c>
    </row>
    <row r="239" spans="1:21" x14ac:dyDescent="0.25">
      <c r="A239" s="97">
        <v>235</v>
      </c>
      <c r="B239" s="97"/>
      <c r="C239" s="98"/>
      <c r="D239" s="97"/>
      <c r="E239" s="97"/>
      <c r="F239" s="97"/>
      <c r="G239" s="109">
        <f>IF($I239 = "CPNS", VLOOKUP(F239,'Besaran TPP '!$B$5:$I$19,8,FALSE)*80%, IFERROR( VLOOKUP(F239,'Besaran TPP '!$B$5:$I$19,8,FALSE),))</f>
        <v>0</v>
      </c>
      <c r="H239" s="97"/>
      <c r="I239" s="97"/>
      <c r="J239" s="97"/>
      <c r="K239" s="111">
        <f t="shared" si="24"/>
        <v>0</v>
      </c>
      <c r="L239" s="106"/>
      <c r="M239" s="113">
        <f t="shared" si="25"/>
        <v>0</v>
      </c>
      <c r="N239" s="97"/>
      <c r="O239" s="111">
        <f t="shared" si="26"/>
        <v>0</v>
      </c>
      <c r="P239" s="97"/>
      <c r="Q239" s="111">
        <f t="shared" si="27"/>
        <v>0</v>
      </c>
      <c r="R239" s="97"/>
      <c r="S239" s="111">
        <f t="shared" si="28"/>
        <v>0</v>
      </c>
      <c r="T239" s="97"/>
      <c r="U239" s="111">
        <f t="shared" si="29"/>
        <v>0</v>
      </c>
    </row>
    <row r="240" spans="1:21" x14ac:dyDescent="0.25">
      <c r="A240" s="97">
        <v>236</v>
      </c>
      <c r="B240" s="97"/>
      <c r="C240" s="98"/>
      <c r="D240" s="97"/>
      <c r="E240" s="97"/>
      <c r="F240" s="97"/>
      <c r="G240" s="109">
        <f>IF($I240 = "CPNS", VLOOKUP(F240,'Besaran TPP '!$B$5:$I$19,8,FALSE)*80%, IFERROR( VLOOKUP(F240,'Besaran TPP '!$B$5:$I$19,8,FALSE),))</f>
        <v>0</v>
      </c>
      <c r="H240" s="97"/>
      <c r="I240" s="97"/>
      <c r="J240" s="97"/>
      <c r="K240" s="111">
        <f t="shared" si="24"/>
        <v>0</v>
      </c>
      <c r="L240" s="106"/>
      <c r="M240" s="113">
        <f t="shared" si="25"/>
        <v>0</v>
      </c>
      <c r="N240" s="97"/>
      <c r="O240" s="111">
        <f t="shared" si="26"/>
        <v>0</v>
      </c>
      <c r="P240" s="97"/>
      <c r="Q240" s="111">
        <f t="shared" si="27"/>
        <v>0</v>
      </c>
      <c r="R240" s="97"/>
      <c r="S240" s="111">
        <f t="shared" si="28"/>
        <v>0</v>
      </c>
      <c r="T240" s="97"/>
      <c r="U240" s="111">
        <f t="shared" si="29"/>
        <v>0</v>
      </c>
    </row>
    <row r="241" spans="1:21" x14ac:dyDescent="0.25">
      <c r="A241" s="97">
        <v>237</v>
      </c>
      <c r="B241" s="97"/>
      <c r="C241" s="98"/>
      <c r="D241" s="97"/>
      <c r="E241" s="97"/>
      <c r="F241" s="97"/>
      <c r="G241" s="109">
        <f>IF($I241 = "CPNS", VLOOKUP(F241,'Besaran TPP '!$B$5:$I$19,8,FALSE)*80%, IFERROR( VLOOKUP(F241,'Besaran TPP '!$B$5:$I$19,8,FALSE),))</f>
        <v>0</v>
      </c>
      <c r="H241" s="97"/>
      <c r="I241" s="97"/>
      <c r="J241" s="97"/>
      <c r="K241" s="111">
        <f t="shared" si="24"/>
        <v>0</v>
      </c>
      <c r="L241" s="106"/>
      <c r="M241" s="113">
        <f t="shared" si="25"/>
        <v>0</v>
      </c>
      <c r="N241" s="97"/>
      <c r="O241" s="111">
        <f t="shared" si="26"/>
        <v>0</v>
      </c>
      <c r="P241" s="97"/>
      <c r="Q241" s="111">
        <f t="shared" si="27"/>
        <v>0</v>
      </c>
      <c r="R241" s="97"/>
      <c r="S241" s="111">
        <f t="shared" si="28"/>
        <v>0</v>
      </c>
      <c r="T241" s="97"/>
      <c r="U241" s="111">
        <f t="shared" si="29"/>
        <v>0</v>
      </c>
    </row>
    <row r="242" spans="1:21" x14ac:dyDescent="0.25">
      <c r="A242" s="97">
        <v>238</v>
      </c>
      <c r="B242" s="97"/>
      <c r="C242" s="98"/>
      <c r="D242" s="97"/>
      <c r="E242" s="97"/>
      <c r="F242" s="97"/>
      <c r="G242" s="109">
        <f>IF($I242 = "CPNS", VLOOKUP(F242,'Besaran TPP '!$B$5:$I$19,8,FALSE)*80%, IFERROR( VLOOKUP(F242,'Besaran TPP '!$B$5:$I$19,8,FALSE),))</f>
        <v>0</v>
      </c>
      <c r="H242" s="97"/>
      <c r="I242" s="97"/>
      <c r="J242" s="97"/>
      <c r="K242" s="111">
        <f t="shared" si="24"/>
        <v>0</v>
      </c>
      <c r="L242" s="106"/>
      <c r="M242" s="113">
        <f t="shared" si="25"/>
        <v>0</v>
      </c>
      <c r="N242" s="97"/>
      <c r="O242" s="111">
        <f t="shared" si="26"/>
        <v>0</v>
      </c>
      <c r="P242" s="97"/>
      <c r="Q242" s="111">
        <f t="shared" si="27"/>
        <v>0</v>
      </c>
      <c r="R242" s="97"/>
      <c r="S242" s="111">
        <f t="shared" si="28"/>
        <v>0</v>
      </c>
      <c r="T242" s="97"/>
      <c r="U242" s="111">
        <f t="shared" si="29"/>
        <v>0</v>
      </c>
    </row>
    <row r="243" spans="1:21" x14ac:dyDescent="0.25">
      <c r="A243" s="97">
        <v>239</v>
      </c>
      <c r="B243" s="97"/>
      <c r="C243" s="98"/>
      <c r="D243" s="97"/>
      <c r="E243" s="97"/>
      <c r="F243" s="97"/>
      <c r="G243" s="109">
        <f>IF($I243 = "CPNS", VLOOKUP(F243,'Besaran TPP '!$B$5:$I$19,8,FALSE)*80%, IFERROR( VLOOKUP(F243,'Besaran TPP '!$B$5:$I$19,8,FALSE),))</f>
        <v>0</v>
      </c>
      <c r="H243" s="97"/>
      <c r="I243" s="97"/>
      <c r="J243" s="97"/>
      <c r="K243" s="111">
        <f t="shared" si="24"/>
        <v>0</v>
      </c>
      <c r="L243" s="106"/>
      <c r="M243" s="113">
        <f t="shared" si="25"/>
        <v>0</v>
      </c>
      <c r="N243" s="97"/>
      <c r="O243" s="111">
        <f t="shared" si="26"/>
        <v>0</v>
      </c>
      <c r="P243" s="97"/>
      <c r="Q243" s="111">
        <f t="shared" si="27"/>
        <v>0</v>
      </c>
      <c r="R243" s="97"/>
      <c r="S243" s="111">
        <f t="shared" si="28"/>
        <v>0</v>
      </c>
      <c r="T243" s="97"/>
      <c r="U243" s="111">
        <f t="shared" si="29"/>
        <v>0</v>
      </c>
    </row>
    <row r="244" spans="1:21" x14ac:dyDescent="0.25">
      <c r="A244" s="97">
        <v>240</v>
      </c>
      <c r="B244" s="97"/>
      <c r="C244" s="98"/>
      <c r="D244" s="97"/>
      <c r="E244" s="97"/>
      <c r="F244" s="97"/>
      <c r="G244" s="109">
        <f>IF($I244 = "CPNS", VLOOKUP(F244,'Besaran TPP '!$B$5:$I$19,8,FALSE)*80%, IFERROR( VLOOKUP(F244,'Besaran TPP '!$B$5:$I$19,8,FALSE),))</f>
        <v>0</v>
      </c>
      <c r="H244" s="97"/>
      <c r="I244" s="97"/>
      <c r="J244" s="97"/>
      <c r="K244" s="111">
        <f t="shared" si="24"/>
        <v>0</v>
      </c>
      <c r="L244" s="106"/>
      <c r="M244" s="113">
        <f t="shared" si="25"/>
        <v>0</v>
      </c>
      <c r="N244" s="97"/>
      <c r="O244" s="111">
        <f t="shared" si="26"/>
        <v>0</v>
      </c>
      <c r="P244" s="97"/>
      <c r="Q244" s="111">
        <f t="shared" si="27"/>
        <v>0</v>
      </c>
      <c r="R244" s="97"/>
      <c r="S244" s="111">
        <f t="shared" si="28"/>
        <v>0</v>
      </c>
      <c r="T244" s="97"/>
      <c r="U244" s="111">
        <f t="shared" si="29"/>
        <v>0</v>
      </c>
    </row>
    <row r="245" spans="1:21" x14ac:dyDescent="0.25">
      <c r="A245" s="97">
        <v>241</v>
      </c>
      <c r="B245" s="97"/>
      <c r="C245" s="98"/>
      <c r="D245" s="97"/>
      <c r="E245" s="97"/>
      <c r="F245" s="97"/>
      <c r="G245" s="109">
        <f>IF($I245 = "CPNS", VLOOKUP(F245,'Besaran TPP '!$B$5:$I$19,8,FALSE)*80%, IFERROR( VLOOKUP(F245,'Besaran TPP '!$B$5:$I$19,8,FALSE),))</f>
        <v>0</v>
      </c>
      <c r="H245" s="97"/>
      <c r="I245" s="97"/>
      <c r="J245" s="97"/>
      <c r="K245" s="111">
        <f t="shared" si="24"/>
        <v>0</v>
      </c>
      <c r="L245" s="106"/>
      <c r="M245" s="113">
        <f t="shared" si="25"/>
        <v>0</v>
      </c>
      <c r="N245" s="97"/>
      <c r="O245" s="111">
        <f t="shared" si="26"/>
        <v>0</v>
      </c>
      <c r="P245" s="97"/>
      <c r="Q245" s="111">
        <f t="shared" si="27"/>
        <v>0</v>
      </c>
      <c r="R245" s="97"/>
      <c r="S245" s="111">
        <f t="shared" si="28"/>
        <v>0</v>
      </c>
      <c r="T245" s="97"/>
      <c r="U245" s="111">
        <f t="shared" si="29"/>
        <v>0</v>
      </c>
    </row>
    <row r="246" spans="1:21" x14ac:dyDescent="0.25">
      <c r="A246" s="97">
        <v>242</v>
      </c>
      <c r="B246" s="97"/>
      <c r="C246" s="98"/>
      <c r="D246" s="97"/>
      <c r="E246" s="97"/>
      <c r="F246" s="97"/>
      <c r="G246" s="109">
        <f>IF($I246 = "CPNS", VLOOKUP(F246,'Besaran TPP '!$B$5:$I$19,8,FALSE)*80%, IFERROR( VLOOKUP(F246,'Besaran TPP '!$B$5:$I$19,8,FALSE),))</f>
        <v>0</v>
      </c>
      <c r="H246" s="97"/>
      <c r="I246" s="97"/>
      <c r="J246" s="97"/>
      <c r="K246" s="111">
        <f t="shared" si="24"/>
        <v>0</v>
      </c>
      <c r="L246" s="106"/>
      <c r="M246" s="113">
        <f t="shared" si="25"/>
        <v>0</v>
      </c>
      <c r="N246" s="97"/>
      <c r="O246" s="111">
        <f t="shared" si="26"/>
        <v>0</v>
      </c>
      <c r="P246" s="97"/>
      <c r="Q246" s="111">
        <f t="shared" si="27"/>
        <v>0</v>
      </c>
      <c r="R246" s="97"/>
      <c r="S246" s="111">
        <f t="shared" si="28"/>
        <v>0</v>
      </c>
      <c r="T246" s="97"/>
      <c r="U246" s="111">
        <f t="shared" si="29"/>
        <v>0</v>
      </c>
    </row>
    <row r="247" spans="1:21" x14ac:dyDescent="0.25">
      <c r="A247" s="97">
        <v>243</v>
      </c>
      <c r="B247" s="97"/>
      <c r="C247" s="98"/>
      <c r="D247" s="97"/>
      <c r="E247" s="97"/>
      <c r="F247" s="97"/>
      <c r="G247" s="109">
        <f>IF($I247 = "CPNS", VLOOKUP(F247,'Besaran TPP '!$B$5:$I$19,8,FALSE)*80%, IFERROR( VLOOKUP(F247,'Besaran TPP '!$B$5:$I$19,8,FALSE),))</f>
        <v>0</v>
      </c>
      <c r="H247" s="97"/>
      <c r="I247" s="97"/>
      <c r="J247" s="97"/>
      <c r="K247" s="111">
        <f t="shared" si="24"/>
        <v>0</v>
      </c>
      <c r="L247" s="106"/>
      <c r="M247" s="113">
        <f t="shared" si="25"/>
        <v>0</v>
      </c>
      <c r="N247" s="97"/>
      <c r="O247" s="111">
        <f t="shared" si="26"/>
        <v>0</v>
      </c>
      <c r="P247" s="97"/>
      <c r="Q247" s="111">
        <f t="shared" si="27"/>
        <v>0</v>
      </c>
      <c r="R247" s="97"/>
      <c r="S247" s="111">
        <f t="shared" si="28"/>
        <v>0</v>
      </c>
      <c r="T247" s="97"/>
      <c r="U247" s="111">
        <f t="shared" si="29"/>
        <v>0</v>
      </c>
    </row>
    <row r="248" spans="1:21" x14ac:dyDescent="0.25">
      <c r="A248" s="97">
        <v>244</v>
      </c>
      <c r="B248" s="97"/>
      <c r="C248" s="98"/>
      <c r="D248" s="97"/>
      <c r="E248" s="97"/>
      <c r="F248" s="97"/>
      <c r="G248" s="109">
        <f>IF($I248 = "CPNS", VLOOKUP(F248,'Besaran TPP '!$B$5:$I$19,8,FALSE)*80%, IFERROR( VLOOKUP(F248,'Besaran TPP '!$B$5:$I$19,8,FALSE),))</f>
        <v>0</v>
      </c>
      <c r="H248" s="97"/>
      <c r="I248" s="97"/>
      <c r="J248" s="97"/>
      <c r="K248" s="111">
        <f t="shared" si="24"/>
        <v>0</v>
      </c>
      <c r="L248" s="106"/>
      <c r="M248" s="113">
        <f t="shared" si="25"/>
        <v>0</v>
      </c>
      <c r="N248" s="97"/>
      <c r="O248" s="111">
        <f t="shared" si="26"/>
        <v>0</v>
      </c>
      <c r="P248" s="97"/>
      <c r="Q248" s="111">
        <f t="shared" si="27"/>
        <v>0</v>
      </c>
      <c r="R248" s="97"/>
      <c r="S248" s="111">
        <f t="shared" si="28"/>
        <v>0</v>
      </c>
      <c r="T248" s="97"/>
      <c r="U248" s="111">
        <f t="shared" si="29"/>
        <v>0</v>
      </c>
    </row>
    <row r="249" spans="1:21" x14ac:dyDescent="0.25">
      <c r="A249" s="97">
        <v>245</v>
      </c>
      <c r="B249" s="97"/>
      <c r="C249" s="98"/>
      <c r="D249" s="97"/>
      <c r="E249" s="97"/>
      <c r="F249" s="97"/>
      <c r="G249" s="109">
        <f>IF($I249 = "CPNS", VLOOKUP(F249,'Besaran TPP '!$B$5:$I$19,8,FALSE)*80%, IFERROR( VLOOKUP(F249,'Besaran TPP '!$B$5:$I$19,8,FALSE),))</f>
        <v>0</v>
      </c>
      <c r="H249" s="97"/>
      <c r="I249" s="97"/>
      <c r="J249" s="97"/>
      <c r="K249" s="111">
        <f t="shared" si="24"/>
        <v>0</v>
      </c>
      <c r="L249" s="106"/>
      <c r="M249" s="113">
        <f t="shared" si="25"/>
        <v>0</v>
      </c>
      <c r="N249" s="97"/>
      <c r="O249" s="111">
        <f t="shared" si="26"/>
        <v>0</v>
      </c>
      <c r="P249" s="97"/>
      <c r="Q249" s="111">
        <f t="shared" si="27"/>
        <v>0</v>
      </c>
      <c r="R249" s="97"/>
      <c r="S249" s="111">
        <f t="shared" si="28"/>
        <v>0</v>
      </c>
      <c r="T249" s="97"/>
      <c r="U249" s="111">
        <f t="shared" si="29"/>
        <v>0</v>
      </c>
    </row>
    <row r="250" spans="1:21" x14ac:dyDescent="0.25">
      <c r="A250" s="97">
        <v>246</v>
      </c>
      <c r="B250" s="97"/>
      <c r="C250" s="98"/>
      <c r="D250" s="97"/>
      <c r="E250" s="97"/>
      <c r="F250" s="97"/>
      <c r="G250" s="109">
        <f>IF($I250 = "CPNS", VLOOKUP(F250,'Besaran TPP '!$B$5:$I$19,8,FALSE)*80%, IFERROR( VLOOKUP(F250,'Besaran TPP '!$B$5:$I$19,8,FALSE),))</f>
        <v>0</v>
      </c>
      <c r="H250" s="97"/>
      <c r="I250" s="97"/>
      <c r="J250" s="97"/>
      <c r="K250" s="111">
        <f t="shared" si="24"/>
        <v>0</v>
      </c>
      <c r="L250" s="106"/>
      <c r="M250" s="113">
        <f t="shared" si="25"/>
        <v>0</v>
      </c>
      <c r="N250" s="97"/>
      <c r="O250" s="111">
        <f t="shared" si="26"/>
        <v>0</v>
      </c>
      <c r="P250" s="97"/>
      <c r="Q250" s="111">
        <f t="shared" si="27"/>
        <v>0</v>
      </c>
      <c r="R250" s="97"/>
      <c r="S250" s="111">
        <f t="shared" si="28"/>
        <v>0</v>
      </c>
      <c r="T250" s="97"/>
      <c r="U250" s="111">
        <f t="shared" si="29"/>
        <v>0</v>
      </c>
    </row>
    <row r="251" spans="1:21" x14ac:dyDescent="0.25">
      <c r="A251" s="97">
        <v>247</v>
      </c>
      <c r="B251" s="97"/>
      <c r="C251" s="98"/>
      <c r="D251" s="97"/>
      <c r="E251" s="97"/>
      <c r="F251" s="97"/>
      <c r="G251" s="109">
        <f>IF($I251 = "CPNS", VLOOKUP(F251,'Besaran TPP '!$B$5:$I$19,8,FALSE)*80%, IFERROR( VLOOKUP(F251,'Besaran TPP '!$B$5:$I$19,8,FALSE),))</f>
        <v>0</v>
      </c>
      <c r="H251" s="97"/>
      <c r="I251" s="97"/>
      <c r="J251" s="97"/>
      <c r="K251" s="111">
        <f t="shared" si="24"/>
        <v>0</v>
      </c>
      <c r="L251" s="106"/>
      <c r="M251" s="113">
        <f t="shared" si="25"/>
        <v>0</v>
      </c>
      <c r="N251" s="97"/>
      <c r="O251" s="111">
        <f t="shared" si="26"/>
        <v>0</v>
      </c>
      <c r="P251" s="97"/>
      <c r="Q251" s="111">
        <f t="shared" si="27"/>
        <v>0</v>
      </c>
      <c r="R251" s="97"/>
      <c r="S251" s="111">
        <f t="shared" si="28"/>
        <v>0</v>
      </c>
      <c r="T251" s="97"/>
      <c r="U251" s="111">
        <f t="shared" si="29"/>
        <v>0</v>
      </c>
    </row>
    <row r="252" spans="1:21" x14ac:dyDescent="0.25">
      <c r="A252" s="97">
        <v>248</v>
      </c>
      <c r="B252" s="97"/>
      <c r="C252" s="98"/>
      <c r="D252" s="97"/>
      <c r="E252" s="97"/>
      <c r="F252" s="97"/>
      <c r="G252" s="109">
        <f>IF($I252 = "CPNS", VLOOKUP(F252,'Besaran TPP '!$B$5:$I$19,8,FALSE)*80%, IFERROR( VLOOKUP(F252,'Besaran TPP '!$B$5:$I$19,8,FALSE),))</f>
        <v>0</v>
      </c>
      <c r="H252" s="97"/>
      <c r="I252" s="97"/>
      <c r="J252" s="97"/>
      <c r="K252" s="111">
        <f t="shared" si="24"/>
        <v>0</v>
      </c>
      <c r="L252" s="106"/>
      <c r="M252" s="113">
        <f t="shared" si="25"/>
        <v>0</v>
      </c>
      <c r="N252" s="97"/>
      <c r="O252" s="111">
        <f t="shared" si="26"/>
        <v>0</v>
      </c>
      <c r="P252" s="97"/>
      <c r="Q252" s="111">
        <f t="shared" si="27"/>
        <v>0</v>
      </c>
      <c r="R252" s="97"/>
      <c r="S252" s="111">
        <f t="shared" si="28"/>
        <v>0</v>
      </c>
      <c r="T252" s="97"/>
      <c r="U252" s="111">
        <f t="shared" si="29"/>
        <v>0</v>
      </c>
    </row>
    <row r="253" spans="1:21" x14ac:dyDescent="0.25">
      <c r="A253" s="97">
        <v>249</v>
      </c>
      <c r="B253" s="97"/>
      <c r="C253" s="98"/>
      <c r="D253" s="97"/>
      <c r="E253" s="97"/>
      <c r="F253" s="97"/>
      <c r="G253" s="109">
        <f>IF($I253 = "CPNS", VLOOKUP(F253,'Besaran TPP '!$B$5:$I$19,8,FALSE)*80%, IFERROR( VLOOKUP(F253,'Besaran TPP '!$B$5:$I$19,8,FALSE),))</f>
        <v>0</v>
      </c>
      <c r="H253" s="97"/>
      <c r="I253" s="97"/>
      <c r="J253" s="97"/>
      <c r="K253" s="111">
        <f t="shared" si="24"/>
        <v>0</v>
      </c>
      <c r="L253" s="106"/>
      <c r="M253" s="113">
        <f t="shared" si="25"/>
        <v>0</v>
      </c>
      <c r="N253" s="97"/>
      <c r="O253" s="111">
        <f t="shared" si="26"/>
        <v>0</v>
      </c>
      <c r="P253" s="97"/>
      <c r="Q253" s="111">
        <f t="shared" si="27"/>
        <v>0</v>
      </c>
      <c r="R253" s="97"/>
      <c r="S253" s="111">
        <f t="shared" si="28"/>
        <v>0</v>
      </c>
      <c r="T253" s="97"/>
      <c r="U253" s="111">
        <f t="shared" si="29"/>
        <v>0</v>
      </c>
    </row>
    <row r="254" spans="1:21" x14ac:dyDescent="0.25">
      <c r="A254" s="97">
        <v>250</v>
      </c>
      <c r="B254" s="97"/>
      <c r="C254" s="98"/>
      <c r="D254" s="97"/>
      <c r="E254" s="97"/>
      <c r="F254" s="97"/>
      <c r="G254" s="109">
        <f>IF($I254 = "CPNS", VLOOKUP(F254,'Besaran TPP '!$B$5:$I$19,8,FALSE)*80%, IFERROR( VLOOKUP(F254,'Besaran TPP '!$B$5:$I$19,8,FALSE),))</f>
        <v>0</v>
      </c>
      <c r="H254" s="97"/>
      <c r="I254" s="97"/>
      <c r="J254" s="97"/>
      <c r="K254" s="111">
        <f t="shared" si="24"/>
        <v>0</v>
      </c>
      <c r="L254" s="106"/>
      <c r="M254" s="113">
        <f t="shared" si="25"/>
        <v>0</v>
      </c>
      <c r="N254" s="97"/>
      <c r="O254" s="111">
        <f t="shared" si="26"/>
        <v>0</v>
      </c>
      <c r="P254" s="97"/>
      <c r="Q254" s="111">
        <f t="shared" si="27"/>
        <v>0</v>
      </c>
      <c r="R254" s="97"/>
      <c r="S254" s="111">
        <f t="shared" si="28"/>
        <v>0</v>
      </c>
      <c r="T254" s="97"/>
      <c r="U254" s="111">
        <f t="shared" si="29"/>
        <v>0</v>
      </c>
    </row>
  </sheetData>
  <sheetProtection password="CC3D" sheet="1" objects="1" scenarios="1" formatRows="0"/>
  <pageMargins left="0.7" right="0.7" top="0.75" bottom="0.75" header="0.3" footer="0.3"/>
  <pageSetup paperSize="40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Setting!$E$2:$E$15</xm:f>
          </x14:formula1>
          <xm:sqref>J5:J254</xm:sqref>
        </x14:dataValidation>
        <x14:dataValidation type="list" allowBlank="1" showInputMessage="1" showErrorMessage="1" xr:uid="{00000000-0002-0000-0300-000001000000}">
          <x14:formula1>
            <xm:f>Setting!$E$18:$E$24</xm:f>
          </x14:formula1>
          <xm:sqref>L5:L254</xm:sqref>
        </x14:dataValidation>
        <x14:dataValidation type="list" allowBlank="1" showInputMessage="1" showErrorMessage="1" xr:uid="{00000000-0002-0000-0300-000002000000}">
          <x14:formula1>
            <xm:f>Setting!$E$27:$E$29</xm:f>
          </x14:formula1>
          <xm:sqref>T5:T254</xm:sqref>
        </x14:dataValidation>
        <x14:dataValidation type="list" allowBlank="1" showInputMessage="1" showErrorMessage="1" xr:uid="{00000000-0002-0000-0300-000003000000}">
          <x14:formula1>
            <xm:f>Setting!$C$17:$C$18</xm:f>
          </x14:formula1>
          <xm:sqref>N5:N254 R5:R254 P5:P254</xm:sqref>
        </x14:dataValidation>
        <x14:dataValidation type="list" allowBlank="1" showInputMessage="1" showErrorMessage="1" xr:uid="{00000000-0002-0000-0300-000006000000}">
          <x14:formula1>
            <xm:f>Setting!$C$13:$C$14</xm:f>
          </x14:formula1>
          <xm:sqref>I5:I254</xm:sqref>
        </x14:dataValidation>
        <x14:dataValidation type="list" allowBlank="1" showInputMessage="1" showErrorMessage="1" xr:uid="{00000000-0002-0000-0300-000007000000}">
          <x14:formula1>
            <xm:f>Setting!$A$21:$A$36</xm:f>
          </x14:formula1>
          <xm:sqref>H5:H254</xm:sqref>
        </x14:dataValidation>
        <x14:dataValidation type="list" allowBlank="1" showInputMessage="1" showErrorMessage="1" xr:uid="{00000000-0002-0000-0300-000008000000}">
          <x14:formula1>
            <xm:f>Setting!$A$13:$A$18</xm:f>
          </x14:formula1>
          <xm:sqref>D5:D254</xm:sqref>
        </x14:dataValidation>
        <x14:dataValidation type="list" allowBlank="1" showInputMessage="1" showErrorMessage="1" xr:uid="{00000000-0002-0000-0300-000009000000}">
          <x14:formula1>
            <xm:f>'Besaran TPP '!$B$5:$B$19</xm:f>
          </x14:formula1>
          <xm:sqref>F5:F254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F265"/>
  <sheetViews>
    <sheetView zoomScaleNormal="100" workbookViewId="0">
      <pane xSplit="3" ySplit="10" topLeftCell="FW36" activePane="bottomRight" state="frozen"/>
      <selection pane="topRight" activeCell="D1" sqref="D1"/>
      <selection pane="bottomLeft" activeCell="A7" sqref="A7"/>
      <selection pane="bottomRight" activeCell="GE51" sqref="GE51"/>
    </sheetView>
  </sheetViews>
  <sheetFormatPr defaultRowHeight="15" x14ac:dyDescent="0.25"/>
  <cols>
    <col min="1" max="1" width="3.85546875" style="69" bestFit="1" customWidth="1"/>
    <col min="2" max="2" width="24.7109375" style="69" customWidth="1"/>
    <col min="3" max="3" width="23.28515625" style="70" bestFit="1" customWidth="1"/>
    <col min="4" max="4" width="6.5703125" style="70" bestFit="1" customWidth="1"/>
    <col min="5" max="5" width="6.5703125" style="71" bestFit="1" customWidth="1"/>
    <col min="6" max="6" width="7.140625" style="69" bestFit="1" customWidth="1"/>
    <col min="7" max="7" width="7" style="69" bestFit="1" customWidth="1"/>
    <col min="8" max="8" width="7" style="69" hidden="1" customWidth="1"/>
    <col min="9" max="10" width="6.7109375" style="72" hidden="1" customWidth="1"/>
    <col min="11" max="11" width="6.5703125" style="69" bestFit="1" customWidth="1"/>
    <col min="12" max="12" width="6.7109375" style="69" bestFit="1" customWidth="1"/>
    <col min="13" max="13" width="7.140625" style="69" bestFit="1" customWidth="1"/>
    <col min="14" max="14" width="7.42578125" style="69" bestFit="1" customWidth="1"/>
    <col min="15" max="15" width="6.7109375" style="69" hidden="1" customWidth="1"/>
    <col min="16" max="16" width="6.5703125" style="69" hidden="1" customWidth="1"/>
    <col min="17" max="17" width="6.7109375" style="69" hidden="1" customWidth="1"/>
    <col min="18" max="18" width="7" style="69" bestFit="1" customWidth="1"/>
    <col min="19" max="19" width="6.7109375" style="69" customWidth="1"/>
    <col min="20" max="20" width="7.140625" style="69" bestFit="1" customWidth="1"/>
    <col min="21" max="21" width="7.42578125" style="69" bestFit="1" customWidth="1"/>
    <col min="22" max="22" width="6.7109375" style="69" hidden="1" customWidth="1"/>
    <col min="23" max="23" width="7" style="69" hidden="1" customWidth="1"/>
    <col min="24" max="24" width="6.7109375" style="69" hidden="1" customWidth="1"/>
    <col min="25" max="25" width="6.7109375" style="69" customWidth="1"/>
    <col min="26" max="26" width="6.5703125" style="69" bestFit="1" customWidth="1"/>
    <col min="27" max="27" width="7.140625" style="69" bestFit="1" customWidth="1"/>
    <col min="28" max="28" width="7.42578125" style="69" bestFit="1" customWidth="1"/>
    <col min="29" max="30" width="6.7109375" style="69" hidden="1" customWidth="1"/>
    <col min="31" max="31" width="6.5703125" style="69" hidden="1" customWidth="1"/>
    <col min="32" max="32" width="6.7109375" style="69" bestFit="1" customWidth="1"/>
    <col min="33" max="33" width="7" style="69" bestFit="1" customWidth="1"/>
    <col min="34" max="34" width="7.140625" style="69" bestFit="1" customWidth="1"/>
    <col min="35" max="35" width="7.42578125" style="69" bestFit="1" customWidth="1"/>
    <col min="36" max="36" width="6.5703125" style="69" hidden="1" customWidth="1"/>
    <col min="37" max="37" width="6.7109375" style="69" hidden="1" customWidth="1"/>
    <col min="38" max="38" width="7" style="69" hidden="1" customWidth="1"/>
    <col min="39" max="40" width="6.7109375" style="69" customWidth="1"/>
    <col min="41" max="41" width="7.140625" style="69" bestFit="1" customWidth="1"/>
    <col min="42" max="42" width="7.42578125" style="69" bestFit="1" customWidth="1"/>
    <col min="43" max="43" width="7" style="69" hidden="1" customWidth="1"/>
    <col min="44" max="45" width="6.7109375" style="69" hidden="1" customWidth="1"/>
    <col min="46" max="46" width="6.5703125" style="69" bestFit="1" customWidth="1"/>
    <col min="47" max="47" width="6.7109375" style="69" bestFit="1" customWidth="1"/>
    <col min="48" max="48" width="7" style="69" bestFit="1" customWidth="1"/>
    <col min="49" max="49" width="7.42578125" style="69" bestFit="1" customWidth="1"/>
    <col min="50" max="50" width="6.7109375" style="69" hidden="1" customWidth="1"/>
    <col min="51" max="51" width="6.5703125" style="69" hidden="1" customWidth="1"/>
    <col min="52" max="52" width="6.7109375" style="69" hidden="1" customWidth="1"/>
    <col min="53" max="53" width="7" style="69" bestFit="1" customWidth="1"/>
    <col min="54" max="54" width="6.7109375" style="69" customWidth="1"/>
    <col min="55" max="55" width="7.140625" style="69" bestFit="1" customWidth="1"/>
    <col min="56" max="56" width="7.42578125" style="69" customWidth="1"/>
    <col min="57" max="57" width="6.7109375" style="69" hidden="1" customWidth="1"/>
    <col min="58" max="58" width="7" style="69" hidden="1" customWidth="1"/>
    <col min="59" max="59" width="6.7109375" style="69" hidden="1" customWidth="1"/>
    <col min="60" max="60" width="6.7109375" style="69" customWidth="1"/>
    <col min="61" max="61" width="6.5703125" style="69" bestFit="1" customWidth="1"/>
    <col min="62" max="62" width="7.140625" style="69" bestFit="1" customWidth="1"/>
    <col min="63" max="63" width="7.42578125" style="69" bestFit="1" customWidth="1"/>
    <col min="64" max="65" width="6.7109375" style="69" hidden="1" customWidth="1"/>
    <col min="66" max="66" width="6.5703125" style="69" hidden="1" customWidth="1"/>
    <col min="67" max="67" width="6.7109375" style="69" bestFit="1" customWidth="1"/>
    <col min="68" max="68" width="7" style="69" bestFit="1" customWidth="1"/>
    <col min="69" max="69" width="7.140625" style="69" bestFit="1" customWidth="1"/>
    <col min="70" max="70" width="7.42578125" style="69" bestFit="1" customWidth="1"/>
    <col min="71" max="71" width="6.5703125" style="69" hidden="1" customWidth="1"/>
    <col min="72" max="72" width="6.7109375" style="69" hidden="1" customWidth="1"/>
    <col min="73" max="73" width="7" style="69" hidden="1" customWidth="1"/>
    <col min="74" max="75" width="6.7109375" style="69" customWidth="1"/>
    <col min="76" max="76" width="7.140625" style="69" bestFit="1" customWidth="1"/>
    <col min="77" max="77" width="7.42578125" style="69" bestFit="1" customWidth="1"/>
    <col min="78" max="78" width="7" style="69" hidden="1" customWidth="1"/>
    <col min="79" max="80" width="6.7109375" style="69" hidden="1" customWidth="1"/>
    <col min="81" max="81" width="6.5703125" style="69" bestFit="1" customWidth="1"/>
    <col min="82" max="82" width="6.7109375" style="69" bestFit="1" customWidth="1"/>
    <col min="83" max="83" width="7" style="69" bestFit="1" customWidth="1"/>
    <col min="84" max="84" width="7.42578125" style="69" bestFit="1" customWidth="1"/>
    <col min="85" max="85" width="6.7109375" style="69" hidden="1" customWidth="1"/>
    <col min="86" max="86" width="6.5703125" style="69" hidden="1" customWidth="1"/>
    <col min="87" max="87" width="6.7109375" style="69" hidden="1" customWidth="1"/>
    <col min="88" max="88" width="7" style="69" bestFit="1" customWidth="1"/>
    <col min="89" max="89" width="6.7109375" style="69" customWidth="1"/>
    <col min="90" max="90" width="7.140625" style="69" bestFit="1" customWidth="1"/>
    <col min="91" max="91" width="7.42578125" style="69" bestFit="1" customWidth="1"/>
    <col min="92" max="92" width="6.7109375" style="69" hidden="1" customWidth="1"/>
    <col min="93" max="93" width="7" style="69" hidden="1" customWidth="1"/>
    <col min="94" max="94" width="6.7109375" style="69" hidden="1" customWidth="1"/>
    <col min="95" max="95" width="6.7109375" style="69" customWidth="1"/>
    <col min="96" max="96" width="6.5703125" style="69" bestFit="1" customWidth="1"/>
    <col min="97" max="97" width="7.140625" style="69" bestFit="1" customWidth="1"/>
    <col min="98" max="98" width="7" style="69" bestFit="1" customWidth="1"/>
    <col min="99" max="100" width="6.7109375" style="69" hidden="1" customWidth="1"/>
    <col min="101" max="101" width="6.5703125" style="69" hidden="1" customWidth="1"/>
    <col min="102" max="102" width="6.7109375" style="69" bestFit="1" customWidth="1"/>
    <col min="103" max="103" width="7" style="69" bestFit="1" customWidth="1"/>
    <col min="104" max="104" width="7.140625" style="69" bestFit="1" customWidth="1"/>
    <col min="105" max="105" width="7.42578125" style="69" bestFit="1" customWidth="1"/>
    <col min="106" max="106" width="6.5703125" style="69" hidden="1" customWidth="1"/>
    <col min="107" max="107" width="6.7109375" style="69" hidden="1" customWidth="1"/>
    <col min="108" max="108" width="7" style="69" hidden="1" customWidth="1"/>
    <col min="109" max="110" width="6.7109375" style="69" customWidth="1"/>
    <col min="111" max="111" width="7.140625" style="69" bestFit="1" customWidth="1"/>
    <col min="112" max="112" width="7.42578125" style="69" bestFit="1" customWidth="1"/>
    <col min="113" max="113" width="7" style="69" hidden="1" customWidth="1"/>
    <col min="114" max="115" width="6.7109375" style="69" hidden="1" customWidth="1"/>
    <col min="116" max="116" width="6.5703125" style="69" bestFit="1" customWidth="1"/>
    <col min="117" max="117" width="6.7109375" style="69" bestFit="1" customWidth="1"/>
    <col min="118" max="118" width="7.140625" style="69" bestFit="1" customWidth="1"/>
    <col min="119" max="119" width="7.42578125" style="69" bestFit="1" customWidth="1"/>
    <col min="120" max="120" width="6.7109375" style="69" hidden="1" customWidth="1"/>
    <col min="121" max="121" width="6.5703125" style="69" hidden="1" customWidth="1"/>
    <col min="122" max="122" width="6.7109375" style="69" hidden="1" customWidth="1"/>
    <col min="123" max="123" width="7" style="69" bestFit="1" customWidth="1"/>
    <col min="124" max="124" width="6.7109375" style="69" customWidth="1"/>
    <col min="125" max="125" width="7.140625" style="69" bestFit="1" customWidth="1"/>
    <col min="126" max="126" width="7.42578125" style="69" bestFit="1" customWidth="1"/>
    <col min="127" max="127" width="6.7109375" style="69" hidden="1" customWidth="1"/>
    <col min="128" max="128" width="7" style="69" hidden="1" customWidth="1"/>
    <col min="129" max="129" width="6.7109375" style="69" hidden="1" customWidth="1"/>
    <col min="130" max="130" width="6.7109375" style="69" customWidth="1"/>
    <col min="131" max="131" width="6.5703125" style="69" bestFit="1" customWidth="1"/>
    <col min="132" max="132" width="7.140625" style="69" bestFit="1" customWidth="1"/>
    <col min="133" max="133" width="7.42578125" style="69" bestFit="1" customWidth="1"/>
    <col min="134" max="135" width="6.7109375" style="69" hidden="1" customWidth="1"/>
    <col min="136" max="136" width="6.5703125" style="69" hidden="1" customWidth="1"/>
    <col min="137" max="137" width="6.7109375" style="69" bestFit="1" customWidth="1"/>
    <col min="138" max="138" width="7" style="69" bestFit="1" customWidth="1"/>
    <col min="139" max="139" width="7.140625" style="69" bestFit="1" customWidth="1"/>
    <col min="140" max="140" width="7.42578125" style="69" bestFit="1" customWidth="1"/>
    <col min="141" max="141" width="6.5703125" style="69" hidden="1" customWidth="1"/>
    <col min="142" max="142" width="6.7109375" style="69" hidden="1" customWidth="1"/>
    <col min="143" max="143" width="7" style="69" hidden="1" customWidth="1"/>
    <col min="144" max="145" width="6.7109375" style="69" customWidth="1"/>
    <col min="146" max="146" width="7.140625" style="69" bestFit="1" customWidth="1"/>
    <col min="147" max="147" width="7.42578125" style="69" bestFit="1" customWidth="1"/>
    <col min="148" max="148" width="7" style="69" hidden="1" customWidth="1"/>
    <col min="149" max="150" width="6.7109375" style="69" hidden="1" customWidth="1"/>
    <col min="151" max="151" width="6.5703125" style="69" bestFit="1" customWidth="1"/>
    <col min="152" max="152" width="6.7109375" style="69" bestFit="1" customWidth="1"/>
    <col min="153" max="153" width="7.140625" style="69" bestFit="1" customWidth="1"/>
    <col min="154" max="154" width="7.42578125" style="69" bestFit="1" customWidth="1"/>
    <col min="155" max="155" width="6.7109375" style="69" hidden="1" customWidth="1"/>
    <col min="156" max="156" width="6.5703125" style="69" hidden="1" customWidth="1"/>
    <col min="157" max="157" width="6.7109375" style="69" hidden="1" customWidth="1"/>
    <col min="158" max="158" width="7" style="69" bestFit="1" customWidth="1"/>
    <col min="159" max="159" width="6.7109375" style="69" customWidth="1"/>
    <col min="160" max="160" width="7.140625" style="69" bestFit="1" customWidth="1"/>
    <col min="161" max="161" width="7.42578125" style="69" bestFit="1" customWidth="1"/>
    <col min="162" max="164" width="6.7109375" style="69" hidden="1" customWidth="1"/>
    <col min="165" max="166" width="6.7109375" style="69" customWidth="1"/>
    <col min="167" max="167" width="7.140625" style="69" bestFit="1" customWidth="1"/>
    <col min="168" max="168" width="7.42578125" style="69" bestFit="1" customWidth="1"/>
    <col min="169" max="171" width="6.7109375" style="69" hidden="1" customWidth="1"/>
    <col min="172" max="173" width="6.7109375" style="69" customWidth="1"/>
    <col min="174" max="174" width="7.140625" style="69" bestFit="1" customWidth="1"/>
    <col min="175" max="175" width="6.7109375" style="69" customWidth="1"/>
    <col min="176" max="177" width="6.7109375" style="69" hidden="1" customWidth="1"/>
    <col min="178" max="178" width="7" style="69" hidden="1" customWidth="1"/>
    <col min="179" max="180" width="6.7109375" style="69" customWidth="1"/>
    <col min="181" max="181" width="7.140625" style="69" bestFit="1" customWidth="1"/>
    <col min="182" max="182" width="7.42578125" style="69" bestFit="1" customWidth="1"/>
    <col min="183" max="185" width="6.7109375" style="69" hidden="1" customWidth="1"/>
    <col min="186" max="187" width="6.7109375" style="69" customWidth="1"/>
    <col min="188" max="188" width="7.140625" style="69" bestFit="1" customWidth="1"/>
    <col min="189" max="189" width="7.42578125" style="69" bestFit="1" customWidth="1"/>
    <col min="190" max="192" width="6.7109375" style="69" hidden="1" customWidth="1"/>
    <col min="193" max="194" width="6.7109375" style="69" customWidth="1"/>
    <col min="195" max="195" width="7.140625" style="69" bestFit="1" customWidth="1"/>
    <col min="196" max="196" width="7.42578125" style="69" bestFit="1" customWidth="1"/>
    <col min="197" max="199" width="6.7109375" style="69" hidden="1" customWidth="1"/>
    <col min="200" max="201" width="6.7109375" style="69" customWidth="1"/>
    <col min="202" max="202" width="7.140625" style="69" bestFit="1" customWidth="1"/>
    <col min="203" max="203" width="7.42578125" style="69" bestFit="1" customWidth="1"/>
    <col min="204" max="206" width="6.7109375" style="69" hidden="1" customWidth="1"/>
    <col min="207" max="208" width="6.7109375" style="69" customWidth="1"/>
    <col min="209" max="209" width="7.140625" style="69" bestFit="1" customWidth="1"/>
    <col min="210" max="210" width="7.42578125" style="69" bestFit="1" customWidth="1"/>
    <col min="211" max="213" width="6.7109375" style="69" hidden="1" customWidth="1"/>
    <col min="214" max="215" width="6.7109375" style="69" customWidth="1"/>
    <col min="216" max="216" width="7.140625" style="69" bestFit="1" customWidth="1"/>
    <col min="217" max="217" width="7.42578125" style="69" bestFit="1" customWidth="1"/>
    <col min="218" max="220" width="6.7109375" style="69" hidden="1" customWidth="1"/>
    <col min="221" max="221" width="6.5703125" style="69" customWidth="1"/>
    <col min="222" max="222" width="5.5703125" style="69" bestFit="1" customWidth="1"/>
    <col min="223" max="223" width="4.5703125" style="69" bestFit="1" customWidth="1"/>
    <col min="224" max="224" width="6" style="69" bestFit="1" customWidth="1"/>
    <col min="225" max="225" width="5" style="69" bestFit="1" customWidth="1"/>
    <col min="226" max="226" width="3.28515625" style="69" customWidth="1"/>
    <col min="227" max="227" width="6.85546875" style="69" hidden="1" customWidth="1"/>
    <col min="228" max="228" width="5.5703125" style="69" hidden="1" customWidth="1"/>
    <col min="229" max="229" width="4.85546875" style="69" hidden="1" customWidth="1"/>
    <col min="230" max="230" width="6" style="69" hidden="1" customWidth="1"/>
    <col min="231" max="231" width="5.140625" style="69" hidden="1" customWidth="1"/>
    <col min="232" max="232" width="3.28515625" style="69" hidden="1" customWidth="1"/>
    <col min="233" max="233" width="6.85546875" style="69" hidden="1" customWidth="1"/>
    <col min="234" max="234" width="5.5703125" style="69" hidden="1" customWidth="1"/>
    <col min="235" max="235" width="4.85546875" style="69" hidden="1" customWidth="1"/>
    <col min="236" max="236" width="6" style="69" hidden="1" customWidth="1"/>
    <col min="237" max="237" width="5.140625" style="69" hidden="1" customWidth="1"/>
    <col min="238" max="238" width="3.28515625" style="69" hidden="1" customWidth="1"/>
    <col min="239" max="239" width="14.5703125" style="69" hidden="1" customWidth="1"/>
    <col min="240" max="240" width="14.7109375" style="72" customWidth="1"/>
    <col min="241" max="16384" width="9.140625" style="69"/>
  </cols>
  <sheetData>
    <row r="1" spans="1:240" x14ac:dyDescent="0.25">
      <c r="A1" s="69" t="str">
        <f>"REKAPITULASI DAFTAR KEHADIRAN PEGAWAI " &amp; 'Form TTD'!C2</f>
        <v>REKAPITULASI DAFTAR KEHADIRAN PEGAWAI ISI NAMA BADAN/DINAS/KANTOR/SEKRETARIAT</v>
      </c>
    </row>
    <row r="3" spans="1:240" x14ac:dyDescent="0.25">
      <c r="A3" s="76" t="s">
        <v>169</v>
      </c>
      <c r="B3" s="76"/>
      <c r="C3" s="115"/>
      <c r="D3" s="79"/>
    </row>
    <row r="4" spans="1:240" x14ac:dyDescent="0.25">
      <c r="A4" s="76" t="s">
        <v>71</v>
      </c>
      <c r="B4" s="76"/>
      <c r="C4" s="116"/>
      <c r="D4" s="80"/>
      <c r="E4" s="82"/>
      <c r="F4" s="82"/>
      <c r="G4" s="81"/>
      <c r="I4" s="81"/>
    </row>
    <row r="5" spans="1:240" x14ac:dyDescent="0.25">
      <c r="A5" s="76" t="s">
        <v>8</v>
      </c>
      <c r="B5" s="76"/>
      <c r="C5" s="117"/>
      <c r="D5" s="80"/>
      <c r="E5" s="82"/>
      <c r="F5" s="82"/>
      <c r="G5" s="81"/>
      <c r="I5" s="81"/>
    </row>
    <row r="6" spans="1:240" x14ac:dyDescent="0.25">
      <c r="A6" s="76" t="s">
        <v>9</v>
      </c>
      <c r="B6" s="76"/>
      <c r="C6" s="117"/>
      <c r="D6" s="80"/>
      <c r="E6" s="82"/>
      <c r="F6" s="82"/>
      <c r="G6" s="81"/>
      <c r="I6" s="81"/>
    </row>
    <row r="7" spans="1:240" x14ac:dyDescent="0.25">
      <c r="C7" s="83"/>
      <c r="D7" s="79"/>
      <c r="E7" s="84"/>
      <c r="F7" s="84"/>
      <c r="G7" s="81"/>
      <c r="I7" s="81"/>
    </row>
    <row r="8" spans="1:240" s="75" customFormat="1" ht="15" customHeight="1" x14ac:dyDescent="0.25">
      <c r="A8" s="244" t="s">
        <v>0</v>
      </c>
      <c r="B8" s="244" t="s">
        <v>1</v>
      </c>
      <c r="C8" s="245" t="s">
        <v>2</v>
      </c>
      <c r="D8" s="241" t="s">
        <v>3</v>
      </c>
      <c r="E8" s="242"/>
      <c r="F8" s="242"/>
      <c r="G8" s="243"/>
      <c r="H8" s="73"/>
      <c r="I8" s="74"/>
      <c r="J8" s="74"/>
      <c r="K8" s="241" t="s">
        <v>3</v>
      </c>
      <c r="L8" s="242"/>
      <c r="M8" s="242"/>
      <c r="N8" s="243"/>
      <c r="O8" s="73"/>
      <c r="P8" s="74"/>
      <c r="Q8" s="74"/>
      <c r="R8" s="241" t="s">
        <v>3</v>
      </c>
      <c r="S8" s="242"/>
      <c r="T8" s="242"/>
      <c r="U8" s="243"/>
      <c r="V8" s="73"/>
      <c r="W8" s="74"/>
      <c r="X8" s="74"/>
      <c r="Y8" s="241" t="s">
        <v>3</v>
      </c>
      <c r="Z8" s="242"/>
      <c r="AA8" s="242"/>
      <c r="AB8" s="243"/>
      <c r="AC8" s="73"/>
      <c r="AD8" s="74"/>
      <c r="AE8" s="74"/>
      <c r="AF8" s="241" t="s">
        <v>3</v>
      </c>
      <c r="AG8" s="242"/>
      <c r="AH8" s="242"/>
      <c r="AI8" s="243"/>
      <c r="AJ8" s="73"/>
      <c r="AK8" s="74"/>
      <c r="AL8" s="74"/>
      <c r="AM8" s="241" t="s">
        <v>3</v>
      </c>
      <c r="AN8" s="242"/>
      <c r="AO8" s="242"/>
      <c r="AP8" s="243"/>
      <c r="AQ8" s="73"/>
      <c r="AR8" s="74"/>
      <c r="AS8" s="74"/>
      <c r="AT8" s="241" t="s">
        <v>3</v>
      </c>
      <c r="AU8" s="242"/>
      <c r="AV8" s="242"/>
      <c r="AW8" s="243"/>
      <c r="AX8" s="73"/>
      <c r="AY8" s="74"/>
      <c r="AZ8" s="74"/>
      <c r="BA8" s="241" t="s">
        <v>3</v>
      </c>
      <c r="BB8" s="242"/>
      <c r="BC8" s="242"/>
      <c r="BD8" s="243"/>
      <c r="BE8" s="73"/>
      <c r="BF8" s="74"/>
      <c r="BG8" s="74"/>
      <c r="BH8" s="241" t="s">
        <v>3</v>
      </c>
      <c r="BI8" s="242"/>
      <c r="BJ8" s="242"/>
      <c r="BK8" s="243"/>
      <c r="BL8" s="73"/>
      <c r="BM8" s="74"/>
      <c r="BN8" s="74"/>
      <c r="BO8" s="241" t="s">
        <v>3</v>
      </c>
      <c r="BP8" s="242"/>
      <c r="BQ8" s="242"/>
      <c r="BR8" s="243"/>
      <c r="BS8" s="73"/>
      <c r="BT8" s="74"/>
      <c r="BU8" s="74"/>
      <c r="BV8" s="241" t="s">
        <v>3</v>
      </c>
      <c r="BW8" s="242"/>
      <c r="BX8" s="242"/>
      <c r="BY8" s="243"/>
      <c r="BZ8" s="73"/>
      <c r="CA8" s="74"/>
      <c r="CB8" s="74"/>
      <c r="CC8" s="241" t="s">
        <v>3</v>
      </c>
      <c r="CD8" s="242"/>
      <c r="CE8" s="242"/>
      <c r="CF8" s="243"/>
      <c r="CG8" s="73"/>
      <c r="CH8" s="74"/>
      <c r="CI8" s="74"/>
      <c r="CJ8" s="241" t="s">
        <v>3</v>
      </c>
      <c r="CK8" s="242"/>
      <c r="CL8" s="242"/>
      <c r="CM8" s="243"/>
      <c r="CN8" s="73"/>
      <c r="CO8" s="74"/>
      <c r="CP8" s="74"/>
      <c r="CQ8" s="241" t="s">
        <v>3</v>
      </c>
      <c r="CR8" s="242"/>
      <c r="CS8" s="242"/>
      <c r="CT8" s="243"/>
      <c r="CU8" s="73"/>
      <c r="CV8" s="74"/>
      <c r="CW8" s="74"/>
      <c r="CX8" s="241" t="s">
        <v>3</v>
      </c>
      <c r="CY8" s="242"/>
      <c r="CZ8" s="242"/>
      <c r="DA8" s="243"/>
      <c r="DB8" s="73"/>
      <c r="DC8" s="74"/>
      <c r="DD8" s="74"/>
      <c r="DE8" s="241" t="s">
        <v>3</v>
      </c>
      <c r="DF8" s="242"/>
      <c r="DG8" s="242"/>
      <c r="DH8" s="243"/>
      <c r="DI8" s="73"/>
      <c r="DJ8" s="74"/>
      <c r="DK8" s="74"/>
      <c r="DL8" s="241" t="s">
        <v>3</v>
      </c>
      <c r="DM8" s="242"/>
      <c r="DN8" s="242"/>
      <c r="DO8" s="243"/>
      <c r="DP8" s="73"/>
      <c r="DQ8" s="74"/>
      <c r="DR8" s="74"/>
      <c r="DS8" s="241" t="s">
        <v>3</v>
      </c>
      <c r="DT8" s="242"/>
      <c r="DU8" s="242"/>
      <c r="DV8" s="243"/>
      <c r="DW8" s="73"/>
      <c r="DX8" s="74"/>
      <c r="DY8" s="74"/>
      <c r="DZ8" s="241" t="s">
        <v>3</v>
      </c>
      <c r="EA8" s="242"/>
      <c r="EB8" s="242"/>
      <c r="EC8" s="243"/>
      <c r="ED8" s="73"/>
      <c r="EE8" s="74"/>
      <c r="EF8" s="74"/>
      <c r="EG8" s="241" t="s">
        <v>3</v>
      </c>
      <c r="EH8" s="242"/>
      <c r="EI8" s="242"/>
      <c r="EJ8" s="243"/>
      <c r="EK8" s="73"/>
      <c r="EL8" s="74"/>
      <c r="EM8" s="74"/>
      <c r="EN8" s="241" t="s">
        <v>3</v>
      </c>
      <c r="EO8" s="242"/>
      <c r="EP8" s="242"/>
      <c r="EQ8" s="243"/>
      <c r="ER8" s="73"/>
      <c r="ES8" s="74"/>
      <c r="ET8" s="74"/>
      <c r="EU8" s="241" t="s">
        <v>3</v>
      </c>
      <c r="EV8" s="242"/>
      <c r="EW8" s="242"/>
      <c r="EX8" s="243"/>
      <c r="EY8" s="73"/>
      <c r="EZ8" s="74"/>
      <c r="FA8" s="74"/>
      <c r="FB8" s="241" t="s">
        <v>3</v>
      </c>
      <c r="FC8" s="242"/>
      <c r="FD8" s="242"/>
      <c r="FE8" s="243"/>
      <c r="FF8" s="73"/>
      <c r="FG8" s="74"/>
      <c r="FH8" s="74"/>
      <c r="FI8" s="241" t="s">
        <v>3</v>
      </c>
      <c r="FJ8" s="242"/>
      <c r="FK8" s="242"/>
      <c r="FL8" s="243"/>
      <c r="FM8" s="73"/>
      <c r="FN8" s="74"/>
      <c r="FO8" s="74"/>
      <c r="FP8" s="241" t="s">
        <v>3</v>
      </c>
      <c r="FQ8" s="242"/>
      <c r="FR8" s="242"/>
      <c r="FS8" s="243"/>
      <c r="FT8" s="73"/>
      <c r="FU8" s="74"/>
      <c r="FV8" s="74"/>
      <c r="FW8" s="241" t="s">
        <v>3</v>
      </c>
      <c r="FX8" s="242"/>
      <c r="FY8" s="242"/>
      <c r="FZ8" s="243"/>
      <c r="GA8" s="73"/>
      <c r="GB8" s="74"/>
      <c r="GC8" s="74"/>
      <c r="GD8" s="241" t="s">
        <v>3</v>
      </c>
      <c r="GE8" s="242"/>
      <c r="GF8" s="242"/>
      <c r="GG8" s="243"/>
      <c r="GH8" s="73"/>
      <c r="GI8" s="74"/>
      <c r="GJ8" s="74"/>
      <c r="GK8" s="241" t="s">
        <v>3</v>
      </c>
      <c r="GL8" s="242"/>
      <c r="GM8" s="242"/>
      <c r="GN8" s="243"/>
      <c r="GO8" s="73"/>
      <c r="GP8" s="74"/>
      <c r="GQ8" s="74"/>
      <c r="GR8" s="241" t="s">
        <v>3</v>
      </c>
      <c r="GS8" s="242"/>
      <c r="GT8" s="242"/>
      <c r="GU8" s="243"/>
      <c r="GV8" s="73"/>
      <c r="GW8" s="74"/>
      <c r="GX8" s="74"/>
      <c r="GY8" s="241" t="s">
        <v>3</v>
      </c>
      <c r="GZ8" s="242"/>
      <c r="HA8" s="242"/>
      <c r="HB8" s="243"/>
      <c r="HC8" s="73"/>
      <c r="HD8" s="74"/>
      <c r="HE8" s="74"/>
      <c r="HF8" s="241" t="s">
        <v>3</v>
      </c>
      <c r="HG8" s="242"/>
      <c r="HH8" s="242"/>
      <c r="HI8" s="243"/>
      <c r="HJ8" s="73"/>
      <c r="HK8" s="74"/>
      <c r="HL8" s="74"/>
      <c r="HM8" s="231" t="s">
        <v>168</v>
      </c>
      <c r="HN8" s="232"/>
      <c r="HO8" s="232"/>
      <c r="HP8" s="232"/>
      <c r="HQ8" s="232"/>
      <c r="HR8" s="233"/>
      <c r="HS8" s="240" t="s">
        <v>146</v>
      </c>
      <c r="HT8" s="232"/>
      <c r="HU8" s="232"/>
      <c r="HV8" s="232"/>
      <c r="HW8" s="232"/>
      <c r="HX8" s="233"/>
      <c r="HY8" s="240" t="s">
        <v>147</v>
      </c>
      <c r="HZ8" s="232"/>
      <c r="IA8" s="232"/>
      <c r="IB8" s="232"/>
      <c r="IC8" s="232"/>
      <c r="ID8" s="233"/>
      <c r="IE8" s="237" t="s">
        <v>171</v>
      </c>
      <c r="IF8" s="237" t="s">
        <v>93</v>
      </c>
    </row>
    <row r="9" spans="1:240" s="75" customFormat="1" x14ac:dyDescent="0.25">
      <c r="A9" s="244"/>
      <c r="B9" s="244"/>
      <c r="C9" s="245"/>
      <c r="D9" s="241">
        <v>1</v>
      </c>
      <c r="E9" s="242"/>
      <c r="F9" s="242"/>
      <c r="G9" s="243"/>
      <c r="H9" s="73"/>
      <c r="I9" s="74"/>
      <c r="J9" s="74"/>
      <c r="K9" s="241">
        <v>2</v>
      </c>
      <c r="L9" s="242"/>
      <c r="M9" s="242"/>
      <c r="N9" s="243"/>
      <c r="O9" s="73"/>
      <c r="P9" s="74"/>
      <c r="Q9" s="74"/>
      <c r="R9" s="241">
        <v>3</v>
      </c>
      <c r="S9" s="242"/>
      <c r="T9" s="242"/>
      <c r="U9" s="243"/>
      <c r="V9" s="73"/>
      <c r="W9" s="74"/>
      <c r="X9" s="74"/>
      <c r="Y9" s="241">
        <v>4</v>
      </c>
      <c r="Z9" s="242"/>
      <c r="AA9" s="242"/>
      <c r="AB9" s="243"/>
      <c r="AC9" s="73"/>
      <c r="AD9" s="74"/>
      <c r="AE9" s="74"/>
      <c r="AF9" s="241">
        <v>5</v>
      </c>
      <c r="AG9" s="242"/>
      <c r="AH9" s="242"/>
      <c r="AI9" s="243"/>
      <c r="AJ9" s="73"/>
      <c r="AK9" s="74"/>
      <c r="AL9" s="74"/>
      <c r="AM9" s="241">
        <v>6</v>
      </c>
      <c r="AN9" s="242"/>
      <c r="AO9" s="242"/>
      <c r="AP9" s="243"/>
      <c r="AQ9" s="73"/>
      <c r="AR9" s="74"/>
      <c r="AS9" s="74"/>
      <c r="AT9" s="241">
        <v>7</v>
      </c>
      <c r="AU9" s="242"/>
      <c r="AV9" s="242"/>
      <c r="AW9" s="243"/>
      <c r="AX9" s="73"/>
      <c r="AY9" s="74"/>
      <c r="AZ9" s="74"/>
      <c r="BA9" s="241">
        <v>8</v>
      </c>
      <c r="BB9" s="242"/>
      <c r="BC9" s="242"/>
      <c r="BD9" s="243"/>
      <c r="BE9" s="73"/>
      <c r="BF9" s="74"/>
      <c r="BG9" s="74"/>
      <c r="BH9" s="241">
        <v>9</v>
      </c>
      <c r="BI9" s="242"/>
      <c r="BJ9" s="242"/>
      <c r="BK9" s="243"/>
      <c r="BL9" s="73"/>
      <c r="BM9" s="74"/>
      <c r="BN9" s="74"/>
      <c r="BO9" s="241">
        <v>10</v>
      </c>
      <c r="BP9" s="242"/>
      <c r="BQ9" s="242"/>
      <c r="BR9" s="243"/>
      <c r="BS9" s="73"/>
      <c r="BT9" s="74"/>
      <c r="BU9" s="74"/>
      <c r="BV9" s="241">
        <v>11</v>
      </c>
      <c r="BW9" s="242"/>
      <c r="BX9" s="242"/>
      <c r="BY9" s="243"/>
      <c r="BZ9" s="73"/>
      <c r="CA9" s="74"/>
      <c r="CB9" s="74"/>
      <c r="CC9" s="241">
        <v>12</v>
      </c>
      <c r="CD9" s="242"/>
      <c r="CE9" s="242"/>
      <c r="CF9" s="243"/>
      <c r="CG9" s="73"/>
      <c r="CH9" s="74"/>
      <c r="CI9" s="74"/>
      <c r="CJ9" s="241">
        <v>13</v>
      </c>
      <c r="CK9" s="242"/>
      <c r="CL9" s="242"/>
      <c r="CM9" s="243"/>
      <c r="CN9" s="73"/>
      <c r="CO9" s="74"/>
      <c r="CP9" s="74"/>
      <c r="CQ9" s="241">
        <v>14</v>
      </c>
      <c r="CR9" s="242"/>
      <c r="CS9" s="242"/>
      <c r="CT9" s="243"/>
      <c r="CU9" s="73"/>
      <c r="CV9" s="74"/>
      <c r="CW9" s="74"/>
      <c r="CX9" s="241">
        <v>15</v>
      </c>
      <c r="CY9" s="242"/>
      <c r="CZ9" s="242"/>
      <c r="DA9" s="243"/>
      <c r="DB9" s="73"/>
      <c r="DC9" s="74"/>
      <c r="DD9" s="74"/>
      <c r="DE9" s="241">
        <v>16</v>
      </c>
      <c r="DF9" s="242"/>
      <c r="DG9" s="242"/>
      <c r="DH9" s="243"/>
      <c r="DI9" s="73"/>
      <c r="DJ9" s="74"/>
      <c r="DK9" s="74"/>
      <c r="DL9" s="241">
        <v>17</v>
      </c>
      <c r="DM9" s="242"/>
      <c r="DN9" s="242"/>
      <c r="DO9" s="243"/>
      <c r="DP9" s="73"/>
      <c r="DQ9" s="74"/>
      <c r="DR9" s="74"/>
      <c r="DS9" s="241">
        <v>18</v>
      </c>
      <c r="DT9" s="242"/>
      <c r="DU9" s="242"/>
      <c r="DV9" s="243"/>
      <c r="DW9" s="73"/>
      <c r="DX9" s="74"/>
      <c r="DY9" s="74"/>
      <c r="DZ9" s="241">
        <v>19</v>
      </c>
      <c r="EA9" s="242"/>
      <c r="EB9" s="242"/>
      <c r="EC9" s="243"/>
      <c r="ED9" s="73"/>
      <c r="EE9" s="74"/>
      <c r="EF9" s="74"/>
      <c r="EG9" s="241">
        <v>20</v>
      </c>
      <c r="EH9" s="242"/>
      <c r="EI9" s="242"/>
      <c r="EJ9" s="243"/>
      <c r="EK9" s="73"/>
      <c r="EL9" s="74"/>
      <c r="EM9" s="74"/>
      <c r="EN9" s="241">
        <v>21</v>
      </c>
      <c r="EO9" s="242"/>
      <c r="EP9" s="242"/>
      <c r="EQ9" s="243"/>
      <c r="ER9" s="73"/>
      <c r="ES9" s="74"/>
      <c r="ET9" s="74"/>
      <c r="EU9" s="241">
        <v>22</v>
      </c>
      <c r="EV9" s="242"/>
      <c r="EW9" s="242"/>
      <c r="EX9" s="243"/>
      <c r="EY9" s="73"/>
      <c r="EZ9" s="74"/>
      <c r="FA9" s="74"/>
      <c r="FB9" s="241">
        <v>23</v>
      </c>
      <c r="FC9" s="242"/>
      <c r="FD9" s="242"/>
      <c r="FE9" s="243"/>
      <c r="FF9" s="73"/>
      <c r="FG9" s="74"/>
      <c r="FH9" s="74"/>
      <c r="FI9" s="241">
        <v>24</v>
      </c>
      <c r="FJ9" s="242"/>
      <c r="FK9" s="242"/>
      <c r="FL9" s="243"/>
      <c r="FM9" s="73"/>
      <c r="FN9" s="74"/>
      <c r="FO9" s="74"/>
      <c r="FP9" s="241">
        <v>25</v>
      </c>
      <c r="FQ9" s="242"/>
      <c r="FR9" s="242"/>
      <c r="FS9" s="243"/>
      <c r="FT9" s="73"/>
      <c r="FU9" s="74"/>
      <c r="FV9" s="74"/>
      <c r="FW9" s="241">
        <v>26</v>
      </c>
      <c r="FX9" s="242"/>
      <c r="FY9" s="242"/>
      <c r="FZ9" s="243"/>
      <c r="GA9" s="73"/>
      <c r="GB9" s="74"/>
      <c r="GC9" s="74"/>
      <c r="GD9" s="241">
        <v>27</v>
      </c>
      <c r="GE9" s="242"/>
      <c r="GF9" s="242"/>
      <c r="GG9" s="243"/>
      <c r="GH9" s="73"/>
      <c r="GI9" s="74"/>
      <c r="GJ9" s="74"/>
      <c r="GK9" s="241">
        <v>28</v>
      </c>
      <c r="GL9" s="242"/>
      <c r="GM9" s="242"/>
      <c r="GN9" s="243"/>
      <c r="GO9" s="73"/>
      <c r="GP9" s="74"/>
      <c r="GQ9" s="74"/>
      <c r="GR9" s="241">
        <v>29</v>
      </c>
      <c r="GS9" s="242"/>
      <c r="GT9" s="242"/>
      <c r="GU9" s="243"/>
      <c r="GV9" s="73"/>
      <c r="GW9" s="74"/>
      <c r="GX9" s="74"/>
      <c r="GY9" s="241">
        <v>30</v>
      </c>
      <c r="GZ9" s="242"/>
      <c r="HA9" s="242"/>
      <c r="HB9" s="243"/>
      <c r="HC9" s="73"/>
      <c r="HD9" s="74"/>
      <c r="HE9" s="74"/>
      <c r="HF9" s="241">
        <v>31</v>
      </c>
      <c r="HG9" s="242"/>
      <c r="HH9" s="242"/>
      <c r="HI9" s="243"/>
      <c r="HJ9" s="73"/>
      <c r="HK9" s="74"/>
      <c r="HL9" s="74"/>
      <c r="HM9" s="234"/>
      <c r="HN9" s="235"/>
      <c r="HO9" s="235"/>
      <c r="HP9" s="235"/>
      <c r="HQ9" s="235"/>
      <c r="HR9" s="236"/>
      <c r="HS9" s="234"/>
      <c r="HT9" s="235"/>
      <c r="HU9" s="235"/>
      <c r="HV9" s="235"/>
      <c r="HW9" s="235"/>
      <c r="HX9" s="236"/>
      <c r="HY9" s="234"/>
      <c r="HZ9" s="235"/>
      <c r="IA9" s="235"/>
      <c r="IB9" s="235"/>
      <c r="IC9" s="235"/>
      <c r="ID9" s="236"/>
      <c r="IE9" s="238"/>
      <c r="IF9" s="238"/>
    </row>
    <row r="10" spans="1:240" ht="33.75" customHeight="1" x14ac:dyDescent="0.25">
      <c r="A10" s="244"/>
      <c r="B10" s="244"/>
      <c r="C10" s="245"/>
      <c r="D10" s="66" t="s">
        <v>134</v>
      </c>
      <c r="E10" s="65" t="s">
        <v>151</v>
      </c>
      <c r="F10" s="65" t="s">
        <v>149</v>
      </c>
      <c r="G10" s="65" t="s">
        <v>150</v>
      </c>
      <c r="H10" s="65" t="s">
        <v>142</v>
      </c>
      <c r="I10" s="68" t="s">
        <v>13</v>
      </c>
      <c r="J10" s="68" t="s">
        <v>14</v>
      </c>
      <c r="K10" s="66" t="s">
        <v>134</v>
      </c>
      <c r="L10" s="65" t="s">
        <v>151</v>
      </c>
      <c r="M10" s="65" t="s">
        <v>149</v>
      </c>
      <c r="N10" s="65" t="s">
        <v>150</v>
      </c>
      <c r="O10" s="65" t="s">
        <v>142</v>
      </c>
      <c r="P10" s="68" t="s">
        <v>13</v>
      </c>
      <c r="Q10" s="68" t="s">
        <v>14</v>
      </c>
      <c r="R10" s="66" t="s">
        <v>134</v>
      </c>
      <c r="S10" s="65" t="s">
        <v>151</v>
      </c>
      <c r="T10" s="65" t="s">
        <v>149</v>
      </c>
      <c r="U10" s="65" t="s">
        <v>150</v>
      </c>
      <c r="V10" s="65" t="s">
        <v>142</v>
      </c>
      <c r="W10" s="68" t="s">
        <v>13</v>
      </c>
      <c r="X10" s="68" t="s">
        <v>14</v>
      </c>
      <c r="Y10" s="66" t="s">
        <v>134</v>
      </c>
      <c r="Z10" s="65" t="s">
        <v>151</v>
      </c>
      <c r="AA10" s="65" t="s">
        <v>149</v>
      </c>
      <c r="AB10" s="65" t="s">
        <v>150</v>
      </c>
      <c r="AC10" s="65" t="s">
        <v>142</v>
      </c>
      <c r="AD10" s="68" t="s">
        <v>13</v>
      </c>
      <c r="AE10" s="68" t="s">
        <v>14</v>
      </c>
      <c r="AF10" s="66" t="s">
        <v>134</v>
      </c>
      <c r="AG10" s="65" t="s">
        <v>151</v>
      </c>
      <c r="AH10" s="65" t="s">
        <v>149</v>
      </c>
      <c r="AI10" s="65" t="s">
        <v>150</v>
      </c>
      <c r="AJ10" s="65" t="s">
        <v>142</v>
      </c>
      <c r="AK10" s="68" t="s">
        <v>13</v>
      </c>
      <c r="AL10" s="68" t="s">
        <v>14</v>
      </c>
      <c r="AM10" s="66" t="s">
        <v>134</v>
      </c>
      <c r="AN10" s="65" t="s">
        <v>151</v>
      </c>
      <c r="AO10" s="65" t="s">
        <v>149</v>
      </c>
      <c r="AP10" s="65" t="s">
        <v>150</v>
      </c>
      <c r="AQ10" s="65" t="s">
        <v>142</v>
      </c>
      <c r="AR10" s="68" t="s">
        <v>13</v>
      </c>
      <c r="AS10" s="68" t="s">
        <v>14</v>
      </c>
      <c r="AT10" s="66" t="s">
        <v>134</v>
      </c>
      <c r="AU10" s="65" t="s">
        <v>151</v>
      </c>
      <c r="AV10" s="65" t="s">
        <v>149</v>
      </c>
      <c r="AW10" s="65" t="s">
        <v>150</v>
      </c>
      <c r="AX10" s="65" t="s">
        <v>142</v>
      </c>
      <c r="AY10" s="68" t="s">
        <v>13</v>
      </c>
      <c r="AZ10" s="68" t="s">
        <v>14</v>
      </c>
      <c r="BA10" s="66" t="s">
        <v>134</v>
      </c>
      <c r="BB10" s="65" t="s">
        <v>151</v>
      </c>
      <c r="BC10" s="65" t="s">
        <v>149</v>
      </c>
      <c r="BD10" s="65" t="s">
        <v>150</v>
      </c>
      <c r="BE10" s="65" t="s">
        <v>142</v>
      </c>
      <c r="BF10" s="68" t="s">
        <v>13</v>
      </c>
      <c r="BG10" s="68" t="s">
        <v>14</v>
      </c>
      <c r="BH10" s="66" t="s">
        <v>134</v>
      </c>
      <c r="BI10" s="65" t="s">
        <v>151</v>
      </c>
      <c r="BJ10" s="65" t="s">
        <v>149</v>
      </c>
      <c r="BK10" s="65" t="s">
        <v>150</v>
      </c>
      <c r="BL10" s="65" t="s">
        <v>142</v>
      </c>
      <c r="BM10" s="68" t="s">
        <v>13</v>
      </c>
      <c r="BN10" s="68" t="s">
        <v>14</v>
      </c>
      <c r="BO10" s="66" t="s">
        <v>134</v>
      </c>
      <c r="BP10" s="65" t="s">
        <v>151</v>
      </c>
      <c r="BQ10" s="65" t="s">
        <v>149</v>
      </c>
      <c r="BR10" s="65" t="s">
        <v>150</v>
      </c>
      <c r="BS10" s="65" t="s">
        <v>142</v>
      </c>
      <c r="BT10" s="68" t="s">
        <v>13</v>
      </c>
      <c r="BU10" s="68" t="s">
        <v>14</v>
      </c>
      <c r="BV10" s="66" t="s">
        <v>134</v>
      </c>
      <c r="BW10" s="65" t="s">
        <v>151</v>
      </c>
      <c r="BX10" s="65" t="s">
        <v>149</v>
      </c>
      <c r="BY10" s="65" t="s">
        <v>150</v>
      </c>
      <c r="BZ10" s="65" t="s">
        <v>142</v>
      </c>
      <c r="CA10" s="68" t="s">
        <v>13</v>
      </c>
      <c r="CB10" s="68" t="s">
        <v>14</v>
      </c>
      <c r="CC10" s="66" t="s">
        <v>134</v>
      </c>
      <c r="CD10" s="65" t="s">
        <v>151</v>
      </c>
      <c r="CE10" s="65" t="s">
        <v>149</v>
      </c>
      <c r="CF10" s="65" t="s">
        <v>150</v>
      </c>
      <c r="CG10" s="65" t="s">
        <v>142</v>
      </c>
      <c r="CH10" s="68" t="s">
        <v>13</v>
      </c>
      <c r="CI10" s="68" t="s">
        <v>14</v>
      </c>
      <c r="CJ10" s="66" t="s">
        <v>134</v>
      </c>
      <c r="CK10" s="65" t="s">
        <v>151</v>
      </c>
      <c r="CL10" s="65" t="s">
        <v>149</v>
      </c>
      <c r="CM10" s="65" t="s">
        <v>150</v>
      </c>
      <c r="CN10" s="65" t="s">
        <v>142</v>
      </c>
      <c r="CO10" s="68" t="s">
        <v>13</v>
      </c>
      <c r="CP10" s="68" t="s">
        <v>14</v>
      </c>
      <c r="CQ10" s="66" t="s">
        <v>134</v>
      </c>
      <c r="CR10" s="65" t="s">
        <v>151</v>
      </c>
      <c r="CS10" s="65" t="s">
        <v>149</v>
      </c>
      <c r="CT10" s="65" t="s">
        <v>150</v>
      </c>
      <c r="CU10" s="65" t="s">
        <v>142</v>
      </c>
      <c r="CV10" s="68" t="s">
        <v>13</v>
      </c>
      <c r="CW10" s="68" t="s">
        <v>14</v>
      </c>
      <c r="CX10" s="66" t="s">
        <v>134</v>
      </c>
      <c r="CY10" s="65" t="s">
        <v>151</v>
      </c>
      <c r="CZ10" s="65" t="s">
        <v>149</v>
      </c>
      <c r="DA10" s="65" t="s">
        <v>150</v>
      </c>
      <c r="DB10" s="65" t="s">
        <v>142</v>
      </c>
      <c r="DC10" s="68" t="s">
        <v>13</v>
      </c>
      <c r="DD10" s="68" t="s">
        <v>14</v>
      </c>
      <c r="DE10" s="66" t="s">
        <v>134</v>
      </c>
      <c r="DF10" s="65" t="s">
        <v>151</v>
      </c>
      <c r="DG10" s="65" t="s">
        <v>149</v>
      </c>
      <c r="DH10" s="65" t="s">
        <v>150</v>
      </c>
      <c r="DI10" s="65" t="s">
        <v>142</v>
      </c>
      <c r="DJ10" s="68" t="s">
        <v>13</v>
      </c>
      <c r="DK10" s="68" t="s">
        <v>14</v>
      </c>
      <c r="DL10" s="66" t="s">
        <v>134</v>
      </c>
      <c r="DM10" s="65" t="s">
        <v>151</v>
      </c>
      <c r="DN10" s="65" t="s">
        <v>149</v>
      </c>
      <c r="DO10" s="65" t="s">
        <v>150</v>
      </c>
      <c r="DP10" s="65" t="s">
        <v>142</v>
      </c>
      <c r="DQ10" s="68" t="s">
        <v>13</v>
      </c>
      <c r="DR10" s="68" t="s">
        <v>14</v>
      </c>
      <c r="DS10" s="66" t="s">
        <v>134</v>
      </c>
      <c r="DT10" s="65" t="s">
        <v>151</v>
      </c>
      <c r="DU10" s="65" t="s">
        <v>149</v>
      </c>
      <c r="DV10" s="65" t="s">
        <v>150</v>
      </c>
      <c r="DW10" s="65" t="s">
        <v>142</v>
      </c>
      <c r="DX10" s="68" t="s">
        <v>13</v>
      </c>
      <c r="DY10" s="68" t="s">
        <v>14</v>
      </c>
      <c r="DZ10" s="66" t="s">
        <v>134</v>
      </c>
      <c r="EA10" s="65" t="s">
        <v>151</v>
      </c>
      <c r="EB10" s="65" t="s">
        <v>149</v>
      </c>
      <c r="EC10" s="65" t="s">
        <v>150</v>
      </c>
      <c r="ED10" s="65" t="s">
        <v>142</v>
      </c>
      <c r="EE10" s="68" t="s">
        <v>13</v>
      </c>
      <c r="EF10" s="68" t="s">
        <v>14</v>
      </c>
      <c r="EG10" s="66" t="s">
        <v>134</v>
      </c>
      <c r="EH10" s="65" t="s">
        <v>151</v>
      </c>
      <c r="EI10" s="65" t="s">
        <v>149</v>
      </c>
      <c r="EJ10" s="65" t="s">
        <v>150</v>
      </c>
      <c r="EK10" s="65" t="s">
        <v>142</v>
      </c>
      <c r="EL10" s="68" t="s">
        <v>13</v>
      </c>
      <c r="EM10" s="68" t="s">
        <v>14</v>
      </c>
      <c r="EN10" s="66" t="s">
        <v>134</v>
      </c>
      <c r="EO10" s="65" t="s">
        <v>151</v>
      </c>
      <c r="EP10" s="65" t="s">
        <v>149</v>
      </c>
      <c r="EQ10" s="65" t="s">
        <v>150</v>
      </c>
      <c r="ER10" s="65" t="s">
        <v>142</v>
      </c>
      <c r="ES10" s="68" t="s">
        <v>13</v>
      </c>
      <c r="ET10" s="68" t="s">
        <v>14</v>
      </c>
      <c r="EU10" s="66" t="s">
        <v>134</v>
      </c>
      <c r="EV10" s="65" t="s">
        <v>151</v>
      </c>
      <c r="EW10" s="65" t="s">
        <v>149</v>
      </c>
      <c r="EX10" s="65" t="s">
        <v>150</v>
      </c>
      <c r="EY10" s="65" t="s">
        <v>142</v>
      </c>
      <c r="EZ10" s="68" t="s">
        <v>13</v>
      </c>
      <c r="FA10" s="68" t="s">
        <v>14</v>
      </c>
      <c r="FB10" s="66" t="s">
        <v>134</v>
      </c>
      <c r="FC10" s="65" t="s">
        <v>151</v>
      </c>
      <c r="FD10" s="65" t="s">
        <v>149</v>
      </c>
      <c r="FE10" s="65" t="s">
        <v>150</v>
      </c>
      <c r="FF10" s="65" t="s">
        <v>142</v>
      </c>
      <c r="FG10" s="68" t="s">
        <v>13</v>
      </c>
      <c r="FH10" s="68" t="s">
        <v>14</v>
      </c>
      <c r="FI10" s="66" t="s">
        <v>134</v>
      </c>
      <c r="FJ10" s="65" t="s">
        <v>151</v>
      </c>
      <c r="FK10" s="65" t="s">
        <v>149</v>
      </c>
      <c r="FL10" s="65" t="s">
        <v>150</v>
      </c>
      <c r="FM10" s="65" t="s">
        <v>142</v>
      </c>
      <c r="FN10" s="68" t="s">
        <v>13</v>
      </c>
      <c r="FO10" s="68" t="s">
        <v>14</v>
      </c>
      <c r="FP10" s="66" t="s">
        <v>134</v>
      </c>
      <c r="FQ10" s="65" t="s">
        <v>151</v>
      </c>
      <c r="FR10" s="65" t="s">
        <v>149</v>
      </c>
      <c r="FS10" s="65" t="s">
        <v>150</v>
      </c>
      <c r="FT10" s="65" t="s">
        <v>142</v>
      </c>
      <c r="FU10" s="68" t="s">
        <v>13</v>
      </c>
      <c r="FV10" s="68" t="s">
        <v>14</v>
      </c>
      <c r="FW10" s="66" t="s">
        <v>134</v>
      </c>
      <c r="FX10" s="65" t="s">
        <v>151</v>
      </c>
      <c r="FY10" s="65" t="s">
        <v>149</v>
      </c>
      <c r="FZ10" s="65" t="s">
        <v>150</v>
      </c>
      <c r="GA10" s="65" t="s">
        <v>142</v>
      </c>
      <c r="GB10" s="68" t="s">
        <v>13</v>
      </c>
      <c r="GC10" s="68" t="s">
        <v>14</v>
      </c>
      <c r="GD10" s="66" t="s">
        <v>134</v>
      </c>
      <c r="GE10" s="65" t="s">
        <v>151</v>
      </c>
      <c r="GF10" s="65" t="s">
        <v>149</v>
      </c>
      <c r="GG10" s="65" t="s">
        <v>150</v>
      </c>
      <c r="GH10" s="65" t="s">
        <v>142</v>
      </c>
      <c r="GI10" s="68" t="s">
        <v>13</v>
      </c>
      <c r="GJ10" s="68" t="s">
        <v>14</v>
      </c>
      <c r="GK10" s="66" t="s">
        <v>134</v>
      </c>
      <c r="GL10" s="65" t="s">
        <v>151</v>
      </c>
      <c r="GM10" s="65" t="s">
        <v>149</v>
      </c>
      <c r="GN10" s="65" t="s">
        <v>150</v>
      </c>
      <c r="GO10" s="65" t="s">
        <v>142</v>
      </c>
      <c r="GP10" s="68" t="s">
        <v>13</v>
      </c>
      <c r="GQ10" s="68" t="s">
        <v>14</v>
      </c>
      <c r="GR10" s="66" t="s">
        <v>134</v>
      </c>
      <c r="GS10" s="65" t="s">
        <v>151</v>
      </c>
      <c r="GT10" s="65" t="s">
        <v>149</v>
      </c>
      <c r="GU10" s="65" t="s">
        <v>150</v>
      </c>
      <c r="GV10" s="65" t="s">
        <v>142</v>
      </c>
      <c r="GW10" s="68" t="s">
        <v>13</v>
      </c>
      <c r="GX10" s="68" t="s">
        <v>14</v>
      </c>
      <c r="GY10" s="66" t="s">
        <v>134</v>
      </c>
      <c r="GZ10" s="65" t="s">
        <v>151</v>
      </c>
      <c r="HA10" s="65" t="s">
        <v>149</v>
      </c>
      <c r="HB10" s="65" t="s">
        <v>150</v>
      </c>
      <c r="HC10" s="65" t="s">
        <v>142</v>
      </c>
      <c r="HD10" s="68" t="s">
        <v>13</v>
      </c>
      <c r="HE10" s="68" t="s">
        <v>14</v>
      </c>
      <c r="HF10" s="66" t="s">
        <v>134</v>
      </c>
      <c r="HG10" s="65" t="s">
        <v>151</v>
      </c>
      <c r="HH10" s="65" t="s">
        <v>149</v>
      </c>
      <c r="HI10" s="65" t="s">
        <v>150</v>
      </c>
      <c r="HJ10" s="65" t="s">
        <v>142</v>
      </c>
      <c r="HK10" s="68" t="s">
        <v>13</v>
      </c>
      <c r="HL10" s="68" t="s">
        <v>14</v>
      </c>
      <c r="HM10" s="68" t="s">
        <v>7</v>
      </c>
      <c r="HN10" s="68" t="s">
        <v>5</v>
      </c>
      <c r="HO10" s="68" t="s">
        <v>12</v>
      </c>
      <c r="HP10" s="68" t="s">
        <v>10</v>
      </c>
      <c r="HQ10" s="68" t="s">
        <v>6</v>
      </c>
      <c r="HR10" s="68" t="s">
        <v>11</v>
      </c>
      <c r="HS10" s="68" t="s">
        <v>7</v>
      </c>
      <c r="HT10" s="68" t="s">
        <v>5</v>
      </c>
      <c r="HU10" s="68" t="s">
        <v>12</v>
      </c>
      <c r="HV10" s="68" t="s">
        <v>10</v>
      </c>
      <c r="HW10" s="68" t="s">
        <v>6</v>
      </c>
      <c r="HX10" s="68" t="s">
        <v>11</v>
      </c>
      <c r="HY10" s="68" t="s">
        <v>7</v>
      </c>
      <c r="HZ10" s="68" t="s">
        <v>5</v>
      </c>
      <c r="IA10" s="68" t="s">
        <v>12</v>
      </c>
      <c r="IB10" s="68" t="s">
        <v>10</v>
      </c>
      <c r="IC10" s="68" t="s">
        <v>6</v>
      </c>
      <c r="ID10" s="68" t="s">
        <v>11</v>
      </c>
      <c r="IE10" s="239"/>
      <c r="IF10" s="239"/>
    </row>
    <row r="11" spans="1:240" x14ac:dyDescent="0.25">
      <c r="A11" s="121">
        <f>ROW()-10</f>
        <v>1</v>
      </c>
      <c r="B11" s="121">
        <f>'Daftar Pegawai'!B5</f>
        <v>0</v>
      </c>
      <c r="C11" s="121">
        <f>'Daftar Pegawai'!C5</f>
        <v>0</v>
      </c>
      <c r="D11" s="118"/>
      <c r="E11" s="118"/>
      <c r="F11" s="119"/>
      <c r="G11" s="119"/>
      <c r="H11" s="77">
        <f>IF(D11="ALPA  ",1%,)</f>
        <v>0</v>
      </c>
      <c r="I11" s="77">
        <f>IF(AND((F11-$C$5)*24*60 &gt; 0,(F11-$C$5)*24*60 &lt; 31),0.5%,
  IF(AND((F11-$C$5)*24*60 &gt; 30,(F11-$C$5)*24*60 &lt; 61),1%,
  IF(AND((F11-$C$5)*24*60 &gt; 60,(F11-$C$5)*24*60 &lt; 91),1.25%,
  IF((F11-$C$5)*24*60 &gt; 90,1.5%,
  IF(AND(E11="HADIR",F11=""),1.5%,
  IF(E11="ALPA",1.5%,0%
  )
  )
  )
  )
  )
 )</f>
        <v>0</v>
      </c>
      <c r="J11" s="77">
        <f t="shared" ref="J11" si="0">IF(AND(($C$6-G11)*24*60 &gt; 0,($C$6-G11)*24*60 &lt; 31),0.5%,
  IF(AND(($C$6-G11)*24*60 &gt; 30,($C$6-G11)*24*60 &lt; 61),1%,
  IF(AND(($C$6-G11)*24*60 &gt; 60,($C$6-G11)*24*60 &lt; 91),1.25%,
  IF(AND(($C$6-G11)*24*60 &gt; 90,($C$6-G11)*24*60 &lt; 800),1.5%,
  IF(AND(E11="HADIR",G11=""),1.5%,
  IF(E11="ALPA",1.5%,0%
  )
  )
  )
  )
  )
 )</f>
        <v>0</v>
      </c>
      <c r="K11" s="118"/>
      <c r="L11" s="118"/>
      <c r="M11" s="119"/>
      <c r="N11" s="119"/>
      <c r="O11" s="77">
        <f>IF(K11="ALPA  ",1%,)</f>
        <v>0</v>
      </c>
      <c r="P11" s="77">
        <f t="shared" ref="P11" si="1">IF(AND((M11-$C$5)*24*60 &gt; 0,(M11-$C$5)*24*60 &lt; 31),0.5%,
  IF(AND((M11-$C$5)*24*60 &gt; 30,(M11-$C$5)*24*60 &lt; 61),1%,
  IF(AND((M11-$C$5)*24*60 &gt; 60,(M11-$C$5)*24*60 &lt; 91),1.25%,
  IF((M11-$C$5)*24*60 &gt; 90,1.5%,
  IF(AND(L11="HADIR",M11=""),1.5%,
  IF(L11="ALPA",1.5%,0%
  )
  )
  )
  )
  )
 )</f>
        <v>0</v>
      </c>
      <c r="Q11" s="77">
        <f t="shared" ref="Q11" si="2">IF(AND(($C$6-N11)*24*60 &gt; 0,($C$6-N11)*24*60 &lt; 31),0.5%,
  IF(AND(($C$6-N11)*24*60 &gt; 30,($C$6-N11)*24*60 &lt; 61),1%,
  IF(AND(($C$6-N11)*24*60 &gt; 60,($C$6-N11)*24*60 &lt; 91),1.25%,
  IF(AND(($C$6-N11)*24*60 &gt; 90,($C$6-N11)*24*60 &lt; 800),1.5%,
  IF(AND(L11="HADIR",N11=""),1.5%,
  IF(L11="ALPA",1.5%,0%
  )
  )
  )
  )
  )
 )</f>
        <v>0</v>
      </c>
      <c r="R11" s="118"/>
      <c r="S11" s="118"/>
      <c r="T11" s="119"/>
      <c r="U11" s="119"/>
      <c r="V11" s="77">
        <f>IF(R11="ALPA  ",1%,)</f>
        <v>0</v>
      </c>
      <c r="W11" s="77">
        <f t="shared" ref="W11" si="3">IF(AND((T11-$C$5)*24*60 &gt; 0,(T11-$C$5)*24*60 &lt; 31),0.5%,
  IF(AND((T11-$C$5)*24*60 &gt; 30,(T11-$C$5)*24*60 &lt; 61),1%,
  IF(AND((T11-$C$5)*24*60 &gt; 60,(T11-$C$5)*24*60 &lt; 91),1.25%,
  IF((T11-$C$5)*24*60 &gt; 90,1.5%,
  IF(AND(S11="HADIR",T11=""),1.5%,
  IF(S11="ALPA",1.5%,0%
  )
  )
  )
  )
  )
 )</f>
        <v>0</v>
      </c>
      <c r="X11" s="77">
        <f t="shared" ref="X11" si="4">IF(AND(($C$6-U11)*24*60 &gt; 0,($C$6-U11)*24*60 &lt; 31),0.5%,
  IF(AND(($C$6-U11)*24*60 &gt; 30,($C$6-U11)*24*60 &lt; 61),1%,
  IF(AND(($C$6-U11)*24*60 &gt; 60,($C$6-U11)*24*60 &lt; 91),1.25%,
  IF(AND(($C$6-U11)*24*60 &gt; 90,($C$6-U11)*24*60 &lt; 800),1.5%,
  IF(AND(S11="HADIR",U11=""),1.5%,
  IF(S11="ALPA",1.5%,0%
  )
  )
  )
  )
  )
 )</f>
        <v>0</v>
      </c>
      <c r="Y11" s="118"/>
      <c r="Z11" s="118"/>
      <c r="AA11" s="119"/>
      <c r="AB11" s="119"/>
      <c r="AC11" s="77">
        <f>IF(Y11="ALPA  ",1%,)</f>
        <v>0</v>
      </c>
      <c r="AD11" s="77">
        <f t="shared" ref="AD11" si="5">IF(AND((AA11-$C$5)*24*60 &gt; 0,(AA11-$C$5)*24*60 &lt; 31),0.5%,
  IF(AND((AA11-$C$5)*24*60 &gt; 30,(AA11-$C$5)*24*60 &lt; 61),1%,
  IF(AND((AA11-$C$5)*24*60 &gt; 60,(AA11-$C$5)*24*60 &lt; 91),1.25%,
  IF((AA11-$C$5)*24*60 &gt; 90,1.5%,
  IF(AND(Z11="HADIR",AA11=""),1.5%,
  IF(Z11="ALPA",1.5%,0%
  )
  )
  )
  )
  )
 )</f>
        <v>0</v>
      </c>
      <c r="AE11" s="77">
        <f t="shared" ref="AE11" si="6">IF(AND(($C$6-AB11)*24*60 &gt; 0,($C$6-AB11)*24*60 &lt; 31),0.5%,
  IF(AND(($C$6-AB11)*24*60 &gt; 30,($C$6-AB11)*24*60 &lt; 61),1%,
  IF(AND(($C$6-AB11)*24*60 &gt; 60,($C$6-AB11)*24*60 &lt; 91),1.25%,
  IF(AND(($C$6-AB11)*24*60 &gt; 90,($C$6-AB11)*24*60 &lt; 800),1.5%,
  IF(AND(Z11="HADIR",AB11=""),1.5%,
  IF(Z11="ALPA",1.5%,0%
  )
  )
  )
  )
  )
 )</f>
        <v>0</v>
      </c>
      <c r="AF11" s="118"/>
      <c r="AG11" s="118"/>
      <c r="AH11" s="119"/>
      <c r="AI11" s="119"/>
      <c r="AJ11" s="77">
        <f>IF(AF11="ALPA  ",1%,)</f>
        <v>0</v>
      </c>
      <c r="AK11" s="77">
        <f t="shared" ref="AK11" si="7">IF(AND((AH11-$C$5)*24*60 &gt; 0,(AH11-$C$5)*24*60 &lt; 31),0.5%,
  IF(AND((AH11-$C$5)*24*60 &gt; 30,(AH11-$C$5)*24*60 &lt; 61),1%,
  IF(AND((AH11-$C$5)*24*60 &gt; 60,(AH11-$C$5)*24*60 &lt; 91),1.25%,
  IF((AH11-$C$5)*24*60 &gt; 90,1.5%,
  IF(AND(AG11="HADIR",AH11=""),1.5%,
  IF(AG11="ALPA",1.5%,0%
  )
  )
  )
  )
  )
 )</f>
        <v>0</v>
      </c>
      <c r="AL11" s="77">
        <f t="shared" ref="AL11" si="8">IF(AND(($C$6-AI11)*24*60 &gt; 0,($C$6-AI11)*24*60 &lt; 31),0.5%,
  IF(AND(($C$6-AI11)*24*60 &gt; 30,($C$6-AI11)*24*60 &lt; 61),1%,
  IF(AND(($C$6-AI11)*24*60 &gt; 60,($C$6-AI11)*24*60 &lt; 91),1.25%,
  IF(AND(($C$6-AI11)*24*60 &gt; 90,($C$6-AI11)*24*60 &lt; 800),1.5%,
  IF(AND(AG11="HADIR",AI11=""),1.5%,
  IF(AG11="ALPA",1.5%,0%
  )
  )
  )
  )
  )
 )</f>
        <v>0</v>
      </c>
      <c r="AM11" s="118"/>
      <c r="AN11" s="118"/>
      <c r="AO11" s="119"/>
      <c r="AP11" s="119"/>
      <c r="AQ11" s="77">
        <f>IF(AM11="ALPA  ",1%,)</f>
        <v>0</v>
      </c>
      <c r="AR11" s="77">
        <f t="shared" ref="AR11" si="9">IF(AND((AO11-$C$5)*24*60 &gt; 0,(AO11-$C$5)*24*60 &lt; 31),0.5%,
  IF(AND((AO11-$C$5)*24*60 &gt; 30,(AO11-$C$5)*24*60 &lt; 61),1%,
  IF(AND((AO11-$C$5)*24*60 &gt; 60,(AO11-$C$5)*24*60 &lt; 91),1.25%,
  IF((AO11-$C$5)*24*60 &gt; 90,1.5%,
  IF(AND(AN11="HADIR",AO11=""),1.5%,
  IF(AN11="ALPA",1.5%,0%
  )
  )
  )
  )
  )
 )</f>
        <v>0</v>
      </c>
      <c r="AS11" s="77">
        <f t="shared" ref="AS11" si="10">IF(AND(($C$6-AP11)*24*60 &gt; 0,($C$6-AP11)*24*60 &lt; 31),0.5%,
  IF(AND(($C$6-AP11)*24*60 &gt; 30,($C$6-AP11)*24*60 &lt; 61),1%,
  IF(AND(($C$6-AP11)*24*60 &gt; 60,($C$6-AP11)*24*60 &lt; 91),1.25%,
  IF(AND(($C$6-AP11)*24*60 &gt; 90,($C$6-AP11)*24*60 &lt; 800),1.5%,
  IF(AND(AN11="HADIR",AP11=""),1.5%,
  IF(AN11="ALPA",1.5%,0%
  )
  )
  )
  )
  )
 )</f>
        <v>0</v>
      </c>
      <c r="AT11" s="118"/>
      <c r="AU11" s="118"/>
      <c r="AV11" s="119"/>
      <c r="AW11" s="119"/>
      <c r="AX11" s="77">
        <f>IF(AT11="ALPA  ",1%,)</f>
        <v>0</v>
      </c>
      <c r="AY11" s="77">
        <f t="shared" ref="AY11" si="11">IF(AND((AV11-$C$5)*24*60 &gt; 0,(AV11-$C$5)*24*60 &lt; 31),0.5%,
  IF(AND((AV11-$C$5)*24*60 &gt; 30,(AV11-$C$5)*24*60 &lt; 61),1%,
  IF(AND((AV11-$C$5)*24*60 &gt; 60,(AV11-$C$5)*24*60 &lt; 91),1.25%,
  IF((AV11-$C$5)*24*60 &gt; 90,1.5%,
  IF(AND(AU11="HADIR",AV11=""),1.5%,
  IF(AU11="ALPA",1.5%,0%
  )
  )
  )
  )
  )
 )</f>
        <v>0</v>
      </c>
      <c r="AZ11" s="77">
        <f t="shared" ref="AZ11" si="12">IF(AND(($C$6-AW11)*24*60 &gt; 0,($C$6-AW11)*24*60 &lt; 31),0.5%,
  IF(AND(($C$6-AW11)*24*60 &gt; 30,($C$6-AW11)*24*60 &lt; 61),1%,
  IF(AND(($C$6-AW11)*24*60 &gt; 60,($C$6-AW11)*24*60 &lt; 91),1.25%,
  IF(AND(($C$6-AW11)*24*60 &gt; 90,($C$6-AW11)*24*60 &lt; 800),1.5%,
  IF(AND(AU11="HADIR",AW11=""),1.5%,
  IF(AU11="ALPA",1.5%,0%
  )
  )
  )
  )
  )
 )</f>
        <v>0</v>
      </c>
      <c r="BA11" s="118"/>
      <c r="BB11" s="118"/>
      <c r="BC11" s="119"/>
      <c r="BD11" s="119"/>
      <c r="BE11" s="77">
        <f>IF(BA11="ALPA  ",1%,)</f>
        <v>0</v>
      </c>
      <c r="BF11" s="77">
        <f t="shared" ref="BF11" si="13">IF(AND((BC11-$C$5)*24*60 &gt; 0,(BC11-$C$5)*24*60 &lt; 31),0.5%,
  IF(AND((BC11-$C$5)*24*60 &gt; 30,(BC11-$C$5)*24*60 &lt; 61),1%,
  IF(AND((BC11-$C$5)*24*60 &gt; 60,(BC11-$C$5)*24*60 &lt; 91),1.25%,
  IF((BC11-$C$5)*24*60 &gt; 90,1.5%,
  IF(AND(BB11="HADIR",BC11=""),1.5%,
  IF(BB11="ALPA",1.5%,0%
  )
  )
  )
  )
  )
 )</f>
        <v>0</v>
      </c>
      <c r="BG11" s="77">
        <f t="shared" ref="BG11" si="14">IF(AND(($C$6-BD11)*24*60 &gt; 0,($C$6-BD11)*24*60 &lt; 31),0.5%,
  IF(AND(($C$6-BD11)*24*60 &gt; 30,($C$6-BD11)*24*60 &lt; 61),1%,
  IF(AND(($C$6-BD11)*24*60 &gt; 60,($C$6-BD11)*24*60 &lt; 91),1.25%,
  IF(AND(($C$6-BD11)*24*60 &gt; 90,($C$6-BD11)*24*60 &lt; 800),1.5%,
  IF(AND(BB11="HADIR",BD11=""),1.5%,
  IF(BB11="ALPA",1.5%,0%
  )
  )
  )
  )
  )
 )</f>
        <v>0</v>
      </c>
      <c r="BH11" s="118"/>
      <c r="BI11" s="118"/>
      <c r="BJ11" s="119"/>
      <c r="BK11" s="119"/>
      <c r="BL11" s="77">
        <f>IF(BH11="ALPA  ",1%,)</f>
        <v>0</v>
      </c>
      <c r="BM11" s="77">
        <f t="shared" ref="BM11" si="15">IF(AND((BJ11-$C$5)*24*60 &gt; 0,(BJ11-$C$5)*24*60 &lt; 31),0.5%,
  IF(AND((BJ11-$C$5)*24*60 &gt; 30,(BJ11-$C$5)*24*60 &lt; 61),1%,
  IF(AND((BJ11-$C$5)*24*60 &gt; 60,(BJ11-$C$5)*24*60 &lt; 91),1.25%,
  IF((BJ11-$C$5)*24*60 &gt; 90,1.5%,
  IF(AND(BI11="HADIR",BJ11=""),1.5%,
  IF(BI11="ALPA",1.5%,0%
  )
  )
  )
  )
  )
 )</f>
        <v>0</v>
      </c>
      <c r="BN11" s="77">
        <f t="shared" ref="BN11" si="16">IF(AND(($C$6-BK11)*24*60 &gt; 0,($C$6-BK11)*24*60 &lt; 31),0.5%,
  IF(AND(($C$6-BK11)*24*60 &gt; 30,($C$6-BK11)*24*60 &lt; 61),1%,
  IF(AND(($C$6-BK11)*24*60 &gt; 60,($C$6-BK11)*24*60 &lt; 91),1.25%,
  IF(AND(($C$6-BK11)*24*60 &gt; 90,($C$6-BK11)*24*60 &lt; 800),1.5%,
  IF(AND(BI11="HADIR",BK11=""),1.5%,
  IF(BI11="ALPA",1.5%,0%
  )
  )
  )
  )
  )
 )</f>
        <v>0</v>
      </c>
      <c r="BO11" s="118"/>
      <c r="BP11" s="118"/>
      <c r="BQ11" s="119"/>
      <c r="BR11" s="119"/>
      <c r="BS11" s="77">
        <f>IF(BO11="ALPA  ",1%,)</f>
        <v>0</v>
      </c>
      <c r="BT11" s="77">
        <f t="shared" ref="BT11" si="17">IF(AND((BQ11-$C$5)*24*60 &gt; 0,(BQ11-$C$5)*24*60 &lt; 31),0.5%,
  IF(AND((BQ11-$C$5)*24*60 &gt; 30,(BQ11-$C$5)*24*60 &lt; 61),1%,
  IF(AND((BQ11-$C$5)*24*60 &gt; 60,(BQ11-$C$5)*24*60 &lt; 91),1.25%,
  IF((BQ11-$C$5)*24*60 &gt; 90,1.5%,
  IF(AND(BP11="HADIR",BQ11=""),1.5%,
  IF(BP11="ALPA",1.5%,0%
  )
  )
  )
  )
  )
 )</f>
        <v>0</v>
      </c>
      <c r="BU11" s="77">
        <f t="shared" ref="BU11" si="18">IF(AND(($C$6-BR11)*24*60 &gt; 0,($C$6-BR11)*24*60 &lt; 31),0.5%,
  IF(AND(($C$6-BR11)*24*60 &gt; 30,($C$6-BR11)*24*60 &lt; 61),1%,
  IF(AND(($C$6-BR11)*24*60 &gt; 60,($C$6-BR11)*24*60 &lt; 91),1.25%,
  IF(AND(($C$6-BR11)*24*60 &gt; 90,($C$6-BR11)*24*60 &lt; 800),1.5%,
  IF(AND(BP11="HADIR",BR11=""),1.5%,
  IF(BP11="ALPA",1.5%,0%
  )
  )
  )
  )
  )
 )</f>
        <v>0</v>
      </c>
      <c r="BV11" s="118"/>
      <c r="BW11" s="118"/>
      <c r="BX11" s="119"/>
      <c r="BY11" s="119"/>
      <c r="BZ11" s="77">
        <f>IF(BV11="ALPA  ",1%,)</f>
        <v>0</v>
      </c>
      <c r="CA11" s="77">
        <f t="shared" ref="CA11" si="19">IF(AND((BX11-$C$5)*24*60 &gt; 0,(BX11-$C$5)*24*60 &lt; 31),0.5%,
  IF(AND((BX11-$C$5)*24*60 &gt; 30,(BX11-$C$5)*24*60 &lt; 61),1%,
  IF(AND((BX11-$C$5)*24*60 &gt; 60,(BX11-$C$5)*24*60 &lt; 91),1.25%,
  IF((BX11-$C$5)*24*60 &gt; 90,1.5%,
  IF(AND(BW11="HADIR",BX11=""),1.5%,
  IF(BW11="ALPA",1.5%,0%
  )
  )
  )
  )
  )
 )</f>
        <v>0</v>
      </c>
      <c r="CB11" s="77">
        <f t="shared" ref="CB11" si="20">IF(AND(($C$6-BY11)*24*60 &gt; 0,($C$6-BY11)*24*60 &lt; 31),0.5%,
  IF(AND(($C$6-BY11)*24*60 &gt; 30,($C$6-BY11)*24*60 &lt; 61),1%,
  IF(AND(($C$6-BY11)*24*60 &gt; 60,($C$6-BY11)*24*60 &lt; 91),1.25%,
  IF(AND(($C$6-BY11)*24*60 &gt; 90,($C$6-BY11)*24*60 &lt; 800),1.5%,
  IF(AND(BW11="HADIR",BY11=""),1.5%,
  IF(BW11="ALPA",1.5%,0%
  )
  )
  )
  )
  )
 )</f>
        <v>0</v>
      </c>
      <c r="CC11" s="118"/>
      <c r="CD11" s="118"/>
      <c r="CE11" s="119"/>
      <c r="CF11" s="119"/>
      <c r="CG11" s="77">
        <f>IF(CC11="ALPA  ",1%,)</f>
        <v>0</v>
      </c>
      <c r="CH11" s="77">
        <f t="shared" ref="CH11" si="21">IF(AND((CE11-$C$5)*24*60 &gt; 0,(CE11-$C$5)*24*60 &lt; 31),0.5%,
  IF(AND((CE11-$C$5)*24*60 &gt; 30,(CE11-$C$5)*24*60 &lt; 61),1%,
  IF(AND((CE11-$C$5)*24*60 &gt; 60,(CE11-$C$5)*24*60 &lt; 91),1.25%,
  IF((CE11-$C$5)*24*60 &gt; 90,1.5%,
  IF(AND(CD11="HADIR",CE11=""),1.5%,
  IF(CD11="ALPA",1.5%,0%
  )
  )
  )
  )
  )
 )</f>
        <v>0</v>
      </c>
      <c r="CI11" s="77">
        <f t="shared" ref="CI11" si="22">IF(AND(($C$6-CF11)*24*60 &gt; 0,($C$6-CF11)*24*60 &lt; 31),0.5%,
  IF(AND(($C$6-CF11)*24*60 &gt; 30,($C$6-CF11)*24*60 &lt; 61),1%,
  IF(AND(($C$6-CF11)*24*60 &gt; 60,($C$6-CF11)*24*60 &lt; 91),1.25%,
  IF(AND(($C$6-CF11)*24*60 &gt; 90,($C$6-CF11)*24*60 &lt; 800),1.5%,
  IF(AND(CD11="HADIR",CF11=""),1.5%,
  IF(CD11="ALPA",1.5%,0%
  )
  )
  )
  )
  )
 )</f>
        <v>0</v>
      </c>
      <c r="CJ11" s="118"/>
      <c r="CK11" s="118"/>
      <c r="CL11" s="119"/>
      <c r="CM11" s="119"/>
      <c r="CN11" s="77">
        <f>IF(CJ11="ALPA  ",1%,)</f>
        <v>0</v>
      </c>
      <c r="CO11" s="77">
        <f t="shared" ref="CO11" si="23">IF(AND((CL11-$C$5)*24*60 &gt; 0,(CL11-$C$5)*24*60 &lt; 31),0.5%,
  IF(AND((CL11-$C$5)*24*60 &gt; 30,(CL11-$C$5)*24*60 &lt; 61),1%,
  IF(AND((CL11-$C$5)*24*60 &gt; 60,(CL11-$C$5)*24*60 &lt; 91),1.25%,
  IF((CL11-$C$5)*24*60 &gt; 90,1.5%,
  IF(AND(CK11="HADIR",CL11=""),1.5%,
  IF(CK11="ALPA",1.5%,0%
  )
  )
  )
  )
  )
 )</f>
        <v>0</v>
      </c>
      <c r="CP11" s="77">
        <f t="shared" ref="CP11" si="24">IF(AND(($C$6-CM11)*24*60 &gt; 0,($C$6-CM11)*24*60 &lt; 31),0.5%,
  IF(AND(($C$6-CM11)*24*60 &gt; 30,($C$6-CM11)*24*60 &lt; 61),1%,
  IF(AND(($C$6-CM11)*24*60 &gt; 60,($C$6-CM11)*24*60 &lt; 91),1.25%,
  IF(AND(($C$6-CM11)*24*60 &gt; 90,($C$6-CM11)*24*60 &lt; 800),1.5%,
  IF(AND(CK11="HADIR",CM11=""),1.5%,
  IF(CK11="ALPA",1.5%,0%
  )
  )
  )
  )
  )
 )</f>
        <v>0</v>
      </c>
      <c r="CQ11" s="118"/>
      <c r="CR11" s="118"/>
      <c r="CS11" s="119"/>
      <c r="CT11" s="119"/>
      <c r="CU11" s="77">
        <f>IF(CQ11="ALPA  ",1%,)</f>
        <v>0</v>
      </c>
      <c r="CV11" s="77">
        <f t="shared" ref="CV11" si="25">IF(AND((CS11-$C$5)*24*60 &gt; 0,(CS11-$C$5)*24*60 &lt; 31),0.5%,
  IF(AND((CS11-$C$5)*24*60 &gt; 30,(CS11-$C$5)*24*60 &lt; 61),1%,
  IF(AND((CS11-$C$5)*24*60 &gt; 60,(CS11-$C$5)*24*60 &lt; 91),1.25%,
  IF((CS11-$C$5)*24*60 &gt; 90,1.5%,
  IF(AND(CR11="HADIR",CS11=""),1.5%,
  IF(CR11="ALPA",1.5%,0%
  )
  )
  )
  )
  )
 )</f>
        <v>0</v>
      </c>
      <c r="CW11" s="77">
        <f t="shared" ref="CW11" si="26">IF(AND(($C$6-CT11)*24*60 &gt; 0,($C$6-CT11)*24*60 &lt; 31),0.5%,
  IF(AND(($C$6-CT11)*24*60 &gt; 30,($C$6-CT11)*24*60 &lt; 61),1%,
  IF(AND(($C$6-CT11)*24*60 &gt; 60,($C$6-CT11)*24*60 &lt; 91),1.25%,
  IF(AND(($C$6-CT11)*24*60 &gt; 90,($C$6-CT11)*24*60 &lt; 800),1.5%,
  IF(AND(CR11="HADIR",CT11=""),1.5%,
  IF(CR11="ALPA",1.5%,0%
  )
  )
  )
  )
  )
 )</f>
        <v>0</v>
      </c>
      <c r="CX11" s="118"/>
      <c r="CY11" s="118"/>
      <c r="CZ11" s="119"/>
      <c r="DA11" s="119"/>
      <c r="DB11" s="77">
        <f>IF(CX11="ALPA  ",1%,)</f>
        <v>0</v>
      </c>
      <c r="DC11" s="77">
        <f t="shared" ref="DC11" si="27">IF(AND((CZ11-$C$5)*24*60 &gt; 0,(CZ11-$C$5)*24*60 &lt; 31),0.5%,
  IF(AND((CZ11-$C$5)*24*60 &gt; 30,(CZ11-$C$5)*24*60 &lt; 61),1%,
  IF(AND((CZ11-$C$5)*24*60 &gt; 60,(CZ11-$C$5)*24*60 &lt; 91),1.25%,
  IF((CZ11-$C$5)*24*60 &gt; 90,1.5%,
  IF(AND(CY11="HADIR",CZ11=""),1.5%,
  IF(CY11="ALPA",1.5%,0%
  )
  )
  )
  )
  )
 )</f>
        <v>0</v>
      </c>
      <c r="DD11" s="77">
        <f t="shared" ref="DD11" si="28">IF(AND(($C$6-DA11)*24*60 &gt; 0,($C$6-DA11)*24*60 &lt; 31),0.5%,
  IF(AND(($C$6-DA11)*24*60 &gt; 30,($C$6-DA11)*24*60 &lt; 61),1%,
  IF(AND(($C$6-DA11)*24*60 &gt; 60,($C$6-DA11)*24*60 &lt; 91),1.25%,
  IF(AND(($C$6-DA11)*24*60 &gt; 90,($C$6-DA11)*24*60 &lt; 800),1.5%,
  IF(AND(CY11="HADIR",DA11=""),1.5%,
  IF(CY11="ALPA",1.5%,0%
  )
  )
  )
  )
  )
 )</f>
        <v>0</v>
      </c>
      <c r="DE11" s="118"/>
      <c r="DF11" s="118"/>
      <c r="DG11" s="119"/>
      <c r="DH11" s="119"/>
      <c r="DI11" s="77">
        <f>IF(DE11="ALPA  ",1%,)</f>
        <v>0</v>
      </c>
      <c r="DJ11" s="77">
        <f t="shared" ref="DJ11" si="29">IF(AND((DG11-$C$5)*24*60 &gt; 0,(DG11-$C$5)*24*60 &lt; 31),0.5%,
  IF(AND((DG11-$C$5)*24*60 &gt; 30,(DG11-$C$5)*24*60 &lt; 61),1%,
  IF(AND((DG11-$C$5)*24*60 &gt; 60,(DG11-$C$5)*24*60 &lt; 91),1.25%,
  IF((DG11-$C$5)*24*60 &gt; 90,1.5%,
  IF(AND(DF11="HADIR",DG11=""),1.5%,
  IF(DF11="ALPA",1.5%,0%
  )
  )
  )
  )
  )
 )</f>
        <v>0</v>
      </c>
      <c r="DK11" s="77">
        <f t="shared" ref="DK11" si="30">IF(AND(($C$6-DH11)*24*60 &gt; 0,($C$6-DH11)*24*60 &lt; 31),0.5%,
  IF(AND(($C$6-DH11)*24*60 &gt; 30,($C$6-DH11)*24*60 &lt; 61),1%,
  IF(AND(($C$6-DH11)*24*60 &gt; 60,($C$6-DH11)*24*60 &lt; 91),1.25%,
  IF(AND(($C$6-DH11)*24*60 &gt; 90,($C$6-DH11)*24*60 &lt; 800),1.5%,
  IF(AND(DF11="HADIR",DH11=""),1.5%,
  IF(DF11="ALPA",1.5%,0%
  )
  )
  )
  )
  )
 )</f>
        <v>0</v>
      </c>
      <c r="DL11" s="118"/>
      <c r="DM11" s="118"/>
      <c r="DN11" s="119"/>
      <c r="DO11" s="119"/>
      <c r="DP11" s="77">
        <f>IF(DL11="ALPA  ",1%,)</f>
        <v>0</v>
      </c>
      <c r="DQ11" s="77">
        <f t="shared" ref="DQ11" si="31">IF(AND((DN11-$C$5)*24*60 &gt; 0,(DN11-$C$5)*24*60 &lt; 31),0.5%,
  IF(AND((DN11-$C$5)*24*60 &gt; 30,(DN11-$C$5)*24*60 &lt; 61),1%,
  IF(AND((DN11-$C$5)*24*60 &gt; 60,(DN11-$C$5)*24*60 &lt; 91),1.25%,
  IF((DN11-$C$5)*24*60 &gt; 90,1.5%,
  IF(AND(DM11="HADIR",DN11=""),1.5%,
  IF(DM11="ALPA",1.5%,0%
  )
  )
  )
  )
  )
 )</f>
        <v>0</v>
      </c>
      <c r="DR11" s="77">
        <f t="shared" ref="DR11" si="32">IF(AND(($C$6-DO11)*24*60 &gt; 0,($C$6-DO11)*24*60 &lt; 31),0.5%,
  IF(AND(($C$6-DO11)*24*60 &gt; 30,($C$6-DO11)*24*60 &lt; 61),1%,
  IF(AND(($C$6-DO11)*24*60 &gt; 60,($C$6-DO11)*24*60 &lt; 91),1.25%,
  IF(AND(($C$6-DO11)*24*60 &gt; 90,($C$6-DO11)*24*60 &lt; 800),1.5%,
  IF(AND(DM11="HADIR",DO11=""),1.5%,
  IF(DM11="ALPA",1.5%,0%
  )
  )
  )
  )
  )
 )</f>
        <v>0</v>
      </c>
      <c r="DS11" s="118"/>
      <c r="DT11" s="118"/>
      <c r="DU11" s="119"/>
      <c r="DV11" s="119"/>
      <c r="DW11" s="77">
        <f>IF(DS11="ALPA  ",1%,)</f>
        <v>0</v>
      </c>
      <c r="DX11" s="77">
        <f t="shared" ref="DX11" si="33">IF(AND((DU11-$C$5)*24*60 &gt; 0,(DU11-$C$5)*24*60 &lt; 31),0.5%,
  IF(AND((DU11-$C$5)*24*60 &gt; 30,(DU11-$C$5)*24*60 &lt; 61),1%,
  IF(AND((DU11-$C$5)*24*60 &gt; 60,(DU11-$C$5)*24*60 &lt; 91),1.25%,
  IF((DU11-$C$5)*24*60 &gt; 90,1.5%,
  IF(AND(DT11="HADIR",DU11=""),1.5%,
  IF(DT11="ALPA",1.5%,0%
  )
  )
  )
  )
  )
 )</f>
        <v>0</v>
      </c>
      <c r="DY11" s="77">
        <f t="shared" ref="DY11" si="34">IF(AND(($C$6-DV11)*24*60 &gt; 0,($C$6-DV11)*24*60 &lt; 31),0.5%,
  IF(AND(($C$6-DV11)*24*60 &gt; 30,($C$6-DV11)*24*60 &lt; 61),1%,
  IF(AND(($C$6-DV11)*24*60 &gt; 60,($C$6-DV11)*24*60 &lt; 91),1.25%,
  IF(AND(($C$6-DV11)*24*60 &gt; 90,($C$6-DV11)*24*60 &lt; 800),1.5%,
  IF(AND(DT11="HADIR",DV11=""),1.5%,
  IF(DT11="ALPA",1.5%,0%
  )
  )
  )
  )
  )
 )</f>
        <v>0</v>
      </c>
      <c r="DZ11" s="118"/>
      <c r="EA11" s="118"/>
      <c r="EB11" s="119"/>
      <c r="EC11" s="119"/>
      <c r="ED11" s="77">
        <f>IF(DZ11="ALPA  ",1%,)</f>
        <v>0</v>
      </c>
      <c r="EE11" s="77">
        <f t="shared" ref="EE11" si="35">IF(AND((EB11-$C$5)*24*60 &gt; 0,(EB11-$C$5)*24*60 &lt; 31),0.5%,
  IF(AND((EB11-$C$5)*24*60 &gt; 30,(EB11-$C$5)*24*60 &lt; 61),1%,
  IF(AND((EB11-$C$5)*24*60 &gt; 60,(EB11-$C$5)*24*60 &lt; 91),1.25%,
  IF((EB11-$C$5)*24*60 &gt; 90,1.5%,
  IF(AND(EA11="HADIR",EB11=""),1.5%,
  IF(EA11="ALPA",1.5%,0%
  )
  )
  )
  )
  )
 )</f>
        <v>0</v>
      </c>
      <c r="EF11" s="77">
        <f t="shared" ref="EF11" si="36">IF(AND(($C$6-EC11)*24*60 &gt; 0,($C$6-EC11)*24*60 &lt; 31),0.5%,
  IF(AND(($C$6-EC11)*24*60 &gt; 30,($C$6-EC11)*24*60 &lt; 61),1%,
  IF(AND(($C$6-EC11)*24*60 &gt; 60,($C$6-EC11)*24*60 &lt; 91),1.25%,
  IF(AND(($C$6-EC11)*24*60 &gt; 90,($C$6-EC11)*24*60 &lt; 800),1.5%,
  IF(AND(EA11="HADIR",EC11=""),1.5%,
  IF(EA11="ALPA",1.5%,0%
  )
  )
  )
  )
  )
 )</f>
        <v>0</v>
      </c>
      <c r="EG11" s="118"/>
      <c r="EH11" s="118"/>
      <c r="EI11" s="119"/>
      <c r="EJ11" s="119"/>
      <c r="EK11" s="77">
        <f>IF(EG11="ALPA  ",1%,)</f>
        <v>0</v>
      </c>
      <c r="EL11" s="77">
        <f t="shared" ref="EL11" si="37">IF(AND((EI11-$C$5)*24*60 &gt; 0,(EI11-$C$5)*24*60 &lt; 31),0.5%,
  IF(AND((EI11-$C$5)*24*60 &gt; 30,(EI11-$C$5)*24*60 &lt; 61),1%,
  IF(AND((EI11-$C$5)*24*60 &gt; 60,(EI11-$C$5)*24*60 &lt; 91),1.25%,
  IF((EI11-$C$5)*24*60 &gt; 90,1.5%,
  IF(AND(EH11="HADIR",EI11=""),1.5%,
  IF(EH11="ALPA",1.5%,0%
  )
  )
  )
  )
  )
 )</f>
        <v>0</v>
      </c>
      <c r="EM11" s="77">
        <f t="shared" ref="EM11" si="38">IF(AND(($C$6-EJ11)*24*60 &gt; 0,($C$6-EJ11)*24*60 &lt; 31),0.5%,
  IF(AND(($C$6-EJ11)*24*60 &gt; 30,($C$6-EJ11)*24*60 &lt; 61),1%,
  IF(AND(($C$6-EJ11)*24*60 &gt; 60,($C$6-EJ11)*24*60 &lt; 91),1.25%,
  IF(AND(($C$6-EJ11)*24*60 &gt; 90,($C$6-EJ11)*24*60 &lt; 800),1.5%,
  IF(AND(EH11="HADIR",EJ11=""),1.5%,
  IF(EH11="ALPA",1.5%,0%
  )
  )
  )
  )
  )
 )</f>
        <v>0</v>
      </c>
      <c r="EN11" s="118"/>
      <c r="EO11" s="118"/>
      <c r="EP11" s="119"/>
      <c r="EQ11" s="119"/>
      <c r="ER11" s="77">
        <f>IF(EN11="ALPA  ",1%,)</f>
        <v>0</v>
      </c>
      <c r="ES11" s="77">
        <f t="shared" ref="ES11" si="39">IF(AND((EP11-$C$5)*24*60 &gt; 0,(EP11-$C$5)*24*60 &lt; 31),0.5%,
  IF(AND((EP11-$C$5)*24*60 &gt; 30,(EP11-$C$5)*24*60 &lt; 61),1%,
  IF(AND((EP11-$C$5)*24*60 &gt; 60,(EP11-$C$5)*24*60 &lt; 91),1.25%,
  IF((EP11-$C$5)*24*60 &gt; 90,1.5%,
  IF(AND(EO11="HADIR",EP11=""),1.5%,
  IF(EO11="ALPA",1.5%,0%
  )
  )
  )
  )
  )
 )</f>
        <v>0</v>
      </c>
      <c r="ET11" s="77">
        <f t="shared" ref="ET11" si="40">IF(AND(($C$6-EQ11)*24*60 &gt; 0,($C$6-EQ11)*24*60 &lt; 31),0.5%,
  IF(AND(($C$6-EQ11)*24*60 &gt; 30,($C$6-EQ11)*24*60 &lt; 61),1%,
  IF(AND(($C$6-EQ11)*24*60 &gt; 60,($C$6-EQ11)*24*60 &lt; 91),1.25%,
  IF(AND(($C$6-EQ11)*24*60 &gt; 90,($C$6-EQ11)*24*60 &lt; 800),1.5%,
  IF(AND(EO11="HADIR",EQ11=""),1.5%,
  IF(EO11="ALPA",1.5%,0%
  )
  )
  )
  )
  )
 )</f>
        <v>0</v>
      </c>
      <c r="EU11" s="118"/>
      <c r="EV11" s="118"/>
      <c r="EW11" s="119"/>
      <c r="EX11" s="119"/>
      <c r="EY11" s="77">
        <f>IF(EU11="ALPA  ",1%,)</f>
        <v>0</v>
      </c>
      <c r="EZ11" s="77">
        <f t="shared" ref="EZ11" si="41">IF(AND((EW11-$C$5)*24*60 &gt; 0,(EW11-$C$5)*24*60 &lt; 31),0.5%,
  IF(AND((EW11-$C$5)*24*60 &gt; 30,(EW11-$C$5)*24*60 &lt; 61),1%,
  IF(AND((EW11-$C$5)*24*60 &gt; 60,(EW11-$C$5)*24*60 &lt; 91),1.25%,
  IF((EW11-$C$5)*24*60 &gt; 90,1.5%,
  IF(AND(EV11="HADIR",EW11=""),1.5%,
  IF(EV11="ALPA",1.5%,0%
  )
  )
  )
  )
  )
 )</f>
        <v>0</v>
      </c>
      <c r="FA11" s="77">
        <f t="shared" ref="FA11" si="42">IF(AND(($C$6-EX11)*24*60 &gt; 0,($C$6-EX11)*24*60 &lt; 31),0.5%,
  IF(AND(($C$6-EX11)*24*60 &gt; 30,($C$6-EX11)*24*60 &lt; 61),1%,
  IF(AND(($C$6-EX11)*24*60 &gt; 60,($C$6-EX11)*24*60 &lt; 91),1.25%,
  IF(AND(($C$6-EX11)*24*60 &gt; 90,($C$6-EX11)*24*60 &lt; 800),1.5%,
  IF(AND(EV11="HADIR",EX11=""),1.5%,
  IF(EV11="ALPA",1.5%,0%
  )
  )
  )
  )
  )
 )</f>
        <v>0</v>
      </c>
      <c r="FB11" s="118"/>
      <c r="FC11" s="118"/>
      <c r="FD11" s="119"/>
      <c r="FE11" s="119"/>
      <c r="FF11" s="77">
        <f>IF(FB11="ALPA  ",1%,)</f>
        <v>0</v>
      </c>
      <c r="FG11" s="77">
        <f t="shared" ref="FG11" si="43">IF(AND((FD11-$C$5)*24*60 &gt; 0,(FD11-$C$5)*24*60 &lt; 31),0.5%,
  IF(AND((FD11-$C$5)*24*60 &gt; 30,(FD11-$C$5)*24*60 &lt; 61),1%,
  IF(AND((FD11-$C$5)*24*60 &gt; 60,(FD11-$C$5)*24*60 &lt; 91),1.25%,
  IF((FD11-$C$5)*24*60 &gt; 90,1.5%,
  IF(AND(FC11="HADIR",FD11=""),1.5%,
  IF(FC11="ALPA",1.5%,0%
  )
  )
  )
  )
  )
 )</f>
        <v>0</v>
      </c>
      <c r="FH11" s="77">
        <f t="shared" ref="FH11" si="44">IF(AND(($C$6-FE11)*24*60 &gt; 0,($C$6-FE11)*24*60 &lt; 31),0.5%,
  IF(AND(($C$6-FE11)*24*60 &gt; 30,($C$6-FE11)*24*60 &lt; 61),1%,
  IF(AND(($C$6-FE11)*24*60 &gt; 60,($C$6-FE11)*24*60 &lt; 91),1.25%,
  IF(AND(($C$6-FE11)*24*60 &gt; 90,($C$6-FE11)*24*60 &lt; 800),1.5%,
  IF(AND(FC11="HADIR",FE11=""),1.5%,
  IF(FC11="ALPA",1.5%,0%
  )
  )
  )
  )
  )
 )</f>
        <v>0</v>
      </c>
      <c r="FI11" s="118"/>
      <c r="FJ11" s="118"/>
      <c r="FK11" s="119"/>
      <c r="FL11" s="119"/>
      <c r="FM11" s="77">
        <f>IF(FI11="ALPA  ",1%,)</f>
        <v>0</v>
      </c>
      <c r="FN11" s="77">
        <f t="shared" ref="FN11" si="45">IF(AND((FK11-$C$5)*24*60 &gt; 0,(FK11-$C$5)*24*60 &lt; 31),0.5%,
  IF(AND((FK11-$C$5)*24*60 &gt; 30,(FK11-$C$5)*24*60 &lt; 61),1%,
  IF(AND((FK11-$C$5)*24*60 &gt; 60,(FK11-$C$5)*24*60 &lt; 91),1.25%,
  IF((FK11-$C$5)*24*60 &gt; 90,1.5%,
  IF(AND(FJ11="HADIR",FK11=""),1.5%,
  IF(FJ11="ALPA",1.5%,0%
  )
  )
  )
  )
  )
 )</f>
        <v>0</v>
      </c>
      <c r="FO11" s="77">
        <f t="shared" ref="FO11" si="46">IF(AND(($C$6-FL11)*24*60 &gt; 0,($C$6-FL11)*24*60 &lt; 31),0.5%,
  IF(AND(($C$6-FL11)*24*60 &gt; 30,($C$6-FL11)*24*60 &lt; 61),1%,
  IF(AND(($C$6-FL11)*24*60 &gt; 60,($C$6-FL11)*24*60 &lt; 91),1.25%,
  IF(AND(($C$6-FL11)*24*60 &gt; 90,($C$6-FL11)*24*60 &lt; 800),1.5%,
  IF(AND(FJ11="HADIR",FL11=""),1.5%,
  IF(FJ11="ALPA",1.5%,0%
  )
  )
  )
  )
  )
 )</f>
        <v>0</v>
      </c>
      <c r="FP11" s="118"/>
      <c r="FQ11" s="118"/>
      <c r="FR11" s="119"/>
      <c r="FS11" s="119"/>
      <c r="FT11" s="77">
        <f>IF(FP11="ALPA  ",1%,)</f>
        <v>0</v>
      </c>
      <c r="FU11" s="77">
        <f t="shared" ref="FU11" si="47">IF(AND((FR11-$C$5)*24*60 &gt; 0,(FR11-$C$5)*24*60 &lt; 31),0.5%,
  IF(AND((FR11-$C$5)*24*60 &gt; 30,(FR11-$C$5)*24*60 &lt; 61),1%,
  IF(AND((FR11-$C$5)*24*60 &gt; 60,(FR11-$C$5)*24*60 &lt; 91),1.25%,
  IF((FR11-$C$5)*24*60 &gt; 90,1.5%,
  IF(AND(FQ11="HADIR",FR11=""),1.5%,
  IF(FQ11="ALPA",1.5%,0%
  )
  )
  )
  )
  )
 )</f>
        <v>0</v>
      </c>
      <c r="FV11" s="77">
        <f t="shared" ref="FV11" si="48">IF(AND(($C$6-FS11)*24*60 &gt; 0,($C$6-FS11)*24*60 &lt; 31),0.5%,
  IF(AND(($C$6-FS11)*24*60 &gt; 30,($C$6-FS11)*24*60 &lt; 61),1%,
  IF(AND(($C$6-FS11)*24*60 &gt; 60,($C$6-FS11)*24*60 &lt; 91),1.25%,
  IF(AND(($C$6-FS11)*24*60 &gt; 90,($C$6-FS11)*24*60 &lt; 800),1.5%,
  IF(AND(FQ11="HADIR",FS11=""),1.5%,
  IF(FQ11="ALPA",1.5%,0%
  )
  )
  )
  )
  )
 )</f>
        <v>0</v>
      </c>
      <c r="FW11" s="118"/>
      <c r="FX11" s="118"/>
      <c r="FY11" s="119"/>
      <c r="FZ11" s="119"/>
      <c r="GA11" s="77">
        <f>IF(FW11="ALPA  ",1%,)</f>
        <v>0</v>
      </c>
      <c r="GB11" s="77">
        <f t="shared" ref="GB11" si="49">IF(AND((FY11-$C$5)*24*60 &gt; 0,(FY11-$C$5)*24*60 &lt; 31),0.5%,
  IF(AND((FY11-$C$5)*24*60 &gt; 30,(FY11-$C$5)*24*60 &lt; 61),1%,
  IF(AND((FY11-$C$5)*24*60 &gt; 60,(FY11-$C$5)*24*60 &lt; 91),1.25%,
  IF((FY11-$C$5)*24*60 &gt; 90,1.5%,
  IF(AND(FX11="HADIR",FY11=""),1.5%,
  IF(FX11="ALPA",1.5%,0%
  )
  )
  )
  )
  )
 )</f>
        <v>0</v>
      </c>
      <c r="GC11" s="77">
        <f t="shared" ref="GC11" si="50">IF(AND(($C$6-FZ11)*24*60 &gt; 0,($C$6-FZ11)*24*60 &lt; 31),0.5%,
  IF(AND(($C$6-FZ11)*24*60 &gt; 30,($C$6-FZ11)*24*60 &lt; 61),1%,
  IF(AND(($C$6-FZ11)*24*60 &gt; 60,($C$6-FZ11)*24*60 &lt; 91),1.25%,
  IF(AND(($C$6-FZ11)*24*60 &gt; 90,($C$6-FZ11)*24*60 &lt; 800),1.5%,
  IF(AND(FX11="HADIR",FZ11=""),1.5%,
  IF(FX11="ALPA",1.5%,0%
  )
  )
  )
  )
  )
 )</f>
        <v>0</v>
      </c>
      <c r="GD11" s="118"/>
      <c r="GE11" s="118"/>
      <c r="GF11" s="119"/>
      <c r="GG11" s="119"/>
      <c r="GH11" s="77">
        <f>IF(GD11="ALPA  ",1%,)</f>
        <v>0</v>
      </c>
      <c r="GI11" s="77">
        <f t="shared" ref="GI11" si="51">IF(AND((GF11-$C$5)*24*60 &gt; 0,(GF11-$C$5)*24*60 &lt; 31),0.5%,
  IF(AND((GF11-$C$5)*24*60 &gt; 30,(GF11-$C$5)*24*60 &lt; 61),1%,
  IF(AND((GF11-$C$5)*24*60 &gt; 60,(GF11-$C$5)*24*60 &lt; 91),1.25%,
  IF((GF11-$C$5)*24*60 &gt; 90,1.5%,
  IF(AND(GE11="HADIR",GF11=""),1.5%,
  IF(GE11="ALPA",1.5%,0%
  )
  )
  )
  )
  )
 )</f>
        <v>0</v>
      </c>
      <c r="GJ11" s="77">
        <f t="shared" ref="GJ11" si="52">IF(AND(($C$6-GG11)*24*60 &gt; 0,($C$6-GG11)*24*60 &lt; 31),0.5%,
  IF(AND(($C$6-GG11)*24*60 &gt; 30,($C$6-GG11)*24*60 &lt; 61),1%,
  IF(AND(($C$6-GG11)*24*60 &gt; 60,($C$6-GG11)*24*60 &lt; 91),1.25%,
  IF(AND(($C$6-GG11)*24*60 &gt; 90,($C$6-GG11)*24*60 &lt; 800),1.5%,
  IF(AND(GE11="HADIR",GG11=""),1.5%,
  IF(GE11="ALPA",1.5%,0%
  )
  )
  )
  )
  )
 )</f>
        <v>0</v>
      </c>
      <c r="GK11" s="118"/>
      <c r="GL11" s="118"/>
      <c r="GM11" s="119"/>
      <c r="GN11" s="119"/>
      <c r="GO11" s="77">
        <f>IF(GK11="ALPA  ",1%,)</f>
        <v>0</v>
      </c>
      <c r="GP11" s="77">
        <f t="shared" ref="GP11" si="53">IF(AND((GM11-$C$5)*24*60 &gt; 0,(GM11-$C$5)*24*60 &lt; 31),0.5%,
  IF(AND((GM11-$C$5)*24*60 &gt; 30,(GM11-$C$5)*24*60 &lt; 61),1%,
  IF(AND((GM11-$C$5)*24*60 &gt; 60,(GM11-$C$5)*24*60 &lt; 91),1.25%,
  IF((GM11-$C$5)*24*60 &gt; 90,1.5%,
  IF(AND(GL11="HADIR",GM11=""),1.5%,
  IF(GL11="ALPA",1.5%,0%
  )
  )
  )
  )
  )
 )</f>
        <v>0</v>
      </c>
      <c r="GQ11" s="77">
        <f t="shared" ref="GQ11" si="54">IF(AND(($C$6-GN11)*24*60 &gt; 0,($C$6-GN11)*24*60 &lt; 31),0.5%,
  IF(AND(($C$6-GN11)*24*60 &gt; 30,($C$6-GN11)*24*60 &lt; 61),1%,
  IF(AND(($C$6-GN11)*24*60 &gt; 60,($C$6-GN11)*24*60 &lt; 91),1.25%,
  IF(AND(($C$6-GN11)*24*60 &gt; 90,($C$6-GN11)*24*60 &lt; 800),1.5%,
  IF(AND(GL11="HADIR",GN11=""),1.5%,
  IF(GL11="ALPA",1.5%,0%
  )
  )
  )
  )
  )
 )</f>
        <v>0</v>
      </c>
      <c r="GR11" s="118"/>
      <c r="GS11" s="118"/>
      <c r="GT11" s="119"/>
      <c r="GU11" s="119"/>
      <c r="GV11" s="77">
        <f>IF(GR11="ALPA  ",1%,)</f>
        <v>0</v>
      </c>
      <c r="GW11" s="77">
        <f t="shared" ref="GW11" si="55">IF(AND((GT11-$C$5)*24*60 &gt; 0,(GT11-$C$5)*24*60 &lt; 31),0.5%,
  IF(AND((GT11-$C$5)*24*60 &gt; 30,(GT11-$C$5)*24*60 &lt; 61),1%,
  IF(AND((GT11-$C$5)*24*60 &gt; 60,(GT11-$C$5)*24*60 &lt; 91),1.25%,
  IF((GT11-$C$5)*24*60 &gt; 90,1.5%,
  IF(AND(GS11="HADIR",GT11=""),1.5%,
  IF(GS11="ALPA",1.5%,0%
  )
  )
  )
  )
  )
 )</f>
        <v>0</v>
      </c>
      <c r="GX11" s="77">
        <f t="shared" ref="GX11" si="56">IF(AND(($C$6-GU11)*24*60 &gt; 0,($C$6-GU11)*24*60 &lt; 31),0.5%,
  IF(AND(($C$6-GU11)*24*60 &gt; 30,($C$6-GU11)*24*60 &lt; 61),1%,
  IF(AND(($C$6-GU11)*24*60 &gt; 60,($C$6-GU11)*24*60 &lt; 91),1.25%,
  IF(AND(($C$6-GU11)*24*60 &gt; 90,($C$6-GU11)*24*60 &lt; 800),1.5%,
  IF(AND(GS11="HADIR",GU11=""),1.5%,
  IF(GS11="ALPA",1.5%,0%
  )
  )
  )
  )
  )
 )</f>
        <v>0</v>
      </c>
      <c r="GY11" s="118"/>
      <c r="GZ11" s="118"/>
      <c r="HA11" s="119"/>
      <c r="HB11" s="119"/>
      <c r="HC11" s="77">
        <f>IF(GY11="ALPA  ",1%,)</f>
        <v>0</v>
      </c>
      <c r="HD11" s="77">
        <f t="shared" ref="HD11" si="57">IF(AND((HA11-$C$5)*24*60 &gt; 0,(HA11-$C$5)*24*60 &lt; 31),0.5%,
  IF(AND((HA11-$C$5)*24*60 &gt; 30,(HA11-$C$5)*24*60 &lt; 61),1%,
  IF(AND((HA11-$C$5)*24*60 &gt; 60,(HA11-$C$5)*24*60 &lt; 91),1.25%,
  IF((HA11-$C$5)*24*60 &gt; 90,1.5%,
  IF(AND(GZ11="HADIR",HA11=""),1.5%,
  IF(GZ11="ALPA",1.5%,0%
  )
  )
  )
  )
  )
 )</f>
        <v>0</v>
      </c>
      <c r="HE11" s="77">
        <f t="shared" ref="HE11" si="58">IF(AND(($C$6-HB11)*24*60 &gt; 0,($C$6-HB11)*24*60 &lt; 31),0.5%,
  IF(AND(($C$6-HB11)*24*60 &gt; 30,($C$6-HB11)*24*60 &lt; 61),1%,
  IF(AND(($C$6-HB11)*24*60 &gt; 60,($C$6-HB11)*24*60 &lt; 91),1.25%,
  IF(AND(($C$6-HB11)*24*60 &gt; 90,($C$6-HB11)*24*60 &lt; 800),1.5%,
  IF(AND(GZ11="HADIR",HB11=""),1.5%,
  IF(GZ11="ALPA",1.5%,0%
  )
  )
  )
  )
  )
 )</f>
        <v>0</v>
      </c>
      <c r="HF11" s="118"/>
      <c r="HG11" s="118"/>
      <c r="HH11" s="119"/>
      <c r="HI11" s="119"/>
      <c r="HJ11" s="77">
        <f>IF(HF11="ALPA  ",1%,)</f>
        <v>0</v>
      </c>
      <c r="HK11" s="77">
        <f t="shared" ref="HK11" si="59">IF(AND((HH11-$C$5)*24*60 &gt; 0,(HH11-$C$5)*24*60 &lt; 31),0.5%,
  IF(AND((HH11-$C$5)*24*60 &gt; 30,(HH11-$C$5)*24*60 &lt; 61),1%,
  IF(AND((HH11-$C$5)*24*60 &gt; 60,(HH11-$C$5)*24*60 &lt; 91),1.25%,
  IF((HH11-$C$5)*24*60 &gt; 90,1.5%,
  IF(AND(HG11="HADIR",HH11=""),1.5%,
  IF(HG11="ALPA",1.5%,0%
  )
  )
  )
  )
  )
 )</f>
        <v>0</v>
      </c>
      <c r="HL11" s="77">
        <f t="shared" ref="HL11" si="60">IF(AND(($C$6-HI11)*24*60 &gt; 0,($C$6-HI11)*24*60 &lt; 31),0.5%,
  IF(AND(($C$6-HI11)*24*60 &gt; 30,($C$6-HI11)*24*60 &lt; 61),1%,
  IF(AND(($C$6-HI11)*24*60 &gt; 60,($C$6-HI11)*24*60 &lt; 91),1.25%,
  IF(AND(($C$6-HI11)*24*60 &gt; 90,($C$6-HI11)*24*60 &lt; 800),1.5%,
  IF(AND(HG11="HADIR",HI11=""),1.5%,
  IF(HG11="ALPA",1.5%,0%
  )
  )
  )
  )
  )
 )</f>
        <v>0</v>
      </c>
      <c r="HM11" s="120"/>
      <c r="HN11" s="120"/>
      <c r="HO11" s="120"/>
      <c r="HP11" s="120"/>
      <c r="HQ11" s="120"/>
      <c r="HR11" s="120"/>
      <c r="HS11" s="76">
        <f t="shared" ref="HS11" si="61">COUNTIF(D11:HL11,"HADIR  ")</f>
        <v>0</v>
      </c>
      <c r="HT11" s="76">
        <f t="shared" ref="HT11" si="62">COUNTIF(D11:HL11,"ALPA  ")</f>
        <v>0</v>
      </c>
      <c r="HU11" s="76">
        <f t="shared" ref="HU11" si="63">COUNTIF(D11:HL11,"IZIN  ")</f>
        <v>0</v>
      </c>
      <c r="HV11" s="76">
        <f t="shared" ref="HV11" si="64">COUNTIF(D11:HL11,"SAKIT  ")</f>
        <v>0</v>
      </c>
      <c r="HW11" s="76">
        <f t="shared" ref="HW11" si="65">COUNTIF(D11:HL11,"CUTI  ")</f>
        <v>0</v>
      </c>
      <c r="HX11" s="76">
        <f t="shared" ref="HX11" si="66">COUNTIF(D11:HL11,"DL  ")</f>
        <v>0</v>
      </c>
      <c r="HY11" s="76">
        <f t="shared" ref="HY11" si="67">COUNTIF(D11:HL11,"HADIR")</f>
        <v>0</v>
      </c>
      <c r="HZ11" s="76">
        <f t="shared" ref="HZ11" si="68">COUNTIF(D11:HL11,"ALPA")</f>
        <v>0</v>
      </c>
      <c r="IA11" s="76">
        <f t="shared" ref="IA11" si="69">COUNTIF(D11:HL11,"IZIN")</f>
        <v>0</v>
      </c>
      <c r="IB11" s="76">
        <f t="shared" ref="IB11" si="70">COUNTIF(D11:HL11,"SAKIT")</f>
        <v>0</v>
      </c>
      <c r="IC11" s="76">
        <f t="shared" ref="IC11" si="71">COUNTIF(D11:HL11,"CUTI")</f>
        <v>0</v>
      </c>
      <c r="ID11" s="76">
        <f t="shared" ref="ID11" si="72">COUNTIF(D11:HL11,"DL")</f>
        <v>0</v>
      </c>
      <c r="IE11" s="78">
        <f>IF('Daftar Pegawai'!I5="ASN YANG TIDAK DIBAYARKAN TPP",100%,
 IF(HZ11&gt;=$C$4,100%,
 (HN11*3%)+H11+I11+J11+O11+P11+Q11+V11+W11+X11+AC11+AD11+AE11+AJ11+AK11+AL11+AQ11+AR11+AS11+AX11+AY11+AZ11+BE11+BF11+BG11+BL11+BM11+BN11+BS11+BT11+BU11+BZ11+CA11+CB11+CG11+CH11+CI11+CN11+CO11+CP11+CU11+CV11+CW11+DB11+DC11+DD11+DI11+DJ11+DK11+DP11+DQ11+DR11+DW11+DX11+DY11+ED11+EE11+EF11+EK11+EL11+EM11+ER11+ES11+ET11+EY11+EZ11+FA11+FF11+FG11+FH11+FM11+FN11+FO11+FT11+FU11+FV11+GA11+GB11+GC11+GH11+GI11+GJ11+GO11+GP11+GQ11+GV11+GW11+GX11+HC11+HD11+HE11+HJ11+HK11+HL11+'Daftar Pegawai'!K5+'Daftar Pegawai'!M5+'Daftar Pegawai'!U5+'Daftar Pegawai'!O5+'Daftar Pegawai'!Q5+'Daftar Pegawai'!S5
 )
)</f>
        <v>1</v>
      </c>
      <c r="IF11" s="78">
        <f t="shared" ref="IF11" si="73">IF(IE11&gt;100%,100%,IE11)</f>
        <v>1</v>
      </c>
    </row>
    <row r="12" spans="1:240" x14ac:dyDescent="0.25">
      <c r="A12" s="121">
        <f t="shared" ref="A12:A75" si="74">ROW()-10</f>
        <v>2</v>
      </c>
      <c r="B12" s="121">
        <f>'Daftar Pegawai'!B6</f>
        <v>0</v>
      </c>
      <c r="C12" s="121">
        <f>'Daftar Pegawai'!C6</f>
        <v>0</v>
      </c>
      <c r="D12" s="118"/>
      <c r="E12" s="118"/>
      <c r="F12" s="119"/>
      <c r="G12" s="119"/>
      <c r="H12" s="77">
        <f t="shared" ref="H12:H75" si="75">IF(D12="ALPA  ",1%,)</f>
        <v>0</v>
      </c>
      <c r="I12" s="77">
        <f t="shared" ref="I12:I75" si="76">IF(AND((F12-$C$5)*24*60 &gt; 0,(F12-$C$5)*24*60 &lt; 31),0.5%,
  IF(AND((F12-$C$5)*24*60 &gt; 30,(F12-$C$5)*24*60 &lt; 61),1%,
  IF(AND((F12-$C$5)*24*60 &gt; 60,(F12-$C$5)*24*60 &lt; 91),1.25%,
  IF((F12-$C$5)*24*60 &gt; 90,1.5%,
  IF(AND(E12="HADIR",F12=""),1.5%,
  IF(E12="ALPA",1.5%,0%
  )
  )
  )
  )
  )
 )</f>
        <v>0</v>
      </c>
      <c r="J12" s="77">
        <f t="shared" ref="J12:J75" si="77">IF(AND(($C$6-G12)*24*60 &gt; 0,($C$6-G12)*24*60 &lt; 31),0.5%,
  IF(AND(($C$6-G12)*24*60 &gt; 30,($C$6-G12)*24*60 &lt; 61),1%,
  IF(AND(($C$6-G12)*24*60 &gt; 60,($C$6-G12)*24*60 &lt; 91),1.25%,
  IF(AND(($C$6-G12)*24*60 &gt; 90,($C$6-G12)*24*60 &lt; 800),1.5%,
  IF(AND(E12="HADIR",G12=""),1.5%,
  IF(E12="ALPA",1.5%,0%
  )
  )
  )
  )
  )
 )</f>
        <v>0</v>
      </c>
      <c r="K12" s="118"/>
      <c r="L12" s="118"/>
      <c r="M12" s="119"/>
      <c r="N12" s="119"/>
      <c r="O12" s="77">
        <f t="shared" ref="O12:O75" si="78">IF(K12="ALPA  ",1%,)</f>
        <v>0</v>
      </c>
      <c r="P12" s="77">
        <f t="shared" ref="P12:P75" si="79">IF(AND((M12-$C$5)*24*60 &gt; 0,(M12-$C$5)*24*60 &lt; 31),0.5%,
  IF(AND((M12-$C$5)*24*60 &gt; 30,(M12-$C$5)*24*60 &lt; 61),1%,
  IF(AND((M12-$C$5)*24*60 &gt; 60,(M12-$C$5)*24*60 &lt; 91),1.25%,
  IF((M12-$C$5)*24*60 &gt; 90,1.5%,
  IF(AND(L12="HADIR",M12=""),1.5%,
  IF(L12="ALPA",1.5%,0%
  )
  )
  )
  )
  )
 )</f>
        <v>0</v>
      </c>
      <c r="Q12" s="77">
        <f t="shared" ref="Q12:Q75" si="80">IF(AND(($C$6-N12)*24*60 &gt; 0,($C$6-N12)*24*60 &lt; 31),0.5%,
  IF(AND(($C$6-N12)*24*60 &gt; 30,($C$6-N12)*24*60 &lt; 61),1%,
  IF(AND(($C$6-N12)*24*60 &gt; 60,($C$6-N12)*24*60 &lt; 91),1.25%,
  IF(AND(($C$6-N12)*24*60 &gt; 90,($C$6-N12)*24*60 &lt; 800),1.5%,
  IF(AND(L12="HADIR",N12=""),1.5%,
  IF(L12="ALPA",1.5%,0%
  )
  )
  )
  )
  )
 )</f>
        <v>0</v>
      </c>
      <c r="R12" s="118"/>
      <c r="S12" s="118"/>
      <c r="T12" s="119"/>
      <c r="U12" s="119"/>
      <c r="V12" s="77">
        <f t="shared" ref="V12:V75" si="81">IF(R12="ALPA  ",1%,)</f>
        <v>0</v>
      </c>
      <c r="W12" s="77">
        <f t="shared" ref="W12:W75" si="82">IF(AND((T12-$C$5)*24*60 &gt; 0,(T12-$C$5)*24*60 &lt; 31),0.5%,
  IF(AND((T12-$C$5)*24*60 &gt; 30,(T12-$C$5)*24*60 &lt; 61),1%,
  IF(AND((T12-$C$5)*24*60 &gt; 60,(T12-$C$5)*24*60 &lt; 91),1.25%,
  IF((T12-$C$5)*24*60 &gt; 90,1.5%,
  IF(AND(S12="HADIR",T12=""),1.5%,
  IF(S12="ALPA",1.5%,0%
  )
  )
  )
  )
  )
 )</f>
        <v>0</v>
      </c>
      <c r="X12" s="77">
        <f t="shared" ref="X12:X75" si="83">IF(AND(($C$6-U12)*24*60 &gt; 0,($C$6-U12)*24*60 &lt; 31),0.5%,
  IF(AND(($C$6-U12)*24*60 &gt; 30,($C$6-U12)*24*60 &lt; 61),1%,
  IF(AND(($C$6-U12)*24*60 &gt; 60,($C$6-U12)*24*60 &lt; 91),1.25%,
  IF(AND(($C$6-U12)*24*60 &gt; 90,($C$6-U12)*24*60 &lt; 800),1.5%,
  IF(AND(S12="HADIR",U12=""),1.5%,
  IF(S12="ALPA",1.5%,0%
  )
  )
  )
  )
  )
 )</f>
        <v>0</v>
      </c>
      <c r="Y12" s="118"/>
      <c r="Z12" s="118"/>
      <c r="AA12" s="119"/>
      <c r="AB12" s="119"/>
      <c r="AC12" s="77">
        <f t="shared" ref="AC12:AC75" si="84">IF(Y12="ALPA  ",1%,)</f>
        <v>0</v>
      </c>
      <c r="AD12" s="77">
        <f t="shared" ref="AD12:AD75" si="85">IF(AND((AA12-$C$5)*24*60 &gt; 0,(AA12-$C$5)*24*60 &lt; 31),0.5%,
  IF(AND((AA12-$C$5)*24*60 &gt; 30,(AA12-$C$5)*24*60 &lt; 61),1%,
  IF(AND((AA12-$C$5)*24*60 &gt; 60,(AA12-$C$5)*24*60 &lt; 91),1.25%,
  IF((AA12-$C$5)*24*60 &gt; 90,1.5%,
  IF(AND(Z12="HADIR",AA12=""),1.5%,
  IF(Z12="ALPA",1.5%,0%
  )
  )
  )
  )
  )
 )</f>
        <v>0</v>
      </c>
      <c r="AE12" s="77">
        <f t="shared" ref="AE12:AE75" si="86">IF(AND(($C$6-AB12)*24*60 &gt; 0,($C$6-AB12)*24*60 &lt; 31),0.5%,
  IF(AND(($C$6-AB12)*24*60 &gt; 30,($C$6-AB12)*24*60 &lt; 61),1%,
  IF(AND(($C$6-AB12)*24*60 &gt; 60,($C$6-AB12)*24*60 &lt; 91),1.25%,
  IF(AND(($C$6-AB12)*24*60 &gt; 90,($C$6-AB12)*24*60 &lt; 800),1.5%,
  IF(AND(Z12="HADIR",AB12=""),1.5%,
  IF(Z12="ALPA",1.5%,0%
  )
  )
  )
  )
  )
 )</f>
        <v>0</v>
      </c>
      <c r="AF12" s="118"/>
      <c r="AG12" s="118"/>
      <c r="AH12" s="119"/>
      <c r="AI12" s="119"/>
      <c r="AJ12" s="77">
        <f t="shared" ref="AJ12:AJ75" si="87">IF(AF12="ALPA  ",1%,)</f>
        <v>0</v>
      </c>
      <c r="AK12" s="77">
        <f t="shared" ref="AK12:AK75" si="88">IF(AND((AH12-$C$5)*24*60 &gt; 0,(AH12-$C$5)*24*60 &lt; 31),0.5%,
  IF(AND((AH12-$C$5)*24*60 &gt; 30,(AH12-$C$5)*24*60 &lt; 61),1%,
  IF(AND((AH12-$C$5)*24*60 &gt; 60,(AH12-$C$5)*24*60 &lt; 91),1.25%,
  IF((AH12-$C$5)*24*60 &gt; 90,1.5%,
  IF(AND(AG12="HADIR",AH12=""),1.5%,
  IF(AG12="ALPA",1.5%,0%
  )
  )
  )
  )
  )
 )</f>
        <v>0</v>
      </c>
      <c r="AL12" s="77">
        <f t="shared" ref="AL12:AL75" si="89">IF(AND(($C$6-AI12)*24*60 &gt; 0,($C$6-AI12)*24*60 &lt; 31),0.5%,
  IF(AND(($C$6-AI12)*24*60 &gt; 30,($C$6-AI12)*24*60 &lt; 61),1%,
  IF(AND(($C$6-AI12)*24*60 &gt; 60,($C$6-AI12)*24*60 &lt; 91),1.25%,
  IF(AND(($C$6-AI12)*24*60 &gt; 90,($C$6-AI12)*24*60 &lt; 800),1.5%,
  IF(AND(AG12="HADIR",AI12=""),1.5%,
  IF(AG12="ALPA",1.5%,0%
  )
  )
  )
  )
  )
 )</f>
        <v>0</v>
      </c>
      <c r="AM12" s="118"/>
      <c r="AN12" s="118"/>
      <c r="AO12" s="119"/>
      <c r="AP12" s="119"/>
      <c r="AQ12" s="77">
        <f t="shared" ref="AQ12:AQ75" si="90">IF(AM12="ALPA  ",1%,)</f>
        <v>0</v>
      </c>
      <c r="AR12" s="77">
        <f t="shared" ref="AR12:AR75" si="91">IF(AND((AO12-$C$5)*24*60 &gt; 0,(AO12-$C$5)*24*60 &lt; 31),0.5%,
  IF(AND((AO12-$C$5)*24*60 &gt; 30,(AO12-$C$5)*24*60 &lt; 61),1%,
  IF(AND((AO12-$C$5)*24*60 &gt; 60,(AO12-$C$5)*24*60 &lt; 91),1.25%,
  IF((AO12-$C$5)*24*60 &gt; 90,1.5%,
  IF(AND(AN12="HADIR",AO12=""),1.5%,
  IF(AN12="ALPA",1.5%,0%
  )
  )
  )
  )
  )
 )</f>
        <v>0</v>
      </c>
      <c r="AS12" s="77">
        <f t="shared" ref="AS12:AS75" si="92">IF(AND(($C$6-AP12)*24*60 &gt; 0,($C$6-AP12)*24*60 &lt; 31),0.5%,
  IF(AND(($C$6-AP12)*24*60 &gt; 30,($C$6-AP12)*24*60 &lt; 61),1%,
  IF(AND(($C$6-AP12)*24*60 &gt; 60,($C$6-AP12)*24*60 &lt; 91),1.25%,
  IF(AND(($C$6-AP12)*24*60 &gt; 90,($C$6-AP12)*24*60 &lt; 800),1.5%,
  IF(AND(AN12="HADIR",AP12=""),1.5%,
  IF(AN12="ALPA",1.5%,0%
  )
  )
  )
  )
  )
 )</f>
        <v>0</v>
      </c>
      <c r="AT12" s="118"/>
      <c r="AU12" s="118"/>
      <c r="AV12" s="119"/>
      <c r="AW12" s="119"/>
      <c r="AX12" s="77">
        <f t="shared" ref="AX12:AX75" si="93">IF(AT12="ALPA  ",1%,)</f>
        <v>0</v>
      </c>
      <c r="AY12" s="77">
        <f t="shared" ref="AY12:AY75" si="94">IF(AND((AV12-$C$5)*24*60 &gt; 0,(AV12-$C$5)*24*60 &lt; 31),0.5%,
  IF(AND((AV12-$C$5)*24*60 &gt; 30,(AV12-$C$5)*24*60 &lt; 61),1%,
  IF(AND((AV12-$C$5)*24*60 &gt; 60,(AV12-$C$5)*24*60 &lt; 91),1.25%,
  IF((AV12-$C$5)*24*60 &gt; 90,1.5%,
  IF(AND(AU12="HADIR",AV12=""),1.5%,
  IF(AU12="ALPA",1.5%,0%
  )
  )
  )
  )
  )
 )</f>
        <v>0</v>
      </c>
      <c r="AZ12" s="77">
        <f t="shared" ref="AZ12:AZ75" si="95">IF(AND(($C$6-AW12)*24*60 &gt; 0,($C$6-AW12)*24*60 &lt; 31),0.5%,
  IF(AND(($C$6-AW12)*24*60 &gt; 30,($C$6-AW12)*24*60 &lt; 61),1%,
  IF(AND(($C$6-AW12)*24*60 &gt; 60,($C$6-AW12)*24*60 &lt; 91),1.25%,
  IF(AND(($C$6-AW12)*24*60 &gt; 90,($C$6-AW12)*24*60 &lt; 800),1.5%,
  IF(AND(AU12="HADIR",AW12=""),1.5%,
  IF(AU12="ALPA",1.5%,0%
  )
  )
  )
  )
  )
 )</f>
        <v>0</v>
      </c>
      <c r="BA12" s="118"/>
      <c r="BB12" s="118"/>
      <c r="BC12" s="119"/>
      <c r="BD12" s="119"/>
      <c r="BE12" s="77">
        <f t="shared" ref="BE12:BE75" si="96">IF(BA12="ALPA  ",1%,)</f>
        <v>0</v>
      </c>
      <c r="BF12" s="77">
        <f t="shared" ref="BF12:BF75" si="97">IF(AND((BC12-$C$5)*24*60 &gt; 0,(BC12-$C$5)*24*60 &lt; 31),0.5%,
  IF(AND((BC12-$C$5)*24*60 &gt; 30,(BC12-$C$5)*24*60 &lt; 61),1%,
  IF(AND((BC12-$C$5)*24*60 &gt; 60,(BC12-$C$5)*24*60 &lt; 91),1.25%,
  IF((BC12-$C$5)*24*60 &gt; 90,1.5%,
  IF(AND(BB12="HADIR",BC12=""),1.5%,
  IF(BB12="ALPA",1.5%,0%
  )
  )
  )
  )
  )
 )</f>
        <v>0</v>
      </c>
      <c r="BG12" s="77">
        <f t="shared" ref="BG12:BG75" si="98">IF(AND(($C$6-BD12)*24*60 &gt; 0,($C$6-BD12)*24*60 &lt; 31),0.5%,
  IF(AND(($C$6-BD12)*24*60 &gt; 30,($C$6-BD12)*24*60 &lt; 61),1%,
  IF(AND(($C$6-BD12)*24*60 &gt; 60,($C$6-BD12)*24*60 &lt; 91),1.25%,
  IF(AND(($C$6-BD12)*24*60 &gt; 90,($C$6-BD12)*24*60 &lt; 800),1.5%,
  IF(AND(BB12="HADIR",BD12=""),1.5%,
  IF(BB12="ALPA",1.5%,0%
  )
  )
  )
  )
  )
 )</f>
        <v>0</v>
      </c>
      <c r="BH12" s="118"/>
      <c r="BI12" s="118"/>
      <c r="BJ12" s="119"/>
      <c r="BK12" s="119"/>
      <c r="BL12" s="77">
        <f t="shared" ref="BL12:BL75" si="99">IF(BH12="ALPA  ",1%,)</f>
        <v>0</v>
      </c>
      <c r="BM12" s="77">
        <f t="shared" ref="BM12:BM75" si="100">IF(AND((BJ12-$C$5)*24*60 &gt; 0,(BJ12-$C$5)*24*60 &lt; 31),0.5%,
  IF(AND((BJ12-$C$5)*24*60 &gt; 30,(BJ12-$C$5)*24*60 &lt; 61),1%,
  IF(AND((BJ12-$C$5)*24*60 &gt; 60,(BJ12-$C$5)*24*60 &lt; 91),1.25%,
  IF((BJ12-$C$5)*24*60 &gt; 90,1.5%,
  IF(AND(BI12="HADIR",BJ12=""),1.5%,
  IF(BI12="ALPA",1.5%,0%
  )
  )
  )
  )
  )
 )</f>
        <v>0</v>
      </c>
      <c r="BN12" s="77">
        <f t="shared" ref="BN12:BN75" si="101">IF(AND(($C$6-BK12)*24*60 &gt; 0,($C$6-BK12)*24*60 &lt; 31),0.5%,
  IF(AND(($C$6-BK12)*24*60 &gt; 30,($C$6-BK12)*24*60 &lt; 61),1%,
  IF(AND(($C$6-BK12)*24*60 &gt; 60,($C$6-BK12)*24*60 &lt; 91),1.25%,
  IF(AND(($C$6-BK12)*24*60 &gt; 90,($C$6-BK12)*24*60 &lt; 800),1.5%,
  IF(AND(BI12="HADIR",BK12=""),1.5%,
  IF(BI12="ALPA",1.5%,0%
  )
  )
  )
  )
  )
 )</f>
        <v>0</v>
      </c>
      <c r="BO12" s="118"/>
      <c r="BP12" s="118"/>
      <c r="BQ12" s="119"/>
      <c r="BR12" s="119"/>
      <c r="BS12" s="77">
        <f t="shared" ref="BS12:BS75" si="102">IF(BO12="ALPA  ",1%,)</f>
        <v>0</v>
      </c>
      <c r="BT12" s="77">
        <f t="shared" ref="BT12:BT75" si="103">IF(AND((BQ12-$C$5)*24*60 &gt; 0,(BQ12-$C$5)*24*60 &lt; 31),0.5%,
  IF(AND((BQ12-$C$5)*24*60 &gt; 30,(BQ12-$C$5)*24*60 &lt; 61),1%,
  IF(AND((BQ12-$C$5)*24*60 &gt; 60,(BQ12-$C$5)*24*60 &lt; 91),1.25%,
  IF((BQ12-$C$5)*24*60 &gt; 90,1.5%,
  IF(AND(BP12="HADIR",BQ12=""),1.5%,
  IF(BP12="ALPA",1.5%,0%
  )
  )
  )
  )
  )
 )</f>
        <v>0</v>
      </c>
      <c r="BU12" s="77">
        <f t="shared" ref="BU12:BU75" si="104">IF(AND(($C$6-BR12)*24*60 &gt; 0,($C$6-BR12)*24*60 &lt; 31),0.5%,
  IF(AND(($C$6-BR12)*24*60 &gt; 30,($C$6-BR12)*24*60 &lt; 61),1%,
  IF(AND(($C$6-BR12)*24*60 &gt; 60,($C$6-BR12)*24*60 &lt; 91),1.25%,
  IF(AND(($C$6-BR12)*24*60 &gt; 90,($C$6-BR12)*24*60 &lt; 800),1.5%,
  IF(AND(BP12="HADIR",BR12=""),1.5%,
  IF(BP12="ALPA",1.5%,0%
  )
  )
  )
  )
  )
 )</f>
        <v>0</v>
      </c>
      <c r="BV12" s="118"/>
      <c r="BW12" s="118"/>
      <c r="BX12" s="119"/>
      <c r="BY12" s="119"/>
      <c r="BZ12" s="77">
        <f t="shared" ref="BZ12:BZ75" si="105">IF(BV12="ALPA  ",1%,)</f>
        <v>0</v>
      </c>
      <c r="CA12" s="77">
        <f t="shared" ref="CA12:CA75" si="106">IF(AND((BX12-$C$5)*24*60 &gt; 0,(BX12-$C$5)*24*60 &lt; 31),0.5%,
  IF(AND((BX12-$C$5)*24*60 &gt; 30,(BX12-$C$5)*24*60 &lt; 61),1%,
  IF(AND((BX12-$C$5)*24*60 &gt; 60,(BX12-$C$5)*24*60 &lt; 91),1.25%,
  IF((BX12-$C$5)*24*60 &gt; 90,1.5%,
  IF(AND(BW12="HADIR",BX12=""),1.5%,
  IF(BW12="ALPA",1.5%,0%
  )
  )
  )
  )
  )
 )</f>
        <v>0</v>
      </c>
      <c r="CB12" s="77">
        <f t="shared" ref="CB12:CB75" si="107">IF(AND(($C$6-BY12)*24*60 &gt; 0,($C$6-BY12)*24*60 &lt; 31),0.5%,
  IF(AND(($C$6-BY12)*24*60 &gt; 30,($C$6-BY12)*24*60 &lt; 61),1%,
  IF(AND(($C$6-BY12)*24*60 &gt; 60,($C$6-BY12)*24*60 &lt; 91),1.25%,
  IF(AND(($C$6-BY12)*24*60 &gt; 90,($C$6-BY12)*24*60 &lt; 800),1.5%,
  IF(AND(BW12="HADIR",BY12=""),1.5%,
  IF(BW12="ALPA",1.5%,0%
  )
  )
  )
  )
  )
 )</f>
        <v>0</v>
      </c>
      <c r="CC12" s="118"/>
      <c r="CD12" s="118"/>
      <c r="CE12" s="119"/>
      <c r="CF12" s="119"/>
      <c r="CG12" s="77">
        <f t="shared" ref="CG12:CG75" si="108">IF(CC12="ALPA  ",1%,)</f>
        <v>0</v>
      </c>
      <c r="CH12" s="77">
        <f t="shared" ref="CH12:CH75" si="109">IF(AND((CE12-$C$5)*24*60 &gt; 0,(CE12-$C$5)*24*60 &lt; 31),0.5%,
  IF(AND((CE12-$C$5)*24*60 &gt; 30,(CE12-$C$5)*24*60 &lt; 61),1%,
  IF(AND((CE12-$C$5)*24*60 &gt; 60,(CE12-$C$5)*24*60 &lt; 91),1.25%,
  IF((CE12-$C$5)*24*60 &gt; 90,1.5%,
  IF(AND(CD12="HADIR",CE12=""),1.5%,
  IF(CD12="ALPA",1.5%,0%
  )
  )
  )
  )
  )
 )</f>
        <v>0</v>
      </c>
      <c r="CI12" s="77">
        <f t="shared" ref="CI12:CI75" si="110">IF(AND(($C$6-CF12)*24*60 &gt; 0,($C$6-CF12)*24*60 &lt; 31),0.5%,
  IF(AND(($C$6-CF12)*24*60 &gt; 30,($C$6-CF12)*24*60 &lt; 61),1%,
  IF(AND(($C$6-CF12)*24*60 &gt; 60,($C$6-CF12)*24*60 &lt; 91),1.25%,
  IF(AND(($C$6-CF12)*24*60 &gt; 90,($C$6-CF12)*24*60 &lt; 800),1.5%,
  IF(AND(CD12="HADIR",CF12=""),1.5%,
  IF(CD12="ALPA",1.5%,0%
  )
  )
  )
  )
  )
 )</f>
        <v>0</v>
      </c>
      <c r="CJ12" s="118"/>
      <c r="CK12" s="118"/>
      <c r="CL12" s="119"/>
      <c r="CM12" s="119"/>
      <c r="CN12" s="77">
        <f t="shared" ref="CN12:CN75" si="111">IF(CJ12="ALPA  ",1%,)</f>
        <v>0</v>
      </c>
      <c r="CO12" s="77">
        <f t="shared" ref="CO12:CO75" si="112">IF(AND((CL12-$C$5)*24*60 &gt; 0,(CL12-$C$5)*24*60 &lt; 31),0.5%,
  IF(AND((CL12-$C$5)*24*60 &gt; 30,(CL12-$C$5)*24*60 &lt; 61),1%,
  IF(AND((CL12-$C$5)*24*60 &gt; 60,(CL12-$C$5)*24*60 &lt; 91),1.25%,
  IF((CL12-$C$5)*24*60 &gt; 90,1.5%,
  IF(AND(CK12="HADIR",CL12=""),1.5%,
  IF(CK12="ALPA",1.5%,0%
  )
  )
  )
  )
  )
 )</f>
        <v>0</v>
      </c>
      <c r="CP12" s="77">
        <f t="shared" ref="CP12:CP75" si="113">IF(AND(($C$6-CM12)*24*60 &gt; 0,($C$6-CM12)*24*60 &lt; 31),0.5%,
  IF(AND(($C$6-CM12)*24*60 &gt; 30,($C$6-CM12)*24*60 &lt; 61),1%,
  IF(AND(($C$6-CM12)*24*60 &gt; 60,($C$6-CM12)*24*60 &lt; 91),1.25%,
  IF(AND(($C$6-CM12)*24*60 &gt; 90,($C$6-CM12)*24*60 &lt; 800),1.5%,
  IF(AND(CK12="HADIR",CM12=""),1.5%,
  IF(CK12="ALPA",1.5%,0%
  )
  )
  )
  )
  )
 )</f>
        <v>0</v>
      </c>
      <c r="CQ12" s="118"/>
      <c r="CR12" s="118"/>
      <c r="CS12" s="119"/>
      <c r="CT12" s="119"/>
      <c r="CU12" s="77">
        <f t="shared" ref="CU12:CU75" si="114">IF(CQ12="ALPA  ",1%,)</f>
        <v>0</v>
      </c>
      <c r="CV12" s="77">
        <f t="shared" ref="CV12:CV75" si="115">IF(AND((CS12-$C$5)*24*60 &gt; 0,(CS12-$C$5)*24*60 &lt; 31),0.5%,
  IF(AND((CS12-$C$5)*24*60 &gt; 30,(CS12-$C$5)*24*60 &lt; 61),1%,
  IF(AND((CS12-$C$5)*24*60 &gt; 60,(CS12-$C$5)*24*60 &lt; 91),1.25%,
  IF((CS12-$C$5)*24*60 &gt; 90,1.5%,
  IF(AND(CR12="HADIR",CS12=""),1.5%,
  IF(CR12="ALPA",1.5%,0%
  )
  )
  )
  )
  )
 )</f>
        <v>0</v>
      </c>
      <c r="CW12" s="77">
        <f t="shared" ref="CW12:CW75" si="116">IF(AND(($C$6-CT12)*24*60 &gt; 0,($C$6-CT12)*24*60 &lt; 31),0.5%,
  IF(AND(($C$6-CT12)*24*60 &gt; 30,($C$6-CT12)*24*60 &lt; 61),1%,
  IF(AND(($C$6-CT12)*24*60 &gt; 60,($C$6-CT12)*24*60 &lt; 91),1.25%,
  IF(AND(($C$6-CT12)*24*60 &gt; 90,($C$6-CT12)*24*60 &lt; 800),1.5%,
  IF(AND(CR12="HADIR",CT12=""),1.5%,
  IF(CR12="ALPA",1.5%,0%
  )
  )
  )
  )
  )
 )</f>
        <v>0</v>
      </c>
      <c r="CX12" s="118"/>
      <c r="CY12" s="118"/>
      <c r="CZ12" s="119"/>
      <c r="DA12" s="119"/>
      <c r="DB12" s="77">
        <f t="shared" ref="DB12:DB75" si="117">IF(CX12="ALPA  ",1%,)</f>
        <v>0</v>
      </c>
      <c r="DC12" s="77">
        <f t="shared" ref="DC12:DC75" si="118">IF(AND((CZ12-$C$5)*24*60 &gt; 0,(CZ12-$C$5)*24*60 &lt; 31),0.5%,
  IF(AND((CZ12-$C$5)*24*60 &gt; 30,(CZ12-$C$5)*24*60 &lt; 61),1%,
  IF(AND((CZ12-$C$5)*24*60 &gt; 60,(CZ12-$C$5)*24*60 &lt; 91),1.25%,
  IF((CZ12-$C$5)*24*60 &gt; 90,1.5%,
  IF(AND(CY12="HADIR",CZ12=""),1.5%,
  IF(CY12="ALPA",1.5%,0%
  )
  )
  )
  )
  )
 )</f>
        <v>0</v>
      </c>
      <c r="DD12" s="77">
        <f t="shared" ref="DD12:DD75" si="119">IF(AND(($C$6-DA12)*24*60 &gt; 0,($C$6-DA12)*24*60 &lt; 31),0.5%,
  IF(AND(($C$6-DA12)*24*60 &gt; 30,($C$6-DA12)*24*60 &lt; 61),1%,
  IF(AND(($C$6-DA12)*24*60 &gt; 60,($C$6-DA12)*24*60 &lt; 91),1.25%,
  IF(AND(($C$6-DA12)*24*60 &gt; 90,($C$6-DA12)*24*60 &lt; 800),1.5%,
  IF(AND(CY12="HADIR",DA12=""),1.5%,
  IF(CY12="ALPA",1.5%,0%
  )
  )
  )
  )
  )
 )</f>
        <v>0</v>
      </c>
      <c r="DE12" s="118"/>
      <c r="DF12" s="118"/>
      <c r="DG12" s="119"/>
      <c r="DH12" s="119"/>
      <c r="DI12" s="77">
        <f t="shared" ref="DI12:DI75" si="120">IF(DE12="ALPA  ",1%,)</f>
        <v>0</v>
      </c>
      <c r="DJ12" s="77">
        <f t="shared" ref="DJ12:DJ75" si="121">IF(AND((DG12-$C$5)*24*60 &gt; 0,(DG12-$C$5)*24*60 &lt; 31),0.5%,
  IF(AND((DG12-$C$5)*24*60 &gt; 30,(DG12-$C$5)*24*60 &lt; 61),1%,
  IF(AND((DG12-$C$5)*24*60 &gt; 60,(DG12-$C$5)*24*60 &lt; 91),1.25%,
  IF((DG12-$C$5)*24*60 &gt; 90,1.5%,
  IF(AND(DF12="HADIR",DG12=""),1.5%,
  IF(DF12="ALPA",1.5%,0%
  )
  )
  )
  )
  )
 )</f>
        <v>0</v>
      </c>
      <c r="DK12" s="77">
        <f t="shared" ref="DK12:DK75" si="122">IF(AND(($C$6-DH12)*24*60 &gt; 0,($C$6-DH12)*24*60 &lt; 31),0.5%,
  IF(AND(($C$6-DH12)*24*60 &gt; 30,($C$6-DH12)*24*60 &lt; 61),1%,
  IF(AND(($C$6-DH12)*24*60 &gt; 60,($C$6-DH12)*24*60 &lt; 91),1.25%,
  IF(AND(($C$6-DH12)*24*60 &gt; 90,($C$6-DH12)*24*60 &lt; 800),1.5%,
  IF(AND(DF12="HADIR",DH12=""),1.5%,
  IF(DF12="ALPA",1.5%,0%
  )
  )
  )
  )
  )
 )</f>
        <v>0</v>
      </c>
      <c r="DL12" s="118"/>
      <c r="DM12" s="118"/>
      <c r="DN12" s="119"/>
      <c r="DO12" s="119"/>
      <c r="DP12" s="77">
        <f t="shared" ref="DP12:DP75" si="123">IF(DL12="ALPA  ",1%,)</f>
        <v>0</v>
      </c>
      <c r="DQ12" s="77">
        <f t="shared" ref="DQ12:DQ75" si="124">IF(AND((DN12-$C$5)*24*60 &gt; 0,(DN12-$C$5)*24*60 &lt; 31),0.5%,
  IF(AND((DN12-$C$5)*24*60 &gt; 30,(DN12-$C$5)*24*60 &lt; 61),1%,
  IF(AND((DN12-$C$5)*24*60 &gt; 60,(DN12-$C$5)*24*60 &lt; 91),1.25%,
  IF((DN12-$C$5)*24*60 &gt; 90,1.5%,
  IF(AND(DM12="HADIR",DN12=""),1.5%,
  IF(DM12="ALPA",1.5%,0%
  )
  )
  )
  )
  )
 )</f>
        <v>0</v>
      </c>
      <c r="DR12" s="77">
        <f t="shared" ref="DR12:DR75" si="125">IF(AND(($C$6-DO12)*24*60 &gt; 0,($C$6-DO12)*24*60 &lt; 31),0.5%,
  IF(AND(($C$6-DO12)*24*60 &gt; 30,($C$6-DO12)*24*60 &lt; 61),1%,
  IF(AND(($C$6-DO12)*24*60 &gt; 60,($C$6-DO12)*24*60 &lt; 91),1.25%,
  IF(AND(($C$6-DO12)*24*60 &gt; 90,($C$6-DO12)*24*60 &lt; 800),1.5%,
  IF(AND(DM12="HADIR",DO12=""),1.5%,
  IF(DM12="ALPA",1.5%,0%
  )
  )
  )
  )
  )
 )</f>
        <v>0</v>
      </c>
      <c r="DS12" s="118"/>
      <c r="DT12" s="118"/>
      <c r="DU12" s="119"/>
      <c r="DV12" s="119"/>
      <c r="DW12" s="77">
        <f t="shared" ref="DW12:DW75" si="126">IF(DS12="ALPA  ",1%,)</f>
        <v>0</v>
      </c>
      <c r="DX12" s="77">
        <f t="shared" ref="DX12:DX75" si="127">IF(AND((DU12-$C$5)*24*60 &gt; 0,(DU12-$C$5)*24*60 &lt; 31),0.5%,
  IF(AND((DU12-$C$5)*24*60 &gt; 30,(DU12-$C$5)*24*60 &lt; 61),1%,
  IF(AND((DU12-$C$5)*24*60 &gt; 60,(DU12-$C$5)*24*60 &lt; 91),1.25%,
  IF((DU12-$C$5)*24*60 &gt; 90,1.5%,
  IF(AND(DT12="HADIR",DU12=""),1.5%,
  IF(DT12="ALPA",1.5%,0%
  )
  )
  )
  )
  )
 )</f>
        <v>0</v>
      </c>
      <c r="DY12" s="77">
        <f t="shared" ref="DY12:DY75" si="128">IF(AND(($C$6-DV12)*24*60 &gt; 0,($C$6-DV12)*24*60 &lt; 31),0.5%,
  IF(AND(($C$6-DV12)*24*60 &gt; 30,($C$6-DV12)*24*60 &lt; 61),1%,
  IF(AND(($C$6-DV12)*24*60 &gt; 60,($C$6-DV12)*24*60 &lt; 91),1.25%,
  IF(AND(($C$6-DV12)*24*60 &gt; 90,($C$6-DV12)*24*60 &lt; 800),1.5%,
  IF(AND(DT12="HADIR",DV12=""),1.5%,
  IF(DT12="ALPA",1.5%,0%
  )
  )
  )
  )
  )
 )</f>
        <v>0</v>
      </c>
      <c r="DZ12" s="118"/>
      <c r="EA12" s="118"/>
      <c r="EB12" s="119"/>
      <c r="EC12" s="119"/>
      <c r="ED12" s="77">
        <f t="shared" ref="ED12:ED75" si="129">IF(DZ12="ALPA  ",1%,)</f>
        <v>0</v>
      </c>
      <c r="EE12" s="77">
        <f t="shared" ref="EE12:EE75" si="130">IF(AND((EB12-$C$5)*24*60 &gt; 0,(EB12-$C$5)*24*60 &lt; 31),0.5%,
  IF(AND((EB12-$C$5)*24*60 &gt; 30,(EB12-$C$5)*24*60 &lt; 61),1%,
  IF(AND((EB12-$C$5)*24*60 &gt; 60,(EB12-$C$5)*24*60 &lt; 91),1.25%,
  IF((EB12-$C$5)*24*60 &gt; 90,1.5%,
  IF(AND(EA12="HADIR",EB12=""),1.5%,
  IF(EA12="ALPA",1.5%,0%
  )
  )
  )
  )
  )
 )</f>
        <v>0</v>
      </c>
      <c r="EF12" s="77">
        <f t="shared" ref="EF12:EF75" si="131">IF(AND(($C$6-EC12)*24*60 &gt; 0,($C$6-EC12)*24*60 &lt; 31),0.5%,
  IF(AND(($C$6-EC12)*24*60 &gt; 30,($C$6-EC12)*24*60 &lt; 61),1%,
  IF(AND(($C$6-EC12)*24*60 &gt; 60,($C$6-EC12)*24*60 &lt; 91),1.25%,
  IF(AND(($C$6-EC12)*24*60 &gt; 90,($C$6-EC12)*24*60 &lt; 800),1.5%,
  IF(AND(EA12="HADIR",EC12=""),1.5%,
  IF(EA12="ALPA",1.5%,0%
  )
  )
  )
  )
  )
 )</f>
        <v>0</v>
      </c>
      <c r="EG12" s="118"/>
      <c r="EH12" s="118"/>
      <c r="EI12" s="119"/>
      <c r="EJ12" s="119"/>
      <c r="EK12" s="77">
        <f t="shared" ref="EK12:EK75" si="132">IF(EG12="ALPA  ",1%,)</f>
        <v>0</v>
      </c>
      <c r="EL12" s="77">
        <f t="shared" ref="EL12:EL75" si="133">IF(AND((EI12-$C$5)*24*60 &gt; 0,(EI12-$C$5)*24*60 &lt; 31),0.5%,
  IF(AND((EI12-$C$5)*24*60 &gt; 30,(EI12-$C$5)*24*60 &lt; 61),1%,
  IF(AND((EI12-$C$5)*24*60 &gt; 60,(EI12-$C$5)*24*60 &lt; 91),1.25%,
  IF((EI12-$C$5)*24*60 &gt; 90,1.5%,
  IF(AND(EH12="HADIR",EI12=""),1.5%,
  IF(EH12="ALPA",1.5%,0%
  )
  )
  )
  )
  )
 )</f>
        <v>0</v>
      </c>
      <c r="EM12" s="77">
        <f t="shared" ref="EM12:EM75" si="134">IF(AND(($C$6-EJ12)*24*60 &gt; 0,($C$6-EJ12)*24*60 &lt; 31),0.5%,
  IF(AND(($C$6-EJ12)*24*60 &gt; 30,($C$6-EJ12)*24*60 &lt; 61),1%,
  IF(AND(($C$6-EJ12)*24*60 &gt; 60,($C$6-EJ12)*24*60 &lt; 91),1.25%,
  IF(AND(($C$6-EJ12)*24*60 &gt; 90,($C$6-EJ12)*24*60 &lt; 800),1.5%,
  IF(AND(EH12="HADIR",EJ12=""),1.5%,
  IF(EH12="ALPA",1.5%,0%
  )
  )
  )
  )
  )
 )</f>
        <v>0</v>
      </c>
      <c r="EN12" s="118"/>
      <c r="EO12" s="118"/>
      <c r="EP12" s="119"/>
      <c r="EQ12" s="119"/>
      <c r="ER12" s="77">
        <f t="shared" ref="ER12:ER75" si="135">IF(EN12="ALPA  ",1%,)</f>
        <v>0</v>
      </c>
      <c r="ES12" s="77">
        <f t="shared" ref="ES12:ES75" si="136">IF(AND((EP12-$C$5)*24*60 &gt; 0,(EP12-$C$5)*24*60 &lt; 31),0.5%,
  IF(AND((EP12-$C$5)*24*60 &gt; 30,(EP12-$C$5)*24*60 &lt; 61),1%,
  IF(AND((EP12-$C$5)*24*60 &gt; 60,(EP12-$C$5)*24*60 &lt; 91),1.25%,
  IF((EP12-$C$5)*24*60 &gt; 90,1.5%,
  IF(AND(EO12="HADIR",EP12=""),1.5%,
  IF(EO12="ALPA",1.5%,0%
  )
  )
  )
  )
  )
 )</f>
        <v>0</v>
      </c>
      <c r="ET12" s="77">
        <f t="shared" ref="ET12:ET75" si="137">IF(AND(($C$6-EQ12)*24*60 &gt; 0,($C$6-EQ12)*24*60 &lt; 31),0.5%,
  IF(AND(($C$6-EQ12)*24*60 &gt; 30,($C$6-EQ12)*24*60 &lt; 61),1%,
  IF(AND(($C$6-EQ12)*24*60 &gt; 60,($C$6-EQ12)*24*60 &lt; 91),1.25%,
  IF(AND(($C$6-EQ12)*24*60 &gt; 90,($C$6-EQ12)*24*60 &lt; 800),1.5%,
  IF(AND(EO12="HADIR",EQ12=""),1.5%,
  IF(EO12="ALPA",1.5%,0%
  )
  )
  )
  )
  )
 )</f>
        <v>0</v>
      </c>
      <c r="EU12" s="118"/>
      <c r="EV12" s="118"/>
      <c r="EW12" s="119"/>
      <c r="EX12" s="119"/>
      <c r="EY12" s="77">
        <f t="shared" ref="EY12:EY75" si="138">IF(EU12="ALPA  ",1%,)</f>
        <v>0</v>
      </c>
      <c r="EZ12" s="77">
        <f t="shared" ref="EZ12:EZ75" si="139">IF(AND((EW12-$C$5)*24*60 &gt; 0,(EW12-$C$5)*24*60 &lt; 31),0.5%,
  IF(AND((EW12-$C$5)*24*60 &gt; 30,(EW12-$C$5)*24*60 &lt; 61),1%,
  IF(AND((EW12-$C$5)*24*60 &gt; 60,(EW12-$C$5)*24*60 &lt; 91),1.25%,
  IF((EW12-$C$5)*24*60 &gt; 90,1.5%,
  IF(AND(EV12="HADIR",EW12=""),1.5%,
  IF(EV12="ALPA",1.5%,0%
  )
  )
  )
  )
  )
 )</f>
        <v>0</v>
      </c>
      <c r="FA12" s="77">
        <f t="shared" ref="FA12:FA75" si="140">IF(AND(($C$6-EX12)*24*60 &gt; 0,($C$6-EX12)*24*60 &lt; 31),0.5%,
  IF(AND(($C$6-EX12)*24*60 &gt; 30,($C$6-EX12)*24*60 &lt; 61),1%,
  IF(AND(($C$6-EX12)*24*60 &gt; 60,($C$6-EX12)*24*60 &lt; 91),1.25%,
  IF(AND(($C$6-EX12)*24*60 &gt; 90,($C$6-EX12)*24*60 &lt; 800),1.5%,
  IF(AND(EV12="HADIR",EX12=""),1.5%,
  IF(EV12="ALPA",1.5%,0%
  )
  )
  )
  )
  )
 )</f>
        <v>0</v>
      </c>
      <c r="FB12" s="118"/>
      <c r="FC12" s="118"/>
      <c r="FD12" s="119"/>
      <c r="FE12" s="119"/>
      <c r="FF12" s="77">
        <f t="shared" ref="FF12:FF75" si="141">IF(FB12="ALPA  ",1%,)</f>
        <v>0</v>
      </c>
      <c r="FG12" s="77">
        <f t="shared" ref="FG12:FG75" si="142">IF(AND((FD12-$C$5)*24*60 &gt; 0,(FD12-$C$5)*24*60 &lt; 31),0.5%,
  IF(AND((FD12-$C$5)*24*60 &gt; 30,(FD12-$C$5)*24*60 &lt; 61),1%,
  IF(AND((FD12-$C$5)*24*60 &gt; 60,(FD12-$C$5)*24*60 &lt; 91),1.25%,
  IF((FD12-$C$5)*24*60 &gt; 90,1.5%,
  IF(AND(FC12="HADIR",FD12=""),1.5%,
  IF(FC12="ALPA",1.5%,0%
  )
  )
  )
  )
  )
 )</f>
        <v>0</v>
      </c>
      <c r="FH12" s="77">
        <f t="shared" ref="FH12:FH75" si="143">IF(AND(($C$6-FE12)*24*60 &gt; 0,($C$6-FE12)*24*60 &lt; 31),0.5%,
  IF(AND(($C$6-FE12)*24*60 &gt; 30,($C$6-FE12)*24*60 &lt; 61),1%,
  IF(AND(($C$6-FE12)*24*60 &gt; 60,($C$6-FE12)*24*60 &lt; 91),1.25%,
  IF(AND(($C$6-FE12)*24*60 &gt; 90,($C$6-FE12)*24*60 &lt; 800),1.5%,
  IF(AND(FC12="HADIR",FE12=""),1.5%,
  IF(FC12="ALPA",1.5%,0%
  )
  )
  )
  )
  )
 )</f>
        <v>0</v>
      </c>
      <c r="FI12" s="118"/>
      <c r="FJ12" s="118"/>
      <c r="FK12" s="119"/>
      <c r="FL12" s="119"/>
      <c r="FM12" s="77">
        <f t="shared" ref="FM12:FM75" si="144">IF(FI12="ALPA  ",1%,)</f>
        <v>0</v>
      </c>
      <c r="FN12" s="77">
        <f t="shared" ref="FN12:FN75" si="145">IF(AND((FK12-$C$5)*24*60 &gt; 0,(FK12-$C$5)*24*60 &lt; 31),0.5%,
  IF(AND((FK12-$C$5)*24*60 &gt; 30,(FK12-$C$5)*24*60 &lt; 61),1%,
  IF(AND((FK12-$C$5)*24*60 &gt; 60,(FK12-$C$5)*24*60 &lt; 91),1.25%,
  IF((FK12-$C$5)*24*60 &gt; 90,1.5%,
  IF(AND(FJ12="HADIR",FK12=""),1.5%,
  IF(FJ12="ALPA",1.5%,0%
  )
  )
  )
  )
  )
 )</f>
        <v>0</v>
      </c>
      <c r="FO12" s="77">
        <f t="shared" ref="FO12:FO75" si="146">IF(AND(($C$6-FL12)*24*60 &gt; 0,($C$6-FL12)*24*60 &lt; 31),0.5%,
  IF(AND(($C$6-FL12)*24*60 &gt; 30,($C$6-FL12)*24*60 &lt; 61),1%,
  IF(AND(($C$6-FL12)*24*60 &gt; 60,($C$6-FL12)*24*60 &lt; 91),1.25%,
  IF(AND(($C$6-FL12)*24*60 &gt; 90,($C$6-FL12)*24*60 &lt; 800),1.5%,
  IF(AND(FJ12="HADIR",FL12=""),1.5%,
  IF(FJ12="ALPA",1.5%,0%
  )
  )
  )
  )
  )
 )</f>
        <v>0</v>
      </c>
      <c r="FP12" s="118"/>
      <c r="FQ12" s="118"/>
      <c r="FR12" s="119"/>
      <c r="FS12" s="119"/>
      <c r="FT12" s="77">
        <f t="shared" ref="FT12:FT75" si="147">IF(FP12="ALPA  ",1%,)</f>
        <v>0</v>
      </c>
      <c r="FU12" s="77">
        <f t="shared" ref="FU12:FU75" si="148">IF(AND((FR12-$C$5)*24*60 &gt; 0,(FR12-$C$5)*24*60 &lt; 31),0.5%,
  IF(AND((FR12-$C$5)*24*60 &gt; 30,(FR12-$C$5)*24*60 &lt; 61),1%,
  IF(AND((FR12-$C$5)*24*60 &gt; 60,(FR12-$C$5)*24*60 &lt; 91),1.25%,
  IF((FR12-$C$5)*24*60 &gt; 90,1.5%,
  IF(AND(FQ12="HADIR",FR12=""),1.5%,
  IF(FQ12="ALPA",1.5%,0%
  )
  )
  )
  )
  )
 )</f>
        <v>0</v>
      </c>
      <c r="FV12" s="77">
        <f t="shared" ref="FV12:FV75" si="149">IF(AND(($C$6-FS12)*24*60 &gt; 0,($C$6-FS12)*24*60 &lt; 31),0.5%,
  IF(AND(($C$6-FS12)*24*60 &gt; 30,($C$6-FS12)*24*60 &lt; 61),1%,
  IF(AND(($C$6-FS12)*24*60 &gt; 60,($C$6-FS12)*24*60 &lt; 91),1.25%,
  IF(AND(($C$6-FS12)*24*60 &gt; 90,($C$6-FS12)*24*60 &lt; 800),1.5%,
  IF(AND(FQ12="HADIR",FS12=""),1.5%,
  IF(FQ12="ALPA",1.5%,0%
  )
  )
  )
  )
  )
 )</f>
        <v>0</v>
      </c>
      <c r="FW12" s="118"/>
      <c r="FX12" s="118"/>
      <c r="FY12" s="119"/>
      <c r="FZ12" s="119"/>
      <c r="GA12" s="77">
        <f t="shared" ref="GA12:GA75" si="150">IF(FW12="ALPA  ",1%,)</f>
        <v>0</v>
      </c>
      <c r="GB12" s="77">
        <f t="shared" ref="GB12:GB75" si="151">IF(AND((FY12-$C$5)*24*60 &gt; 0,(FY12-$C$5)*24*60 &lt; 31),0.5%,
  IF(AND((FY12-$C$5)*24*60 &gt; 30,(FY12-$C$5)*24*60 &lt; 61),1%,
  IF(AND((FY12-$C$5)*24*60 &gt; 60,(FY12-$C$5)*24*60 &lt; 91),1.25%,
  IF((FY12-$C$5)*24*60 &gt; 90,1.5%,
  IF(AND(FX12="HADIR",FY12=""),1.5%,
  IF(FX12="ALPA",1.5%,0%
  )
  )
  )
  )
  )
 )</f>
        <v>0</v>
      </c>
      <c r="GC12" s="77">
        <f t="shared" ref="GC12:GC75" si="152">IF(AND(($C$6-FZ12)*24*60 &gt; 0,($C$6-FZ12)*24*60 &lt; 31),0.5%,
  IF(AND(($C$6-FZ12)*24*60 &gt; 30,($C$6-FZ12)*24*60 &lt; 61),1%,
  IF(AND(($C$6-FZ12)*24*60 &gt; 60,($C$6-FZ12)*24*60 &lt; 91),1.25%,
  IF(AND(($C$6-FZ12)*24*60 &gt; 90,($C$6-FZ12)*24*60 &lt; 800),1.5%,
  IF(AND(FX12="HADIR",FZ12=""),1.5%,
  IF(FX12="ALPA",1.5%,0%
  )
  )
  )
  )
  )
 )</f>
        <v>0</v>
      </c>
      <c r="GD12" s="118"/>
      <c r="GE12" s="118"/>
      <c r="GF12" s="119"/>
      <c r="GG12" s="119"/>
      <c r="GH12" s="77">
        <f t="shared" ref="GH12:GH75" si="153">IF(GD12="ALPA  ",1%,)</f>
        <v>0</v>
      </c>
      <c r="GI12" s="77">
        <f t="shared" ref="GI12:GI75" si="154">IF(AND((GF12-$C$5)*24*60 &gt; 0,(GF12-$C$5)*24*60 &lt; 31),0.5%,
  IF(AND((GF12-$C$5)*24*60 &gt; 30,(GF12-$C$5)*24*60 &lt; 61),1%,
  IF(AND((GF12-$C$5)*24*60 &gt; 60,(GF12-$C$5)*24*60 &lt; 91),1.25%,
  IF((GF12-$C$5)*24*60 &gt; 90,1.5%,
  IF(AND(GE12="HADIR",GF12=""),1.5%,
  IF(GE12="ALPA",1.5%,0%
  )
  )
  )
  )
  )
 )</f>
        <v>0</v>
      </c>
      <c r="GJ12" s="77">
        <f t="shared" ref="GJ12:GJ75" si="155">IF(AND(($C$6-GG12)*24*60 &gt; 0,($C$6-GG12)*24*60 &lt; 31),0.5%,
  IF(AND(($C$6-GG12)*24*60 &gt; 30,($C$6-GG12)*24*60 &lt; 61),1%,
  IF(AND(($C$6-GG12)*24*60 &gt; 60,($C$6-GG12)*24*60 &lt; 91),1.25%,
  IF(AND(($C$6-GG12)*24*60 &gt; 90,($C$6-GG12)*24*60 &lt; 800),1.5%,
  IF(AND(GE12="HADIR",GG12=""),1.5%,
  IF(GE12="ALPA",1.5%,0%
  )
  )
  )
  )
  )
 )</f>
        <v>0</v>
      </c>
      <c r="GK12" s="118"/>
      <c r="GL12" s="118"/>
      <c r="GM12" s="119"/>
      <c r="GN12" s="119"/>
      <c r="GO12" s="77">
        <f t="shared" ref="GO12:GO75" si="156">IF(GK12="ALPA  ",1%,)</f>
        <v>0</v>
      </c>
      <c r="GP12" s="77">
        <f t="shared" ref="GP12:GP75" si="157">IF(AND((GM12-$C$5)*24*60 &gt; 0,(GM12-$C$5)*24*60 &lt; 31),0.5%,
  IF(AND((GM12-$C$5)*24*60 &gt; 30,(GM12-$C$5)*24*60 &lt; 61),1%,
  IF(AND((GM12-$C$5)*24*60 &gt; 60,(GM12-$C$5)*24*60 &lt; 91),1.25%,
  IF((GM12-$C$5)*24*60 &gt; 90,1.5%,
  IF(AND(GL12="HADIR",GM12=""),1.5%,
  IF(GL12="ALPA",1.5%,0%
  )
  )
  )
  )
  )
 )</f>
        <v>0</v>
      </c>
      <c r="GQ12" s="77">
        <f t="shared" ref="GQ12:GQ75" si="158">IF(AND(($C$6-GN12)*24*60 &gt; 0,($C$6-GN12)*24*60 &lt; 31),0.5%,
  IF(AND(($C$6-GN12)*24*60 &gt; 30,($C$6-GN12)*24*60 &lt; 61),1%,
  IF(AND(($C$6-GN12)*24*60 &gt; 60,($C$6-GN12)*24*60 &lt; 91),1.25%,
  IF(AND(($C$6-GN12)*24*60 &gt; 90,($C$6-GN12)*24*60 &lt; 800),1.5%,
  IF(AND(GL12="HADIR",GN12=""),1.5%,
  IF(GL12="ALPA",1.5%,0%
  )
  )
  )
  )
  )
 )</f>
        <v>0</v>
      </c>
      <c r="GR12" s="118"/>
      <c r="GS12" s="118"/>
      <c r="GT12" s="119"/>
      <c r="GU12" s="119"/>
      <c r="GV12" s="77">
        <f t="shared" ref="GV12:GV75" si="159">IF(GR12="ALPA  ",1%,)</f>
        <v>0</v>
      </c>
      <c r="GW12" s="77">
        <f t="shared" ref="GW12:GW75" si="160">IF(AND((GT12-$C$5)*24*60 &gt; 0,(GT12-$C$5)*24*60 &lt; 31),0.5%,
  IF(AND((GT12-$C$5)*24*60 &gt; 30,(GT12-$C$5)*24*60 &lt; 61),1%,
  IF(AND((GT12-$C$5)*24*60 &gt; 60,(GT12-$C$5)*24*60 &lt; 91),1.25%,
  IF((GT12-$C$5)*24*60 &gt; 90,1.5%,
  IF(AND(GS12="HADIR",GT12=""),1.5%,
  IF(GS12="ALPA",1.5%,0%
  )
  )
  )
  )
  )
 )</f>
        <v>0</v>
      </c>
      <c r="GX12" s="77">
        <f t="shared" ref="GX12:GX75" si="161">IF(AND(($C$6-GU12)*24*60 &gt; 0,($C$6-GU12)*24*60 &lt; 31),0.5%,
  IF(AND(($C$6-GU12)*24*60 &gt; 30,($C$6-GU12)*24*60 &lt; 61),1%,
  IF(AND(($C$6-GU12)*24*60 &gt; 60,($C$6-GU12)*24*60 &lt; 91),1.25%,
  IF(AND(($C$6-GU12)*24*60 &gt; 90,($C$6-GU12)*24*60 &lt; 800),1.5%,
  IF(AND(GS12="HADIR",GU12=""),1.5%,
  IF(GS12="ALPA",1.5%,0%
  )
  )
  )
  )
  )
 )</f>
        <v>0</v>
      </c>
      <c r="GY12" s="118"/>
      <c r="GZ12" s="118"/>
      <c r="HA12" s="119"/>
      <c r="HB12" s="119"/>
      <c r="HC12" s="77">
        <f t="shared" ref="HC12:HC75" si="162">IF(GY12="ALPA  ",1%,)</f>
        <v>0</v>
      </c>
      <c r="HD12" s="77">
        <f t="shared" ref="HD12:HD75" si="163">IF(AND((HA12-$C$5)*24*60 &gt; 0,(HA12-$C$5)*24*60 &lt; 31),0.5%,
  IF(AND((HA12-$C$5)*24*60 &gt; 30,(HA12-$C$5)*24*60 &lt; 61),1%,
  IF(AND((HA12-$C$5)*24*60 &gt; 60,(HA12-$C$5)*24*60 &lt; 91),1.25%,
  IF((HA12-$C$5)*24*60 &gt; 90,1.5%,
  IF(AND(GZ12="HADIR",HA12=""),1.5%,
  IF(GZ12="ALPA",1.5%,0%
  )
  )
  )
  )
  )
 )</f>
        <v>0</v>
      </c>
      <c r="HE12" s="77">
        <f t="shared" ref="HE12:HE75" si="164">IF(AND(($C$6-HB12)*24*60 &gt; 0,($C$6-HB12)*24*60 &lt; 31),0.5%,
  IF(AND(($C$6-HB12)*24*60 &gt; 30,($C$6-HB12)*24*60 &lt; 61),1%,
  IF(AND(($C$6-HB12)*24*60 &gt; 60,($C$6-HB12)*24*60 &lt; 91),1.25%,
  IF(AND(($C$6-HB12)*24*60 &gt; 90,($C$6-HB12)*24*60 &lt; 800),1.5%,
  IF(AND(GZ12="HADIR",HB12=""),1.5%,
  IF(GZ12="ALPA",1.5%,0%
  )
  )
  )
  )
  )
 )</f>
        <v>0</v>
      </c>
      <c r="HF12" s="118"/>
      <c r="HG12" s="118"/>
      <c r="HH12" s="119"/>
      <c r="HI12" s="119"/>
      <c r="HJ12" s="77">
        <f t="shared" ref="HJ12:HJ75" si="165">IF(HF12="ALPA  ",1%,)</f>
        <v>0</v>
      </c>
      <c r="HK12" s="77">
        <f t="shared" ref="HK12:HK75" si="166">IF(AND((HH12-$C$5)*24*60 &gt; 0,(HH12-$C$5)*24*60 &lt; 31),0.5%,
  IF(AND((HH12-$C$5)*24*60 &gt; 30,(HH12-$C$5)*24*60 &lt; 61),1%,
  IF(AND((HH12-$C$5)*24*60 &gt; 60,(HH12-$C$5)*24*60 &lt; 91),1.25%,
  IF((HH12-$C$5)*24*60 &gt; 90,1.5%,
  IF(AND(HG12="HADIR",HH12=""),1.5%,
  IF(HG12="ALPA",1.5%,0%
  )
  )
  )
  )
  )
 )</f>
        <v>0</v>
      </c>
      <c r="HL12" s="77">
        <f t="shared" ref="HL12:HL75" si="167">IF(AND(($C$6-HI12)*24*60 &gt; 0,($C$6-HI12)*24*60 &lt; 31),0.5%,
  IF(AND(($C$6-HI12)*24*60 &gt; 30,($C$6-HI12)*24*60 &lt; 61),1%,
  IF(AND(($C$6-HI12)*24*60 &gt; 60,($C$6-HI12)*24*60 &lt; 91),1.25%,
  IF(AND(($C$6-HI12)*24*60 &gt; 90,($C$6-HI12)*24*60 &lt; 800),1.5%,
  IF(AND(HG12="HADIR",HI12=""),1.5%,
  IF(HG12="ALPA",1.5%,0%
  )
  )
  )
  )
  )
 )</f>
        <v>0</v>
      </c>
      <c r="HM12" s="120"/>
      <c r="HN12" s="120"/>
      <c r="HO12" s="120"/>
      <c r="HP12" s="120"/>
      <c r="HQ12" s="120"/>
      <c r="HR12" s="120"/>
      <c r="HS12" s="76">
        <f t="shared" ref="HS12:HS74" si="168">COUNTIF(D12:HL12,"HADIR  ")</f>
        <v>0</v>
      </c>
      <c r="HT12" s="76">
        <f t="shared" ref="HT12:HT74" si="169">COUNTIF(D12:HL12,"ALPA  ")</f>
        <v>0</v>
      </c>
      <c r="HU12" s="76">
        <f t="shared" ref="HU12:HU74" si="170">COUNTIF(D12:HL12,"IZIN  ")</f>
        <v>0</v>
      </c>
      <c r="HV12" s="76">
        <f t="shared" ref="HV12:HV74" si="171">COUNTIF(D12:HL12,"SAKIT  ")</f>
        <v>0</v>
      </c>
      <c r="HW12" s="76">
        <f t="shared" ref="HW12:HW74" si="172">COUNTIF(D12:HL12,"CUTI  ")</f>
        <v>0</v>
      </c>
      <c r="HX12" s="76">
        <f t="shared" ref="HX12:HX74" si="173">COUNTIF(D12:HL12,"DL  ")</f>
        <v>0</v>
      </c>
      <c r="HY12" s="76">
        <f t="shared" ref="HY12:HY74" si="174">COUNTIF(D12:HL12,"HADIR")</f>
        <v>0</v>
      </c>
      <c r="HZ12" s="76">
        <f t="shared" ref="HZ12:HZ74" si="175">COUNTIF(D12:HL12,"ALPA")</f>
        <v>0</v>
      </c>
      <c r="IA12" s="76">
        <f t="shared" ref="IA12:IA74" si="176">COUNTIF(D12:HL12,"IZIN")</f>
        <v>0</v>
      </c>
      <c r="IB12" s="76">
        <f t="shared" ref="IB12:IB74" si="177">COUNTIF(D12:HL12,"SAKIT")</f>
        <v>0</v>
      </c>
      <c r="IC12" s="76">
        <f t="shared" ref="IC12:IC74" si="178">COUNTIF(D12:HL12,"CUTI")</f>
        <v>0</v>
      </c>
      <c r="ID12" s="76">
        <f t="shared" ref="ID12:ID74" si="179">COUNTIF(D12:HL12,"DL")</f>
        <v>0</v>
      </c>
      <c r="IE12" s="78">
        <f>IF('Daftar Pegawai'!I6="ASN YANG TIDAK DIBAYARKAN TPP",100%,
 IF(HZ12&gt;=$C$4,100%,
 (HN12*3%)+H12+I12+J12+O12+P12+Q12+V12+W12+X12+AC12+AD12+AE12+AJ12+AK12+AL12+AQ12+AR12+AS12+AX12+AY12+AZ12+BE12+BF12+BG12+BL12+BM12+BN12+BS12+BT12+BU12+BZ12+CA12+CB12+CG12+CH12+CI12+CN12+CO12+CP12+CU12+CV12+CW12+DB12+DC12+DD12+DI12+DJ12+DK12+DP12+DQ12+DR12+DW12+DX12+DY12+ED12+EE12+EF12+EK12+EL12+EM12+ER12+ES12+ET12+EY12+EZ12+FA12+FF12+FG12+FH12+FM12+FN12+FO12+FT12+FU12+FV12+GA12+GB12+GC12+GH12+GI12+GJ12+GO12+GP12+GQ12+GV12+GW12+GX12+HC12+HD12+HE12+HJ12+HK12+HL12+'Daftar Pegawai'!K6+'Daftar Pegawai'!M6+'Daftar Pegawai'!U6+'Daftar Pegawai'!O6+'Daftar Pegawai'!Q6+'Daftar Pegawai'!S6
 )
)</f>
        <v>1</v>
      </c>
      <c r="IF12" s="78">
        <f t="shared" ref="IF12:IF75" si="180">IF(IE12&gt;100%,100%,IE12)</f>
        <v>1</v>
      </c>
    </row>
    <row r="13" spans="1:240" x14ac:dyDescent="0.25">
      <c r="A13" s="121">
        <f t="shared" si="74"/>
        <v>3</v>
      </c>
      <c r="B13" s="122">
        <f>'Daftar Pegawai'!B7</f>
        <v>0</v>
      </c>
      <c r="C13" s="121">
        <f>'Daftar Pegawai'!C7</f>
        <v>0</v>
      </c>
      <c r="D13" s="118"/>
      <c r="E13" s="118"/>
      <c r="F13" s="119"/>
      <c r="G13" s="119"/>
      <c r="H13" s="77">
        <f t="shared" si="75"/>
        <v>0</v>
      </c>
      <c r="I13" s="77">
        <f t="shared" si="76"/>
        <v>0</v>
      </c>
      <c r="J13" s="77">
        <f t="shared" si="77"/>
        <v>0</v>
      </c>
      <c r="K13" s="118"/>
      <c r="L13" s="118"/>
      <c r="M13" s="119"/>
      <c r="N13" s="119"/>
      <c r="O13" s="77">
        <f t="shared" si="78"/>
        <v>0</v>
      </c>
      <c r="P13" s="77">
        <f t="shared" si="79"/>
        <v>0</v>
      </c>
      <c r="Q13" s="77">
        <f t="shared" si="80"/>
        <v>0</v>
      </c>
      <c r="R13" s="118"/>
      <c r="S13" s="118"/>
      <c r="T13" s="119"/>
      <c r="U13" s="119"/>
      <c r="V13" s="77">
        <f t="shared" si="81"/>
        <v>0</v>
      </c>
      <c r="W13" s="77">
        <f t="shared" si="82"/>
        <v>0</v>
      </c>
      <c r="X13" s="77">
        <f t="shared" si="83"/>
        <v>0</v>
      </c>
      <c r="Y13" s="118"/>
      <c r="Z13" s="118"/>
      <c r="AA13" s="119"/>
      <c r="AB13" s="119"/>
      <c r="AC13" s="77">
        <f t="shared" si="84"/>
        <v>0</v>
      </c>
      <c r="AD13" s="77">
        <f t="shared" si="85"/>
        <v>0</v>
      </c>
      <c r="AE13" s="77">
        <f t="shared" si="86"/>
        <v>0</v>
      </c>
      <c r="AF13" s="118"/>
      <c r="AG13" s="118"/>
      <c r="AH13" s="119"/>
      <c r="AI13" s="119"/>
      <c r="AJ13" s="77">
        <f t="shared" si="87"/>
        <v>0</v>
      </c>
      <c r="AK13" s="77">
        <f t="shared" si="88"/>
        <v>0</v>
      </c>
      <c r="AL13" s="77">
        <f t="shared" si="89"/>
        <v>0</v>
      </c>
      <c r="AM13" s="118"/>
      <c r="AN13" s="118"/>
      <c r="AO13" s="119"/>
      <c r="AP13" s="119"/>
      <c r="AQ13" s="77">
        <f t="shared" si="90"/>
        <v>0</v>
      </c>
      <c r="AR13" s="77">
        <f t="shared" si="91"/>
        <v>0</v>
      </c>
      <c r="AS13" s="77">
        <f t="shared" si="92"/>
        <v>0</v>
      </c>
      <c r="AT13" s="118"/>
      <c r="AU13" s="118"/>
      <c r="AV13" s="119"/>
      <c r="AW13" s="119"/>
      <c r="AX13" s="77">
        <f t="shared" si="93"/>
        <v>0</v>
      </c>
      <c r="AY13" s="77">
        <f t="shared" si="94"/>
        <v>0</v>
      </c>
      <c r="AZ13" s="77">
        <f t="shared" si="95"/>
        <v>0</v>
      </c>
      <c r="BA13" s="118"/>
      <c r="BB13" s="118"/>
      <c r="BC13" s="119"/>
      <c r="BD13" s="119"/>
      <c r="BE13" s="77">
        <f t="shared" si="96"/>
        <v>0</v>
      </c>
      <c r="BF13" s="77">
        <f t="shared" si="97"/>
        <v>0</v>
      </c>
      <c r="BG13" s="77">
        <f t="shared" si="98"/>
        <v>0</v>
      </c>
      <c r="BH13" s="118"/>
      <c r="BI13" s="118"/>
      <c r="BJ13" s="119"/>
      <c r="BK13" s="119"/>
      <c r="BL13" s="77">
        <f t="shared" si="99"/>
        <v>0</v>
      </c>
      <c r="BM13" s="77">
        <f t="shared" si="100"/>
        <v>0</v>
      </c>
      <c r="BN13" s="77">
        <f t="shared" si="101"/>
        <v>0</v>
      </c>
      <c r="BO13" s="118"/>
      <c r="BP13" s="118"/>
      <c r="BQ13" s="119"/>
      <c r="BR13" s="119"/>
      <c r="BS13" s="77">
        <f t="shared" si="102"/>
        <v>0</v>
      </c>
      <c r="BT13" s="77">
        <f t="shared" si="103"/>
        <v>0</v>
      </c>
      <c r="BU13" s="77">
        <f t="shared" si="104"/>
        <v>0</v>
      </c>
      <c r="BV13" s="118"/>
      <c r="BW13" s="118"/>
      <c r="BX13" s="119"/>
      <c r="BY13" s="119"/>
      <c r="BZ13" s="77">
        <f t="shared" si="105"/>
        <v>0</v>
      </c>
      <c r="CA13" s="77">
        <f t="shared" si="106"/>
        <v>0</v>
      </c>
      <c r="CB13" s="77">
        <f t="shared" si="107"/>
        <v>0</v>
      </c>
      <c r="CC13" s="118"/>
      <c r="CD13" s="118"/>
      <c r="CE13" s="119"/>
      <c r="CF13" s="119"/>
      <c r="CG13" s="77">
        <f t="shared" si="108"/>
        <v>0</v>
      </c>
      <c r="CH13" s="77">
        <f t="shared" si="109"/>
        <v>0</v>
      </c>
      <c r="CI13" s="77">
        <f t="shared" si="110"/>
        <v>0</v>
      </c>
      <c r="CJ13" s="118"/>
      <c r="CK13" s="118"/>
      <c r="CL13" s="119"/>
      <c r="CM13" s="119"/>
      <c r="CN13" s="77">
        <f t="shared" si="111"/>
        <v>0</v>
      </c>
      <c r="CO13" s="77">
        <f t="shared" si="112"/>
        <v>0</v>
      </c>
      <c r="CP13" s="77">
        <f t="shared" si="113"/>
        <v>0</v>
      </c>
      <c r="CQ13" s="118"/>
      <c r="CR13" s="118"/>
      <c r="CS13" s="119"/>
      <c r="CT13" s="119"/>
      <c r="CU13" s="77">
        <f t="shared" si="114"/>
        <v>0</v>
      </c>
      <c r="CV13" s="77">
        <f t="shared" si="115"/>
        <v>0</v>
      </c>
      <c r="CW13" s="77">
        <f t="shared" si="116"/>
        <v>0</v>
      </c>
      <c r="CX13" s="118"/>
      <c r="CY13" s="118"/>
      <c r="CZ13" s="119"/>
      <c r="DA13" s="119"/>
      <c r="DB13" s="77">
        <f t="shared" si="117"/>
        <v>0</v>
      </c>
      <c r="DC13" s="77">
        <f t="shared" si="118"/>
        <v>0</v>
      </c>
      <c r="DD13" s="77">
        <f t="shared" si="119"/>
        <v>0</v>
      </c>
      <c r="DE13" s="118"/>
      <c r="DF13" s="118"/>
      <c r="DG13" s="119"/>
      <c r="DH13" s="119"/>
      <c r="DI13" s="77">
        <f t="shared" si="120"/>
        <v>0</v>
      </c>
      <c r="DJ13" s="77">
        <f t="shared" si="121"/>
        <v>0</v>
      </c>
      <c r="DK13" s="77">
        <f t="shared" si="122"/>
        <v>0</v>
      </c>
      <c r="DL13" s="118"/>
      <c r="DM13" s="118"/>
      <c r="DN13" s="119"/>
      <c r="DO13" s="119"/>
      <c r="DP13" s="77">
        <f t="shared" si="123"/>
        <v>0</v>
      </c>
      <c r="DQ13" s="77">
        <f t="shared" si="124"/>
        <v>0</v>
      </c>
      <c r="DR13" s="77">
        <f t="shared" si="125"/>
        <v>0</v>
      </c>
      <c r="DS13" s="118"/>
      <c r="DT13" s="118"/>
      <c r="DU13" s="119"/>
      <c r="DV13" s="119"/>
      <c r="DW13" s="77">
        <f t="shared" si="126"/>
        <v>0</v>
      </c>
      <c r="DX13" s="77">
        <f t="shared" si="127"/>
        <v>0</v>
      </c>
      <c r="DY13" s="77">
        <f t="shared" si="128"/>
        <v>0</v>
      </c>
      <c r="DZ13" s="118"/>
      <c r="EA13" s="118"/>
      <c r="EB13" s="119"/>
      <c r="EC13" s="119"/>
      <c r="ED13" s="77">
        <f t="shared" si="129"/>
        <v>0</v>
      </c>
      <c r="EE13" s="77">
        <f t="shared" si="130"/>
        <v>0</v>
      </c>
      <c r="EF13" s="77">
        <f t="shared" si="131"/>
        <v>0</v>
      </c>
      <c r="EG13" s="118"/>
      <c r="EH13" s="118"/>
      <c r="EI13" s="119"/>
      <c r="EJ13" s="119"/>
      <c r="EK13" s="77">
        <f t="shared" si="132"/>
        <v>0</v>
      </c>
      <c r="EL13" s="77">
        <f t="shared" si="133"/>
        <v>0</v>
      </c>
      <c r="EM13" s="77">
        <f t="shared" si="134"/>
        <v>0</v>
      </c>
      <c r="EN13" s="118"/>
      <c r="EO13" s="118"/>
      <c r="EP13" s="119"/>
      <c r="EQ13" s="119"/>
      <c r="ER13" s="77">
        <f t="shared" si="135"/>
        <v>0</v>
      </c>
      <c r="ES13" s="77">
        <f t="shared" si="136"/>
        <v>0</v>
      </c>
      <c r="ET13" s="77">
        <f t="shared" si="137"/>
        <v>0</v>
      </c>
      <c r="EU13" s="118"/>
      <c r="EV13" s="118"/>
      <c r="EW13" s="119"/>
      <c r="EX13" s="119"/>
      <c r="EY13" s="77">
        <f t="shared" si="138"/>
        <v>0</v>
      </c>
      <c r="EZ13" s="77">
        <f t="shared" si="139"/>
        <v>0</v>
      </c>
      <c r="FA13" s="77">
        <f t="shared" si="140"/>
        <v>0</v>
      </c>
      <c r="FB13" s="118"/>
      <c r="FC13" s="118"/>
      <c r="FD13" s="119"/>
      <c r="FE13" s="119"/>
      <c r="FF13" s="77">
        <f t="shared" si="141"/>
        <v>0</v>
      </c>
      <c r="FG13" s="77">
        <f t="shared" si="142"/>
        <v>0</v>
      </c>
      <c r="FH13" s="77">
        <f t="shared" si="143"/>
        <v>0</v>
      </c>
      <c r="FI13" s="118"/>
      <c r="FJ13" s="118"/>
      <c r="FK13" s="119"/>
      <c r="FL13" s="119"/>
      <c r="FM13" s="77">
        <f t="shared" si="144"/>
        <v>0</v>
      </c>
      <c r="FN13" s="77">
        <f t="shared" si="145"/>
        <v>0</v>
      </c>
      <c r="FO13" s="77">
        <f t="shared" si="146"/>
        <v>0</v>
      </c>
      <c r="FP13" s="118"/>
      <c r="FQ13" s="118"/>
      <c r="FR13" s="119"/>
      <c r="FS13" s="119"/>
      <c r="FT13" s="77">
        <f t="shared" si="147"/>
        <v>0</v>
      </c>
      <c r="FU13" s="77">
        <f t="shared" si="148"/>
        <v>0</v>
      </c>
      <c r="FV13" s="77">
        <f t="shared" si="149"/>
        <v>0</v>
      </c>
      <c r="FW13" s="118"/>
      <c r="FX13" s="118"/>
      <c r="FY13" s="119"/>
      <c r="FZ13" s="119"/>
      <c r="GA13" s="77">
        <f t="shared" si="150"/>
        <v>0</v>
      </c>
      <c r="GB13" s="77">
        <f t="shared" si="151"/>
        <v>0</v>
      </c>
      <c r="GC13" s="77">
        <f t="shared" si="152"/>
        <v>0</v>
      </c>
      <c r="GD13" s="118"/>
      <c r="GE13" s="118"/>
      <c r="GF13" s="119"/>
      <c r="GG13" s="119"/>
      <c r="GH13" s="77">
        <f t="shared" si="153"/>
        <v>0</v>
      </c>
      <c r="GI13" s="77">
        <f t="shared" si="154"/>
        <v>0</v>
      </c>
      <c r="GJ13" s="77">
        <f t="shared" si="155"/>
        <v>0</v>
      </c>
      <c r="GK13" s="118"/>
      <c r="GL13" s="118"/>
      <c r="GM13" s="119"/>
      <c r="GN13" s="119"/>
      <c r="GO13" s="77">
        <f t="shared" si="156"/>
        <v>0</v>
      </c>
      <c r="GP13" s="77">
        <f t="shared" si="157"/>
        <v>0</v>
      </c>
      <c r="GQ13" s="77">
        <f t="shared" si="158"/>
        <v>0</v>
      </c>
      <c r="GR13" s="118"/>
      <c r="GS13" s="118"/>
      <c r="GT13" s="119"/>
      <c r="GU13" s="119"/>
      <c r="GV13" s="77">
        <f t="shared" si="159"/>
        <v>0</v>
      </c>
      <c r="GW13" s="77">
        <f t="shared" si="160"/>
        <v>0</v>
      </c>
      <c r="GX13" s="77">
        <f t="shared" si="161"/>
        <v>0</v>
      </c>
      <c r="GY13" s="118"/>
      <c r="GZ13" s="118"/>
      <c r="HA13" s="119"/>
      <c r="HB13" s="119"/>
      <c r="HC13" s="77">
        <f t="shared" si="162"/>
        <v>0</v>
      </c>
      <c r="HD13" s="77">
        <f t="shared" si="163"/>
        <v>0</v>
      </c>
      <c r="HE13" s="77">
        <f t="shared" si="164"/>
        <v>0</v>
      </c>
      <c r="HF13" s="118"/>
      <c r="HG13" s="118"/>
      <c r="HH13" s="119"/>
      <c r="HI13" s="119"/>
      <c r="HJ13" s="77">
        <f t="shared" si="165"/>
        <v>0</v>
      </c>
      <c r="HK13" s="77">
        <f t="shared" si="166"/>
        <v>0</v>
      </c>
      <c r="HL13" s="77">
        <f t="shared" si="167"/>
        <v>0</v>
      </c>
      <c r="HM13" s="120"/>
      <c r="HN13" s="120"/>
      <c r="HO13" s="120"/>
      <c r="HP13" s="120"/>
      <c r="HQ13" s="120"/>
      <c r="HR13" s="120"/>
      <c r="HS13" s="76">
        <f t="shared" si="168"/>
        <v>0</v>
      </c>
      <c r="HT13" s="76">
        <f t="shared" si="169"/>
        <v>0</v>
      </c>
      <c r="HU13" s="76">
        <f t="shared" si="170"/>
        <v>0</v>
      </c>
      <c r="HV13" s="76">
        <f t="shared" si="171"/>
        <v>0</v>
      </c>
      <c r="HW13" s="76">
        <f t="shared" si="172"/>
        <v>0</v>
      </c>
      <c r="HX13" s="76">
        <f t="shared" si="173"/>
        <v>0</v>
      </c>
      <c r="HY13" s="76">
        <f t="shared" si="174"/>
        <v>0</v>
      </c>
      <c r="HZ13" s="76">
        <f t="shared" si="175"/>
        <v>0</v>
      </c>
      <c r="IA13" s="76">
        <f t="shared" si="176"/>
        <v>0</v>
      </c>
      <c r="IB13" s="76">
        <f t="shared" si="177"/>
        <v>0</v>
      </c>
      <c r="IC13" s="76">
        <f t="shared" si="178"/>
        <v>0</v>
      </c>
      <c r="ID13" s="76">
        <f t="shared" si="179"/>
        <v>0</v>
      </c>
      <c r="IE13" s="78">
        <f>IF('Daftar Pegawai'!I7="ASN YANG TIDAK DIBAYARKAN TPP",100%,
 IF(HZ13&gt;=$C$4,100%,
 (HN13*3%)+H13+I13+J13+O13+P13+Q13+V13+W13+X13+AC13+AD13+AE13+AJ13+AK13+AL13+AQ13+AR13+AS13+AX13+AY13+AZ13+BE13+BF13+BG13+BL13+BM13+BN13+BS13+BT13+BU13+BZ13+CA13+CB13+CG13+CH13+CI13+CN13+CO13+CP13+CU13+CV13+CW13+DB13+DC13+DD13+DI13+DJ13+DK13+DP13+DQ13+DR13+DW13+DX13+DY13+ED13+EE13+EF13+EK13+EL13+EM13+ER13+ES13+ET13+EY13+EZ13+FA13+FF13+FG13+FH13+FM13+FN13+FO13+FT13+FU13+FV13+GA13+GB13+GC13+GH13+GI13+GJ13+GO13+GP13+GQ13+GV13+GW13+GX13+HC13+HD13+HE13+HJ13+HK13+HL13+'Daftar Pegawai'!K7+'Daftar Pegawai'!M7+'Daftar Pegawai'!U7+'Daftar Pegawai'!O7+'Daftar Pegawai'!Q7+'Daftar Pegawai'!S7
 )
)</f>
        <v>1</v>
      </c>
      <c r="IF13" s="78">
        <f t="shared" si="180"/>
        <v>1</v>
      </c>
    </row>
    <row r="14" spans="1:240" x14ac:dyDescent="0.25">
      <c r="A14" s="121">
        <f t="shared" si="74"/>
        <v>4</v>
      </c>
      <c r="B14" s="121">
        <f>'Daftar Pegawai'!B8</f>
        <v>0</v>
      </c>
      <c r="C14" s="121">
        <f>'Daftar Pegawai'!C8</f>
        <v>0</v>
      </c>
      <c r="D14" s="118"/>
      <c r="E14" s="118"/>
      <c r="F14" s="119"/>
      <c r="G14" s="119"/>
      <c r="H14" s="77">
        <f t="shared" si="75"/>
        <v>0</v>
      </c>
      <c r="I14" s="77">
        <f t="shared" si="76"/>
        <v>0</v>
      </c>
      <c r="J14" s="77">
        <f t="shared" si="77"/>
        <v>0</v>
      </c>
      <c r="K14" s="118"/>
      <c r="L14" s="118"/>
      <c r="M14" s="119"/>
      <c r="N14" s="119"/>
      <c r="O14" s="77">
        <f t="shared" si="78"/>
        <v>0</v>
      </c>
      <c r="P14" s="77">
        <f t="shared" si="79"/>
        <v>0</v>
      </c>
      <c r="Q14" s="77">
        <f t="shared" si="80"/>
        <v>0</v>
      </c>
      <c r="R14" s="118"/>
      <c r="S14" s="118"/>
      <c r="T14" s="119"/>
      <c r="U14" s="119"/>
      <c r="V14" s="77">
        <f t="shared" si="81"/>
        <v>0</v>
      </c>
      <c r="W14" s="77">
        <f t="shared" si="82"/>
        <v>0</v>
      </c>
      <c r="X14" s="77">
        <f t="shared" si="83"/>
        <v>0</v>
      </c>
      <c r="Y14" s="118"/>
      <c r="Z14" s="118"/>
      <c r="AA14" s="119"/>
      <c r="AB14" s="119"/>
      <c r="AC14" s="77">
        <f t="shared" si="84"/>
        <v>0</v>
      </c>
      <c r="AD14" s="77">
        <f t="shared" si="85"/>
        <v>0</v>
      </c>
      <c r="AE14" s="77">
        <f t="shared" si="86"/>
        <v>0</v>
      </c>
      <c r="AF14" s="118"/>
      <c r="AG14" s="118"/>
      <c r="AH14" s="119"/>
      <c r="AI14" s="119"/>
      <c r="AJ14" s="77">
        <f t="shared" si="87"/>
        <v>0</v>
      </c>
      <c r="AK14" s="77">
        <f t="shared" si="88"/>
        <v>0</v>
      </c>
      <c r="AL14" s="77">
        <f t="shared" si="89"/>
        <v>0</v>
      </c>
      <c r="AM14" s="118"/>
      <c r="AN14" s="118"/>
      <c r="AO14" s="119"/>
      <c r="AP14" s="119"/>
      <c r="AQ14" s="77">
        <f t="shared" si="90"/>
        <v>0</v>
      </c>
      <c r="AR14" s="77">
        <f t="shared" si="91"/>
        <v>0</v>
      </c>
      <c r="AS14" s="77">
        <f t="shared" si="92"/>
        <v>0</v>
      </c>
      <c r="AT14" s="118"/>
      <c r="AU14" s="118"/>
      <c r="AV14" s="119"/>
      <c r="AW14" s="119"/>
      <c r="AX14" s="77">
        <f t="shared" si="93"/>
        <v>0</v>
      </c>
      <c r="AY14" s="77">
        <f t="shared" si="94"/>
        <v>0</v>
      </c>
      <c r="AZ14" s="77">
        <f t="shared" si="95"/>
        <v>0</v>
      </c>
      <c r="BA14" s="118"/>
      <c r="BB14" s="118"/>
      <c r="BC14" s="119"/>
      <c r="BD14" s="119"/>
      <c r="BE14" s="77">
        <f t="shared" si="96"/>
        <v>0</v>
      </c>
      <c r="BF14" s="77">
        <f t="shared" si="97"/>
        <v>0</v>
      </c>
      <c r="BG14" s="77">
        <f t="shared" si="98"/>
        <v>0</v>
      </c>
      <c r="BH14" s="118"/>
      <c r="BI14" s="118"/>
      <c r="BJ14" s="119"/>
      <c r="BK14" s="119"/>
      <c r="BL14" s="77">
        <f t="shared" si="99"/>
        <v>0</v>
      </c>
      <c r="BM14" s="77">
        <f t="shared" si="100"/>
        <v>0</v>
      </c>
      <c r="BN14" s="77">
        <f t="shared" si="101"/>
        <v>0</v>
      </c>
      <c r="BO14" s="118"/>
      <c r="BP14" s="118"/>
      <c r="BQ14" s="119"/>
      <c r="BR14" s="119"/>
      <c r="BS14" s="77">
        <f t="shared" si="102"/>
        <v>0</v>
      </c>
      <c r="BT14" s="77">
        <f t="shared" si="103"/>
        <v>0</v>
      </c>
      <c r="BU14" s="77">
        <f t="shared" si="104"/>
        <v>0</v>
      </c>
      <c r="BV14" s="118"/>
      <c r="BW14" s="118"/>
      <c r="BX14" s="119"/>
      <c r="BY14" s="119"/>
      <c r="BZ14" s="77">
        <f t="shared" si="105"/>
        <v>0</v>
      </c>
      <c r="CA14" s="77">
        <f t="shared" si="106"/>
        <v>0</v>
      </c>
      <c r="CB14" s="77">
        <f t="shared" si="107"/>
        <v>0</v>
      </c>
      <c r="CC14" s="118"/>
      <c r="CD14" s="118"/>
      <c r="CE14" s="119"/>
      <c r="CF14" s="119"/>
      <c r="CG14" s="77">
        <f t="shared" si="108"/>
        <v>0</v>
      </c>
      <c r="CH14" s="77">
        <f t="shared" si="109"/>
        <v>0</v>
      </c>
      <c r="CI14" s="77">
        <f t="shared" si="110"/>
        <v>0</v>
      </c>
      <c r="CJ14" s="118"/>
      <c r="CK14" s="118"/>
      <c r="CL14" s="119"/>
      <c r="CM14" s="119"/>
      <c r="CN14" s="77">
        <f t="shared" si="111"/>
        <v>0</v>
      </c>
      <c r="CO14" s="77">
        <f t="shared" si="112"/>
        <v>0</v>
      </c>
      <c r="CP14" s="77">
        <f t="shared" si="113"/>
        <v>0</v>
      </c>
      <c r="CQ14" s="118"/>
      <c r="CR14" s="118"/>
      <c r="CS14" s="119"/>
      <c r="CT14" s="119"/>
      <c r="CU14" s="77">
        <f t="shared" si="114"/>
        <v>0</v>
      </c>
      <c r="CV14" s="77">
        <f t="shared" si="115"/>
        <v>0</v>
      </c>
      <c r="CW14" s="77">
        <f t="shared" si="116"/>
        <v>0</v>
      </c>
      <c r="CX14" s="118"/>
      <c r="CY14" s="118"/>
      <c r="CZ14" s="119"/>
      <c r="DA14" s="119"/>
      <c r="DB14" s="77">
        <f t="shared" si="117"/>
        <v>0</v>
      </c>
      <c r="DC14" s="77">
        <f t="shared" si="118"/>
        <v>0</v>
      </c>
      <c r="DD14" s="77">
        <f t="shared" si="119"/>
        <v>0</v>
      </c>
      <c r="DE14" s="118"/>
      <c r="DF14" s="118"/>
      <c r="DG14" s="119"/>
      <c r="DH14" s="119"/>
      <c r="DI14" s="77">
        <f t="shared" si="120"/>
        <v>0</v>
      </c>
      <c r="DJ14" s="77">
        <f t="shared" si="121"/>
        <v>0</v>
      </c>
      <c r="DK14" s="77">
        <f t="shared" si="122"/>
        <v>0</v>
      </c>
      <c r="DL14" s="118"/>
      <c r="DM14" s="118"/>
      <c r="DN14" s="119"/>
      <c r="DO14" s="119"/>
      <c r="DP14" s="77">
        <f t="shared" si="123"/>
        <v>0</v>
      </c>
      <c r="DQ14" s="77">
        <f t="shared" si="124"/>
        <v>0</v>
      </c>
      <c r="DR14" s="77">
        <f t="shared" si="125"/>
        <v>0</v>
      </c>
      <c r="DS14" s="118"/>
      <c r="DT14" s="118"/>
      <c r="DU14" s="119"/>
      <c r="DV14" s="119"/>
      <c r="DW14" s="77">
        <f t="shared" si="126"/>
        <v>0</v>
      </c>
      <c r="DX14" s="77">
        <f t="shared" si="127"/>
        <v>0</v>
      </c>
      <c r="DY14" s="77">
        <f t="shared" si="128"/>
        <v>0</v>
      </c>
      <c r="DZ14" s="118"/>
      <c r="EA14" s="118"/>
      <c r="EB14" s="119"/>
      <c r="EC14" s="119"/>
      <c r="ED14" s="77">
        <f t="shared" si="129"/>
        <v>0</v>
      </c>
      <c r="EE14" s="77">
        <f t="shared" si="130"/>
        <v>0</v>
      </c>
      <c r="EF14" s="77">
        <f t="shared" si="131"/>
        <v>0</v>
      </c>
      <c r="EG14" s="118"/>
      <c r="EH14" s="118"/>
      <c r="EI14" s="119"/>
      <c r="EJ14" s="119"/>
      <c r="EK14" s="77">
        <f t="shared" si="132"/>
        <v>0</v>
      </c>
      <c r="EL14" s="77">
        <f t="shared" si="133"/>
        <v>0</v>
      </c>
      <c r="EM14" s="77">
        <f t="shared" si="134"/>
        <v>0</v>
      </c>
      <c r="EN14" s="118"/>
      <c r="EO14" s="118"/>
      <c r="EP14" s="119"/>
      <c r="EQ14" s="119"/>
      <c r="ER14" s="77">
        <f t="shared" si="135"/>
        <v>0</v>
      </c>
      <c r="ES14" s="77">
        <f t="shared" si="136"/>
        <v>0</v>
      </c>
      <c r="ET14" s="77">
        <f t="shared" si="137"/>
        <v>0</v>
      </c>
      <c r="EU14" s="118"/>
      <c r="EV14" s="118"/>
      <c r="EW14" s="119"/>
      <c r="EX14" s="119"/>
      <c r="EY14" s="77">
        <f t="shared" si="138"/>
        <v>0</v>
      </c>
      <c r="EZ14" s="77">
        <f t="shared" si="139"/>
        <v>0</v>
      </c>
      <c r="FA14" s="77">
        <f t="shared" si="140"/>
        <v>0</v>
      </c>
      <c r="FB14" s="118"/>
      <c r="FC14" s="118"/>
      <c r="FD14" s="119"/>
      <c r="FE14" s="119"/>
      <c r="FF14" s="77">
        <f t="shared" si="141"/>
        <v>0</v>
      </c>
      <c r="FG14" s="77">
        <f t="shared" si="142"/>
        <v>0</v>
      </c>
      <c r="FH14" s="77">
        <f t="shared" si="143"/>
        <v>0</v>
      </c>
      <c r="FI14" s="118"/>
      <c r="FJ14" s="118"/>
      <c r="FK14" s="119"/>
      <c r="FL14" s="119"/>
      <c r="FM14" s="77">
        <f t="shared" si="144"/>
        <v>0</v>
      </c>
      <c r="FN14" s="77">
        <f t="shared" si="145"/>
        <v>0</v>
      </c>
      <c r="FO14" s="77">
        <f t="shared" si="146"/>
        <v>0</v>
      </c>
      <c r="FP14" s="118"/>
      <c r="FQ14" s="118"/>
      <c r="FR14" s="119"/>
      <c r="FS14" s="119"/>
      <c r="FT14" s="77">
        <f t="shared" si="147"/>
        <v>0</v>
      </c>
      <c r="FU14" s="77">
        <f t="shared" si="148"/>
        <v>0</v>
      </c>
      <c r="FV14" s="77">
        <f t="shared" si="149"/>
        <v>0</v>
      </c>
      <c r="FW14" s="118"/>
      <c r="FX14" s="118"/>
      <c r="FY14" s="119"/>
      <c r="FZ14" s="119"/>
      <c r="GA14" s="77">
        <f t="shared" si="150"/>
        <v>0</v>
      </c>
      <c r="GB14" s="77">
        <f t="shared" si="151"/>
        <v>0</v>
      </c>
      <c r="GC14" s="77">
        <f t="shared" si="152"/>
        <v>0</v>
      </c>
      <c r="GD14" s="118"/>
      <c r="GE14" s="118"/>
      <c r="GF14" s="119"/>
      <c r="GG14" s="119"/>
      <c r="GH14" s="77">
        <f t="shared" si="153"/>
        <v>0</v>
      </c>
      <c r="GI14" s="77">
        <f t="shared" si="154"/>
        <v>0</v>
      </c>
      <c r="GJ14" s="77">
        <f t="shared" si="155"/>
        <v>0</v>
      </c>
      <c r="GK14" s="118"/>
      <c r="GL14" s="118"/>
      <c r="GM14" s="119"/>
      <c r="GN14" s="119"/>
      <c r="GO14" s="77">
        <f t="shared" si="156"/>
        <v>0</v>
      </c>
      <c r="GP14" s="77">
        <f t="shared" si="157"/>
        <v>0</v>
      </c>
      <c r="GQ14" s="77">
        <f t="shared" si="158"/>
        <v>0</v>
      </c>
      <c r="GR14" s="118"/>
      <c r="GS14" s="118"/>
      <c r="GT14" s="119"/>
      <c r="GU14" s="119"/>
      <c r="GV14" s="77">
        <f t="shared" si="159"/>
        <v>0</v>
      </c>
      <c r="GW14" s="77">
        <f t="shared" si="160"/>
        <v>0</v>
      </c>
      <c r="GX14" s="77">
        <f t="shared" si="161"/>
        <v>0</v>
      </c>
      <c r="GY14" s="118"/>
      <c r="GZ14" s="118"/>
      <c r="HA14" s="119"/>
      <c r="HB14" s="119"/>
      <c r="HC14" s="77">
        <f t="shared" si="162"/>
        <v>0</v>
      </c>
      <c r="HD14" s="77">
        <f t="shared" si="163"/>
        <v>0</v>
      </c>
      <c r="HE14" s="77">
        <f t="shared" si="164"/>
        <v>0</v>
      </c>
      <c r="HF14" s="118"/>
      <c r="HG14" s="118"/>
      <c r="HH14" s="119"/>
      <c r="HI14" s="119"/>
      <c r="HJ14" s="77">
        <f t="shared" si="165"/>
        <v>0</v>
      </c>
      <c r="HK14" s="77">
        <f t="shared" si="166"/>
        <v>0</v>
      </c>
      <c r="HL14" s="77">
        <f t="shared" si="167"/>
        <v>0</v>
      </c>
      <c r="HM14" s="120"/>
      <c r="HN14" s="120"/>
      <c r="HO14" s="120"/>
      <c r="HP14" s="120"/>
      <c r="HQ14" s="120"/>
      <c r="HR14" s="120"/>
      <c r="HS14" s="76">
        <f t="shared" si="168"/>
        <v>0</v>
      </c>
      <c r="HT14" s="76">
        <f t="shared" si="169"/>
        <v>0</v>
      </c>
      <c r="HU14" s="76">
        <f t="shared" si="170"/>
        <v>0</v>
      </c>
      <c r="HV14" s="76">
        <f t="shared" si="171"/>
        <v>0</v>
      </c>
      <c r="HW14" s="76">
        <f t="shared" si="172"/>
        <v>0</v>
      </c>
      <c r="HX14" s="76">
        <f t="shared" si="173"/>
        <v>0</v>
      </c>
      <c r="HY14" s="76">
        <f t="shared" si="174"/>
        <v>0</v>
      </c>
      <c r="HZ14" s="76">
        <f t="shared" si="175"/>
        <v>0</v>
      </c>
      <c r="IA14" s="76">
        <f t="shared" si="176"/>
        <v>0</v>
      </c>
      <c r="IB14" s="76">
        <f t="shared" si="177"/>
        <v>0</v>
      </c>
      <c r="IC14" s="76">
        <f t="shared" si="178"/>
        <v>0</v>
      </c>
      <c r="ID14" s="76">
        <f t="shared" si="179"/>
        <v>0</v>
      </c>
      <c r="IE14" s="78">
        <f>IF('Daftar Pegawai'!I8="ASN YANG TIDAK DIBAYARKAN TPP",100%,
 IF(HZ14&gt;=$C$4,100%,
 (HN14*3%)+H14+I14+J14+O14+P14+Q14+V14+W14+X14+AC14+AD14+AE14+AJ14+AK14+AL14+AQ14+AR14+AS14+AX14+AY14+AZ14+BE14+BF14+BG14+BL14+BM14+BN14+BS14+BT14+BU14+BZ14+CA14+CB14+CG14+CH14+CI14+CN14+CO14+CP14+CU14+CV14+CW14+DB14+DC14+DD14+DI14+DJ14+DK14+DP14+DQ14+DR14+DW14+DX14+DY14+ED14+EE14+EF14+EK14+EL14+EM14+ER14+ES14+ET14+EY14+EZ14+FA14+FF14+FG14+FH14+FM14+FN14+FO14+FT14+FU14+FV14+GA14+GB14+GC14+GH14+GI14+GJ14+GO14+GP14+GQ14+GV14+GW14+GX14+HC14+HD14+HE14+HJ14+HK14+HL14+'Daftar Pegawai'!K8+'Daftar Pegawai'!M8+'Daftar Pegawai'!U8+'Daftar Pegawai'!O8+'Daftar Pegawai'!Q8+'Daftar Pegawai'!S8
 )
)</f>
        <v>1</v>
      </c>
      <c r="IF14" s="78">
        <f t="shared" si="180"/>
        <v>1</v>
      </c>
    </row>
    <row r="15" spans="1:240" x14ac:dyDescent="0.25">
      <c r="A15" s="121">
        <f t="shared" si="74"/>
        <v>5</v>
      </c>
      <c r="B15" s="121">
        <f>'Daftar Pegawai'!B9</f>
        <v>0</v>
      </c>
      <c r="C15" s="121">
        <f>'Daftar Pegawai'!C9</f>
        <v>0</v>
      </c>
      <c r="D15" s="118"/>
      <c r="E15" s="118"/>
      <c r="F15" s="119"/>
      <c r="G15" s="119"/>
      <c r="H15" s="77">
        <f t="shared" si="75"/>
        <v>0</v>
      </c>
      <c r="I15" s="77">
        <f t="shared" si="76"/>
        <v>0</v>
      </c>
      <c r="J15" s="77">
        <f t="shared" si="77"/>
        <v>0</v>
      </c>
      <c r="K15" s="118"/>
      <c r="L15" s="118"/>
      <c r="M15" s="119"/>
      <c r="N15" s="119"/>
      <c r="O15" s="77">
        <f t="shared" si="78"/>
        <v>0</v>
      </c>
      <c r="P15" s="77">
        <f t="shared" si="79"/>
        <v>0</v>
      </c>
      <c r="Q15" s="77">
        <f t="shared" si="80"/>
        <v>0</v>
      </c>
      <c r="R15" s="118"/>
      <c r="S15" s="118"/>
      <c r="T15" s="119"/>
      <c r="U15" s="119"/>
      <c r="V15" s="77">
        <f t="shared" si="81"/>
        <v>0</v>
      </c>
      <c r="W15" s="77">
        <f t="shared" si="82"/>
        <v>0</v>
      </c>
      <c r="X15" s="77">
        <f t="shared" si="83"/>
        <v>0</v>
      </c>
      <c r="Y15" s="118"/>
      <c r="Z15" s="118"/>
      <c r="AA15" s="119"/>
      <c r="AB15" s="119"/>
      <c r="AC15" s="77">
        <f t="shared" si="84"/>
        <v>0</v>
      </c>
      <c r="AD15" s="77">
        <f t="shared" si="85"/>
        <v>0</v>
      </c>
      <c r="AE15" s="77">
        <f t="shared" si="86"/>
        <v>0</v>
      </c>
      <c r="AF15" s="118"/>
      <c r="AG15" s="118"/>
      <c r="AH15" s="119"/>
      <c r="AI15" s="119"/>
      <c r="AJ15" s="77">
        <f t="shared" si="87"/>
        <v>0</v>
      </c>
      <c r="AK15" s="77">
        <f t="shared" si="88"/>
        <v>0</v>
      </c>
      <c r="AL15" s="77">
        <f t="shared" si="89"/>
        <v>0</v>
      </c>
      <c r="AM15" s="118"/>
      <c r="AN15" s="118"/>
      <c r="AO15" s="119"/>
      <c r="AP15" s="119"/>
      <c r="AQ15" s="77">
        <f t="shared" si="90"/>
        <v>0</v>
      </c>
      <c r="AR15" s="77">
        <f t="shared" si="91"/>
        <v>0</v>
      </c>
      <c r="AS15" s="77">
        <f t="shared" si="92"/>
        <v>0</v>
      </c>
      <c r="AT15" s="118"/>
      <c r="AU15" s="118"/>
      <c r="AV15" s="119"/>
      <c r="AW15" s="119"/>
      <c r="AX15" s="77">
        <f t="shared" si="93"/>
        <v>0</v>
      </c>
      <c r="AY15" s="77">
        <f t="shared" si="94"/>
        <v>0</v>
      </c>
      <c r="AZ15" s="77">
        <f t="shared" si="95"/>
        <v>0</v>
      </c>
      <c r="BA15" s="118"/>
      <c r="BB15" s="118"/>
      <c r="BC15" s="119"/>
      <c r="BD15" s="119"/>
      <c r="BE15" s="77">
        <f t="shared" si="96"/>
        <v>0</v>
      </c>
      <c r="BF15" s="77">
        <f t="shared" si="97"/>
        <v>0</v>
      </c>
      <c r="BG15" s="77">
        <f t="shared" si="98"/>
        <v>0</v>
      </c>
      <c r="BH15" s="118"/>
      <c r="BI15" s="118"/>
      <c r="BJ15" s="119"/>
      <c r="BK15" s="119"/>
      <c r="BL15" s="77">
        <f t="shared" si="99"/>
        <v>0</v>
      </c>
      <c r="BM15" s="77">
        <f t="shared" si="100"/>
        <v>0</v>
      </c>
      <c r="BN15" s="77">
        <f t="shared" si="101"/>
        <v>0</v>
      </c>
      <c r="BO15" s="118"/>
      <c r="BP15" s="118"/>
      <c r="BQ15" s="119"/>
      <c r="BR15" s="119"/>
      <c r="BS15" s="77">
        <f t="shared" si="102"/>
        <v>0</v>
      </c>
      <c r="BT15" s="77">
        <f t="shared" si="103"/>
        <v>0</v>
      </c>
      <c r="BU15" s="77">
        <f t="shared" si="104"/>
        <v>0</v>
      </c>
      <c r="BV15" s="118"/>
      <c r="BW15" s="118"/>
      <c r="BX15" s="119"/>
      <c r="BY15" s="119"/>
      <c r="BZ15" s="77">
        <f t="shared" si="105"/>
        <v>0</v>
      </c>
      <c r="CA15" s="77">
        <f t="shared" si="106"/>
        <v>0</v>
      </c>
      <c r="CB15" s="77">
        <f t="shared" si="107"/>
        <v>0</v>
      </c>
      <c r="CC15" s="118"/>
      <c r="CD15" s="118"/>
      <c r="CE15" s="119"/>
      <c r="CF15" s="119"/>
      <c r="CG15" s="77">
        <f t="shared" si="108"/>
        <v>0</v>
      </c>
      <c r="CH15" s="77">
        <f t="shared" si="109"/>
        <v>0</v>
      </c>
      <c r="CI15" s="77">
        <f t="shared" si="110"/>
        <v>0</v>
      </c>
      <c r="CJ15" s="118"/>
      <c r="CK15" s="118"/>
      <c r="CL15" s="119"/>
      <c r="CM15" s="119"/>
      <c r="CN15" s="77">
        <f t="shared" si="111"/>
        <v>0</v>
      </c>
      <c r="CO15" s="77">
        <f t="shared" si="112"/>
        <v>0</v>
      </c>
      <c r="CP15" s="77">
        <f t="shared" si="113"/>
        <v>0</v>
      </c>
      <c r="CQ15" s="118"/>
      <c r="CR15" s="118"/>
      <c r="CS15" s="119"/>
      <c r="CT15" s="119"/>
      <c r="CU15" s="77">
        <f t="shared" si="114"/>
        <v>0</v>
      </c>
      <c r="CV15" s="77">
        <f t="shared" si="115"/>
        <v>0</v>
      </c>
      <c r="CW15" s="77">
        <f t="shared" si="116"/>
        <v>0</v>
      </c>
      <c r="CX15" s="118"/>
      <c r="CY15" s="118"/>
      <c r="CZ15" s="119"/>
      <c r="DA15" s="119"/>
      <c r="DB15" s="77">
        <f t="shared" si="117"/>
        <v>0</v>
      </c>
      <c r="DC15" s="77">
        <f t="shared" si="118"/>
        <v>0</v>
      </c>
      <c r="DD15" s="77">
        <f t="shared" si="119"/>
        <v>0</v>
      </c>
      <c r="DE15" s="118"/>
      <c r="DF15" s="118"/>
      <c r="DG15" s="119"/>
      <c r="DH15" s="119"/>
      <c r="DI15" s="77">
        <f t="shared" si="120"/>
        <v>0</v>
      </c>
      <c r="DJ15" s="77">
        <f t="shared" si="121"/>
        <v>0</v>
      </c>
      <c r="DK15" s="77">
        <f t="shared" si="122"/>
        <v>0</v>
      </c>
      <c r="DL15" s="118"/>
      <c r="DM15" s="118"/>
      <c r="DN15" s="119"/>
      <c r="DO15" s="119"/>
      <c r="DP15" s="77">
        <f t="shared" si="123"/>
        <v>0</v>
      </c>
      <c r="DQ15" s="77">
        <f t="shared" si="124"/>
        <v>0</v>
      </c>
      <c r="DR15" s="77">
        <f t="shared" si="125"/>
        <v>0</v>
      </c>
      <c r="DS15" s="118"/>
      <c r="DT15" s="118"/>
      <c r="DU15" s="119"/>
      <c r="DV15" s="119"/>
      <c r="DW15" s="77">
        <f t="shared" si="126"/>
        <v>0</v>
      </c>
      <c r="DX15" s="77">
        <f t="shared" si="127"/>
        <v>0</v>
      </c>
      <c r="DY15" s="77">
        <f t="shared" si="128"/>
        <v>0</v>
      </c>
      <c r="DZ15" s="118"/>
      <c r="EA15" s="118"/>
      <c r="EB15" s="119"/>
      <c r="EC15" s="119"/>
      <c r="ED15" s="77">
        <f t="shared" si="129"/>
        <v>0</v>
      </c>
      <c r="EE15" s="77">
        <f t="shared" si="130"/>
        <v>0</v>
      </c>
      <c r="EF15" s="77">
        <f t="shared" si="131"/>
        <v>0</v>
      </c>
      <c r="EG15" s="118"/>
      <c r="EH15" s="118"/>
      <c r="EI15" s="119"/>
      <c r="EJ15" s="119"/>
      <c r="EK15" s="77">
        <f t="shared" si="132"/>
        <v>0</v>
      </c>
      <c r="EL15" s="77">
        <f t="shared" si="133"/>
        <v>0</v>
      </c>
      <c r="EM15" s="77">
        <f t="shared" si="134"/>
        <v>0</v>
      </c>
      <c r="EN15" s="118"/>
      <c r="EO15" s="118"/>
      <c r="EP15" s="119"/>
      <c r="EQ15" s="119"/>
      <c r="ER15" s="77">
        <f t="shared" si="135"/>
        <v>0</v>
      </c>
      <c r="ES15" s="77">
        <f t="shared" si="136"/>
        <v>0</v>
      </c>
      <c r="ET15" s="77">
        <f t="shared" si="137"/>
        <v>0</v>
      </c>
      <c r="EU15" s="118"/>
      <c r="EV15" s="118"/>
      <c r="EW15" s="119"/>
      <c r="EX15" s="119"/>
      <c r="EY15" s="77">
        <f t="shared" si="138"/>
        <v>0</v>
      </c>
      <c r="EZ15" s="77">
        <f t="shared" si="139"/>
        <v>0</v>
      </c>
      <c r="FA15" s="77">
        <f t="shared" si="140"/>
        <v>0</v>
      </c>
      <c r="FB15" s="118"/>
      <c r="FC15" s="118"/>
      <c r="FD15" s="119"/>
      <c r="FE15" s="119"/>
      <c r="FF15" s="77">
        <f t="shared" si="141"/>
        <v>0</v>
      </c>
      <c r="FG15" s="77">
        <f t="shared" si="142"/>
        <v>0</v>
      </c>
      <c r="FH15" s="77">
        <f t="shared" si="143"/>
        <v>0</v>
      </c>
      <c r="FI15" s="118"/>
      <c r="FJ15" s="118"/>
      <c r="FK15" s="119"/>
      <c r="FL15" s="119"/>
      <c r="FM15" s="77">
        <f t="shared" si="144"/>
        <v>0</v>
      </c>
      <c r="FN15" s="77">
        <f t="shared" si="145"/>
        <v>0</v>
      </c>
      <c r="FO15" s="77">
        <f t="shared" si="146"/>
        <v>0</v>
      </c>
      <c r="FP15" s="118"/>
      <c r="FQ15" s="118"/>
      <c r="FR15" s="119"/>
      <c r="FS15" s="119"/>
      <c r="FT15" s="77">
        <f t="shared" si="147"/>
        <v>0</v>
      </c>
      <c r="FU15" s="77">
        <f t="shared" si="148"/>
        <v>0</v>
      </c>
      <c r="FV15" s="77">
        <f t="shared" si="149"/>
        <v>0</v>
      </c>
      <c r="FW15" s="118"/>
      <c r="FX15" s="118"/>
      <c r="FY15" s="119"/>
      <c r="FZ15" s="119"/>
      <c r="GA15" s="77">
        <f t="shared" si="150"/>
        <v>0</v>
      </c>
      <c r="GB15" s="77">
        <f t="shared" si="151"/>
        <v>0</v>
      </c>
      <c r="GC15" s="77">
        <f t="shared" si="152"/>
        <v>0</v>
      </c>
      <c r="GD15" s="118"/>
      <c r="GE15" s="118"/>
      <c r="GF15" s="119"/>
      <c r="GG15" s="119"/>
      <c r="GH15" s="77">
        <f t="shared" si="153"/>
        <v>0</v>
      </c>
      <c r="GI15" s="77">
        <f t="shared" si="154"/>
        <v>0</v>
      </c>
      <c r="GJ15" s="77">
        <f t="shared" si="155"/>
        <v>0</v>
      </c>
      <c r="GK15" s="118"/>
      <c r="GL15" s="118"/>
      <c r="GM15" s="119"/>
      <c r="GN15" s="119"/>
      <c r="GO15" s="77">
        <f t="shared" si="156"/>
        <v>0</v>
      </c>
      <c r="GP15" s="77">
        <f t="shared" si="157"/>
        <v>0</v>
      </c>
      <c r="GQ15" s="77">
        <f t="shared" si="158"/>
        <v>0</v>
      </c>
      <c r="GR15" s="118"/>
      <c r="GS15" s="118"/>
      <c r="GT15" s="119"/>
      <c r="GU15" s="119"/>
      <c r="GV15" s="77">
        <f t="shared" si="159"/>
        <v>0</v>
      </c>
      <c r="GW15" s="77">
        <f t="shared" si="160"/>
        <v>0</v>
      </c>
      <c r="GX15" s="77">
        <f t="shared" si="161"/>
        <v>0</v>
      </c>
      <c r="GY15" s="118"/>
      <c r="GZ15" s="118"/>
      <c r="HA15" s="119"/>
      <c r="HB15" s="119"/>
      <c r="HC15" s="77">
        <f t="shared" si="162"/>
        <v>0</v>
      </c>
      <c r="HD15" s="77">
        <f t="shared" si="163"/>
        <v>0</v>
      </c>
      <c r="HE15" s="77">
        <f t="shared" si="164"/>
        <v>0</v>
      </c>
      <c r="HF15" s="118"/>
      <c r="HG15" s="118"/>
      <c r="HH15" s="119"/>
      <c r="HI15" s="119"/>
      <c r="HJ15" s="77">
        <f t="shared" si="165"/>
        <v>0</v>
      </c>
      <c r="HK15" s="77">
        <f t="shared" si="166"/>
        <v>0</v>
      </c>
      <c r="HL15" s="77">
        <f t="shared" si="167"/>
        <v>0</v>
      </c>
      <c r="HM15" s="120"/>
      <c r="HN15" s="120"/>
      <c r="HO15" s="120"/>
      <c r="HP15" s="120"/>
      <c r="HQ15" s="120"/>
      <c r="HR15" s="120"/>
      <c r="HS15" s="76">
        <f t="shared" si="168"/>
        <v>0</v>
      </c>
      <c r="HT15" s="76">
        <f t="shared" si="169"/>
        <v>0</v>
      </c>
      <c r="HU15" s="76">
        <f t="shared" si="170"/>
        <v>0</v>
      </c>
      <c r="HV15" s="76">
        <f t="shared" si="171"/>
        <v>0</v>
      </c>
      <c r="HW15" s="76">
        <f t="shared" si="172"/>
        <v>0</v>
      </c>
      <c r="HX15" s="76">
        <f t="shared" si="173"/>
        <v>0</v>
      </c>
      <c r="HY15" s="76">
        <f t="shared" si="174"/>
        <v>0</v>
      </c>
      <c r="HZ15" s="76">
        <f t="shared" si="175"/>
        <v>0</v>
      </c>
      <c r="IA15" s="76">
        <f t="shared" si="176"/>
        <v>0</v>
      </c>
      <c r="IB15" s="76">
        <f t="shared" si="177"/>
        <v>0</v>
      </c>
      <c r="IC15" s="76">
        <f t="shared" si="178"/>
        <v>0</v>
      </c>
      <c r="ID15" s="76">
        <f t="shared" si="179"/>
        <v>0</v>
      </c>
      <c r="IE15" s="78">
        <f>IF('Daftar Pegawai'!I9="ASN YANG TIDAK DIBAYARKAN TPP",100%,
 IF(HZ15&gt;=$C$4,100%,
 (HN15*3%)+H15+I15+J15+O15+P15+Q15+V15+W15+X15+AC15+AD15+AE15+AJ15+AK15+AL15+AQ15+AR15+AS15+AX15+AY15+AZ15+BE15+BF15+BG15+BL15+BM15+BN15+BS15+BT15+BU15+BZ15+CA15+CB15+CG15+CH15+CI15+CN15+CO15+CP15+CU15+CV15+CW15+DB15+DC15+DD15+DI15+DJ15+DK15+DP15+DQ15+DR15+DW15+DX15+DY15+ED15+EE15+EF15+EK15+EL15+EM15+ER15+ES15+ET15+EY15+EZ15+FA15+FF15+FG15+FH15+FM15+FN15+FO15+FT15+FU15+FV15+GA15+GB15+GC15+GH15+GI15+GJ15+GO15+GP15+GQ15+GV15+GW15+GX15+HC15+HD15+HE15+HJ15+HK15+HL15+'Daftar Pegawai'!K9+'Daftar Pegawai'!M9+'Daftar Pegawai'!U9+'Daftar Pegawai'!O9+'Daftar Pegawai'!Q9+'Daftar Pegawai'!S9
 )
)</f>
        <v>1</v>
      </c>
      <c r="IF15" s="78">
        <f t="shared" si="180"/>
        <v>1</v>
      </c>
    </row>
    <row r="16" spans="1:240" x14ac:dyDescent="0.25">
      <c r="A16" s="121">
        <f t="shared" si="74"/>
        <v>6</v>
      </c>
      <c r="B16" s="121">
        <f>'Daftar Pegawai'!B10</f>
        <v>0</v>
      </c>
      <c r="C16" s="121">
        <f>'Daftar Pegawai'!C10</f>
        <v>0</v>
      </c>
      <c r="D16" s="118"/>
      <c r="E16" s="118"/>
      <c r="F16" s="119"/>
      <c r="G16" s="119"/>
      <c r="H16" s="77">
        <f t="shared" si="75"/>
        <v>0</v>
      </c>
      <c r="I16" s="77">
        <f t="shared" si="76"/>
        <v>0</v>
      </c>
      <c r="J16" s="77">
        <f t="shared" si="77"/>
        <v>0</v>
      </c>
      <c r="K16" s="118"/>
      <c r="L16" s="118"/>
      <c r="M16" s="119"/>
      <c r="N16" s="119"/>
      <c r="O16" s="77">
        <f t="shared" si="78"/>
        <v>0</v>
      </c>
      <c r="P16" s="77">
        <f t="shared" si="79"/>
        <v>0</v>
      </c>
      <c r="Q16" s="77">
        <f t="shared" si="80"/>
        <v>0</v>
      </c>
      <c r="R16" s="118"/>
      <c r="S16" s="118"/>
      <c r="T16" s="119"/>
      <c r="U16" s="119"/>
      <c r="V16" s="77">
        <f t="shared" si="81"/>
        <v>0</v>
      </c>
      <c r="W16" s="77">
        <f t="shared" si="82"/>
        <v>0</v>
      </c>
      <c r="X16" s="77">
        <f t="shared" si="83"/>
        <v>0</v>
      </c>
      <c r="Y16" s="118"/>
      <c r="Z16" s="118"/>
      <c r="AA16" s="119"/>
      <c r="AB16" s="119"/>
      <c r="AC16" s="77">
        <f t="shared" si="84"/>
        <v>0</v>
      </c>
      <c r="AD16" s="77">
        <f t="shared" si="85"/>
        <v>0</v>
      </c>
      <c r="AE16" s="77">
        <f t="shared" si="86"/>
        <v>0</v>
      </c>
      <c r="AF16" s="118"/>
      <c r="AG16" s="118"/>
      <c r="AH16" s="119"/>
      <c r="AI16" s="119"/>
      <c r="AJ16" s="77">
        <f t="shared" si="87"/>
        <v>0</v>
      </c>
      <c r="AK16" s="77">
        <f t="shared" si="88"/>
        <v>0</v>
      </c>
      <c r="AL16" s="77">
        <f t="shared" si="89"/>
        <v>0</v>
      </c>
      <c r="AM16" s="118"/>
      <c r="AN16" s="118"/>
      <c r="AO16" s="119"/>
      <c r="AP16" s="119"/>
      <c r="AQ16" s="77">
        <f t="shared" si="90"/>
        <v>0</v>
      </c>
      <c r="AR16" s="77">
        <f t="shared" si="91"/>
        <v>0</v>
      </c>
      <c r="AS16" s="77">
        <f t="shared" si="92"/>
        <v>0</v>
      </c>
      <c r="AT16" s="118"/>
      <c r="AU16" s="118"/>
      <c r="AV16" s="119"/>
      <c r="AW16" s="119"/>
      <c r="AX16" s="77">
        <f t="shared" si="93"/>
        <v>0</v>
      </c>
      <c r="AY16" s="77">
        <f t="shared" si="94"/>
        <v>0</v>
      </c>
      <c r="AZ16" s="77">
        <f t="shared" si="95"/>
        <v>0</v>
      </c>
      <c r="BA16" s="118"/>
      <c r="BB16" s="118"/>
      <c r="BC16" s="119"/>
      <c r="BD16" s="119"/>
      <c r="BE16" s="77">
        <f t="shared" si="96"/>
        <v>0</v>
      </c>
      <c r="BF16" s="77">
        <f t="shared" si="97"/>
        <v>0</v>
      </c>
      <c r="BG16" s="77">
        <f t="shared" si="98"/>
        <v>0</v>
      </c>
      <c r="BH16" s="118"/>
      <c r="BI16" s="118"/>
      <c r="BJ16" s="119"/>
      <c r="BK16" s="119"/>
      <c r="BL16" s="77">
        <f t="shared" si="99"/>
        <v>0</v>
      </c>
      <c r="BM16" s="77">
        <f t="shared" si="100"/>
        <v>0</v>
      </c>
      <c r="BN16" s="77">
        <f t="shared" si="101"/>
        <v>0</v>
      </c>
      <c r="BO16" s="118"/>
      <c r="BP16" s="118"/>
      <c r="BQ16" s="119"/>
      <c r="BR16" s="119"/>
      <c r="BS16" s="77">
        <f t="shared" si="102"/>
        <v>0</v>
      </c>
      <c r="BT16" s="77">
        <f t="shared" si="103"/>
        <v>0</v>
      </c>
      <c r="BU16" s="77">
        <f t="shared" si="104"/>
        <v>0</v>
      </c>
      <c r="BV16" s="118"/>
      <c r="BW16" s="118"/>
      <c r="BX16" s="119"/>
      <c r="BY16" s="119"/>
      <c r="BZ16" s="77">
        <f t="shared" si="105"/>
        <v>0</v>
      </c>
      <c r="CA16" s="77">
        <f t="shared" si="106"/>
        <v>0</v>
      </c>
      <c r="CB16" s="77">
        <f t="shared" si="107"/>
        <v>0</v>
      </c>
      <c r="CC16" s="118"/>
      <c r="CD16" s="118"/>
      <c r="CE16" s="119"/>
      <c r="CF16" s="119"/>
      <c r="CG16" s="77">
        <f t="shared" si="108"/>
        <v>0</v>
      </c>
      <c r="CH16" s="77">
        <f t="shared" si="109"/>
        <v>0</v>
      </c>
      <c r="CI16" s="77">
        <f t="shared" si="110"/>
        <v>0</v>
      </c>
      <c r="CJ16" s="118"/>
      <c r="CK16" s="118"/>
      <c r="CL16" s="119"/>
      <c r="CM16" s="119"/>
      <c r="CN16" s="77">
        <f t="shared" si="111"/>
        <v>0</v>
      </c>
      <c r="CO16" s="77">
        <f t="shared" si="112"/>
        <v>0</v>
      </c>
      <c r="CP16" s="77">
        <f t="shared" si="113"/>
        <v>0</v>
      </c>
      <c r="CQ16" s="118"/>
      <c r="CR16" s="118"/>
      <c r="CS16" s="119"/>
      <c r="CT16" s="119"/>
      <c r="CU16" s="77">
        <f t="shared" si="114"/>
        <v>0</v>
      </c>
      <c r="CV16" s="77">
        <f t="shared" si="115"/>
        <v>0</v>
      </c>
      <c r="CW16" s="77">
        <f t="shared" si="116"/>
        <v>0</v>
      </c>
      <c r="CX16" s="118"/>
      <c r="CY16" s="118"/>
      <c r="CZ16" s="119"/>
      <c r="DA16" s="119"/>
      <c r="DB16" s="77">
        <f t="shared" si="117"/>
        <v>0</v>
      </c>
      <c r="DC16" s="77">
        <f t="shared" si="118"/>
        <v>0</v>
      </c>
      <c r="DD16" s="77">
        <f t="shared" si="119"/>
        <v>0</v>
      </c>
      <c r="DE16" s="118"/>
      <c r="DF16" s="118"/>
      <c r="DG16" s="119"/>
      <c r="DH16" s="119"/>
      <c r="DI16" s="77">
        <f t="shared" si="120"/>
        <v>0</v>
      </c>
      <c r="DJ16" s="77">
        <f t="shared" si="121"/>
        <v>0</v>
      </c>
      <c r="DK16" s="77">
        <f t="shared" si="122"/>
        <v>0</v>
      </c>
      <c r="DL16" s="118"/>
      <c r="DM16" s="118"/>
      <c r="DN16" s="119"/>
      <c r="DO16" s="119"/>
      <c r="DP16" s="77">
        <f t="shared" si="123"/>
        <v>0</v>
      </c>
      <c r="DQ16" s="77">
        <f t="shared" si="124"/>
        <v>0</v>
      </c>
      <c r="DR16" s="77">
        <f t="shared" si="125"/>
        <v>0</v>
      </c>
      <c r="DS16" s="118"/>
      <c r="DT16" s="118"/>
      <c r="DU16" s="119"/>
      <c r="DV16" s="119"/>
      <c r="DW16" s="77">
        <f t="shared" si="126"/>
        <v>0</v>
      </c>
      <c r="DX16" s="77">
        <f t="shared" si="127"/>
        <v>0</v>
      </c>
      <c r="DY16" s="77">
        <f t="shared" si="128"/>
        <v>0</v>
      </c>
      <c r="DZ16" s="118"/>
      <c r="EA16" s="118"/>
      <c r="EB16" s="119"/>
      <c r="EC16" s="119"/>
      <c r="ED16" s="77">
        <f t="shared" si="129"/>
        <v>0</v>
      </c>
      <c r="EE16" s="77">
        <f t="shared" si="130"/>
        <v>0</v>
      </c>
      <c r="EF16" s="77">
        <f t="shared" si="131"/>
        <v>0</v>
      </c>
      <c r="EG16" s="118"/>
      <c r="EH16" s="118"/>
      <c r="EI16" s="119"/>
      <c r="EJ16" s="119"/>
      <c r="EK16" s="77">
        <f t="shared" si="132"/>
        <v>0</v>
      </c>
      <c r="EL16" s="77">
        <f t="shared" si="133"/>
        <v>0</v>
      </c>
      <c r="EM16" s="77">
        <f t="shared" si="134"/>
        <v>0</v>
      </c>
      <c r="EN16" s="118"/>
      <c r="EO16" s="118"/>
      <c r="EP16" s="119"/>
      <c r="EQ16" s="119"/>
      <c r="ER16" s="77">
        <f t="shared" si="135"/>
        <v>0</v>
      </c>
      <c r="ES16" s="77">
        <f t="shared" si="136"/>
        <v>0</v>
      </c>
      <c r="ET16" s="77">
        <f t="shared" si="137"/>
        <v>0</v>
      </c>
      <c r="EU16" s="118"/>
      <c r="EV16" s="118"/>
      <c r="EW16" s="119"/>
      <c r="EX16" s="119"/>
      <c r="EY16" s="77">
        <f t="shared" si="138"/>
        <v>0</v>
      </c>
      <c r="EZ16" s="77">
        <f t="shared" si="139"/>
        <v>0</v>
      </c>
      <c r="FA16" s="77">
        <f t="shared" si="140"/>
        <v>0</v>
      </c>
      <c r="FB16" s="118"/>
      <c r="FC16" s="118"/>
      <c r="FD16" s="119"/>
      <c r="FE16" s="119"/>
      <c r="FF16" s="77">
        <f t="shared" si="141"/>
        <v>0</v>
      </c>
      <c r="FG16" s="77">
        <f t="shared" si="142"/>
        <v>0</v>
      </c>
      <c r="FH16" s="77">
        <f t="shared" si="143"/>
        <v>0</v>
      </c>
      <c r="FI16" s="118"/>
      <c r="FJ16" s="118"/>
      <c r="FK16" s="119"/>
      <c r="FL16" s="119"/>
      <c r="FM16" s="77">
        <f t="shared" si="144"/>
        <v>0</v>
      </c>
      <c r="FN16" s="77">
        <f t="shared" si="145"/>
        <v>0</v>
      </c>
      <c r="FO16" s="77">
        <f t="shared" si="146"/>
        <v>0</v>
      </c>
      <c r="FP16" s="118"/>
      <c r="FQ16" s="118"/>
      <c r="FR16" s="119"/>
      <c r="FS16" s="119"/>
      <c r="FT16" s="77">
        <f t="shared" si="147"/>
        <v>0</v>
      </c>
      <c r="FU16" s="77">
        <f t="shared" si="148"/>
        <v>0</v>
      </c>
      <c r="FV16" s="77">
        <f t="shared" si="149"/>
        <v>0</v>
      </c>
      <c r="FW16" s="118"/>
      <c r="FX16" s="118"/>
      <c r="FY16" s="119"/>
      <c r="FZ16" s="119"/>
      <c r="GA16" s="77">
        <f t="shared" si="150"/>
        <v>0</v>
      </c>
      <c r="GB16" s="77">
        <f t="shared" si="151"/>
        <v>0</v>
      </c>
      <c r="GC16" s="77">
        <f t="shared" si="152"/>
        <v>0</v>
      </c>
      <c r="GD16" s="118"/>
      <c r="GE16" s="118"/>
      <c r="GF16" s="119"/>
      <c r="GG16" s="119"/>
      <c r="GH16" s="77">
        <f t="shared" si="153"/>
        <v>0</v>
      </c>
      <c r="GI16" s="77">
        <f t="shared" si="154"/>
        <v>0</v>
      </c>
      <c r="GJ16" s="77">
        <f t="shared" si="155"/>
        <v>0</v>
      </c>
      <c r="GK16" s="118"/>
      <c r="GL16" s="118"/>
      <c r="GM16" s="119"/>
      <c r="GN16" s="119"/>
      <c r="GO16" s="77">
        <f t="shared" si="156"/>
        <v>0</v>
      </c>
      <c r="GP16" s="77">
        <f t="shared" si="157"/>
        <v>0</v>
      </c>
      <c r="GQ16" s="77">
        <f t="shared" si="158"/>
        <v>0</v>
      </c>
      <c r="GR16" s="118"/>
      <c r="GS16" s="118"/>
      <c r="GT16" s="119"/>
      <c r="GU16" s="119"/>
      <c r="GV16" s="77">
        <f t="shared" si="159"/>
        <v>0</v>
      </c>
      <c r="GW16" s="77">
        <f t="shared" si="160"/>
        <v>0</v>
      </c>
      <c r="GX16" s="77">
        <f t="shared" si="161"/>
        <v>0</v>
      </c>
      <c r="GY16" s="118"/>
      <c r="GZ16" s="118"/>
      <c r="HA16" s="119"/>
      <c r="HB16" s="119"/>
      <c r="HC16" s="77">
        <f t="shared" si="162"/>
        <v>0</v>
      </c>
      <c r="HD16" s="77">
        <f t="shared" si="163"/>
        <v>0</v>
      </c>
      <c r="HE16" s="77">
        <f t="shared" si="164"/>
        <v>0</v>
      </c>
      <c r="HF16" s="118"/>
      <c r="HG16" s="118"/>
      <c r="HH16" s="119"/>
      <c r="HI16" s="119"/>
      <c r="HJ16" s="77">
        <f t="shared" si="165"/>
        <v>0</v>
      </c>
      <c r="HK16" s="77">
        <f t="shared" si="166"/>
        <v>0</v>
      </c>
      <c r="HL16" s="77">
        <f t="shared" si="167"/>
        <v>0</v>
      </c>
      <c r="HM16" s="120"/>
      <c r="HN16" s="120"/>
      <c r="HO16" s="120"/>
      <c r="HP16" s="120"/>
      <c r="HQ16" s="120"/>
      <c r="HR16" s="120"/>
      <c r="HS16" s="76">
        <f t="shared" si="168"/>
        <v>0</v>
      </c>
      <c r="HT16" s="76">
        <f t="shared" si="169"/>
        <v>0</v>
      </c>
      <c r="HU16" s="76">
        <f t="shared" si="170"/>
        <v>0</v>
      </c>
      <c r="HV16" s="76">
        <f t="shared" si="171"/>
        <v>0</v>
      </c>
      <c r="HW16" s="76">
        <f t="shared" si="172"/>
        <v>0</v>
      </c>
      <c r="HX16" s="76">
        <f t="shared" si="173"/>
        <v>0</v>
      </c>
      <c r="HY16" s="76">
        <f t="shared" si="174"/>
        <v>0</v>
      </c>
      <c r="HZ16" s="76">
        <f t="shared" si="175"/>
        <v>0</v>
      </c>
      <c r="IA16" s="76">
        <f t="shared" si="176"/>
        <v>0</v>
      </c>
      <c r="IB16" s="76">
        <f t="shared" si="177"/>
        <v>0</v>
      </c>
      <c r="IC16" s="76">
        <f t="shared" si="178"/>
        <v>0</v>
      </c>
      <c r="ID16" s="76">
        <f t="shared" si="179"/>
        <v>0</v>
      </c>
      <c r="IE16" s="78">
        <f>IF('Daftar Pegawai'!I10="ASN YANG TIDAK DIBAYARKAN TPP",100%,
 IF(HZ16&gt;=$C$4,100%,
 (HN16*3%)+H16+I16+J16+O16+P16+Q16+V16+W16+X16+AC16+AD16+AE16+AJ16+AK16+AL16+AQ16+AR16+AS16+AX16+AY16+AZ16+BE16+BF16+BG16+BL16+BM16+BN16+BS16+BT16+BU16+BZ16+CA16+CB16+CG16+CH16+CI16+CN16+CO16+CP16+CU16+CV16+CW16+DB16+DC16+DD16+DI16+DJ16+DK16+DP16+DQ16+DR16+DW16+DX16+DY16+ED16+EE16+EF16+EK16+EL16+EM16+ER16+ES16+ET16+EY16+EZ16+FA16+FF16+FG16+FH16+FM16+FN16+FO16+FT16+FU16+FV16+GA16+GB16+GC16+GH16+GI16+GJ16+GO16+GP16+GQ16+GV16+GW16+GX16+HC16+HD16+HE16+HJ16+HK16+HL16+'Daftar Pegawai'!K10+'Daftar Pegawai'!M10+'Daftar Pegawai'!U10+'Daftar Pegawai'!O10+'Daftar Pegawai'!Q10+'Daftar Pegawai'!S10
 )
)</f>
        <v>1</v>
      </c>
      <c r="IF16" s="78">
        <f t="shared" si="180"/>
        <v>1</v>
      </c>
    </row>
    <row r="17" spans="1:240" x14ac:dyDescent="0.25">
      <c r="A17" s="121">
        <f t="shared" si="74"/>
        <v>7</v>
      </c>
      <c r="B17" s="121">
        <f>'Daftar Pegawai'!B11</f>
        <v>0</v>
      </c>
      <c r="C17" s="121">
        <f>'Daftar Pegawai'!C11</f>
        <v>0</v>
      </c>
      <c r="D17" s="118"/>
      <c r="E17" s="118"/>
      <c r="F17" s="119"/>
      <c r="G17" s="119"/>
      <c r="H17" s="77">
        <f t="shared" si="75"/>
        <v>0</v>
      </c>
      <c r="I17" s="77">
        <f t="shared" si="76"/>
        <v>0</v>
      </c>
      <c r="J17" s="77">
        <f t="shared" si="77"/>
        <v>0</v>
      </c>
      <c r="K17" s="118"/>
      <c r="L17" s="118"/>
      <c r="M17" s="119"/>
      <c r="N17" s="119"/>
      <c r="O17" s="77">
        <f t="shared" si="78"/>
        <v>0</v>
      </c>
      <c r="P17" s="77">
        <f t="shared" si="79"/>
        <v>0</v>
      </c>
      <c r="Q17" s="77">
        <f t="shared" si="80"/>
        <v>0</v>
      </c>
      <c r="R17" s="118"/>
      <c r="S17" s="118"/>
      <c r="T17" s="119"/>
      <c r="U17" s="119"/>
      <c r="V17" s="77">
        <f t="shared" si="81"/>
        <v>0</v>
      </c>
      <c r="W17" s="77">
        <f t="shared" si="82"/>
        <v>0</v>
      </c>
      <c r="X17" s="77">
        <f t="shared" si="83"/>
        <v>0</v>
      </c>
      <c r="Y17" s="118"/>
      <c r="Z17" s="118"/>
      <c r="AA17" s="119"/>
      <c r="AB17" s="119"/>
      <c r="AC17" s="77">
        <f t="shared" si="84"/>
        <v>0</v>
      </c>
      <c r="AD17" s="77">
        <f t="shared" si="85"/>
        <v>0</v>
      </c>
      <c r="AE17" s="77">
        <f t="shared" si="86"/>
        <v>0</v>
      </c>
      <c r="AF17" s="118"/>
      <c r="AG17" s="118"/>
      <c r="AH17" s="119"/>
      <c r="AI17" s="119"/>
      <c r="AJ17" s="77">
        <f t="shared" si="87"/>
        <v>0</v>
      </c>
      <c r="AK17" s="77">
        <f t="shared" si="88"/>
        <v>0</v>
      </c>
      <c r="AL17" s="77">
        <f t="shared" si="89"/>
        <v>0</v>
      </c>
      <c r="AM17" s="118"/>
      <c r="AN17" s="118"/>
      <c r="AO17" s="119"/>
      <c r="AP17" s="119"/>
      <c r="AQ17" s="77">
        <f t="shared" si="90"/>
        <v>0</v>
      </c>
      <c r="AR17" s="77">
        <f t="shared" si="91"/>
        <v>0</v>
      </c>
      <c r="AS17" s="77">
        <f t="shared" si="92"/>
        <v>0</v>
      </c>
      <c r="AT17" s="118"/>
      <c r="AU17" s="118"/>
      <c r="AV17" s="119"/>
      <c r="AW17" s="119"/>
      <c r="AX17" s="77">
        <f t="shared" si="93"/>
        <v>0</v>
      </c>
      <c r="AY17" s="77">
        <f t="shared" si="94"/>
        <v>0</v>
      </c>
      <c r="AZ17" s="77">
        <f t="shared" si="95"/>
        <v>0</v>
      </c>
      <c r="BA17" s="118"/>
      <c r="BB17" s="118"/>
      <c r="BC17" s="119"/>
      <c r="BD17" s="119"/>
      <c r="BE17" s="77">
        <f t="shared" si="96"/>
        <v>0</v>
      </c>
      <c r="BF17" s="77">
        <f t="shared" si="97"/>
        <v>0</v>
      </c>
      <c r="BG17" s="77">
        <f t="shared" si="98"/>
        <v>0</v>
      </c>
      <c r="BH17" s="118"/>
      <c r="BI17" s="118"/>
      <c r="BJ17" s="119"/>
      <c r="BK17" s="119"/>
      <c r="BL17" s="77">
        <f t="shared" si="99"/>
        <v>0</v>
      </c>
      <c r="BM17" s="77">
        <f t="shared" si="100"/>
        <v>0</v>
      </c>
      <c r="BN17" s="77">
        <f t="shared" si="101"/>
        <v>0</v>
      </c>
      <c r="BO17" s="118"/>
      <c r="BP17" s="118"/>
      <c r="BQ17" s="119"/>
      <c r="BR17" s="119"/>
      <c r="BS17" s="77">
        <f t="shared" si="102"/>
        <v>0</v>
      </c>
      <c r="BT17" s="77">
        <f t="shared" si="103"/>
        <v>0</v>
      </c>
      <c r="BU17" s="77">
        <f t="shared" si="104"/>
        <v>0</v>
      </c>
      <c r="BV17" s="118"/>
      <c r="BW17" s="118"/>
      <c r="BX17" s="119"/>
      <c r="BY17" s="119"/>
      <c r="BZ17" s="77">
        <f t="shared" si="105"/>
        <v>0</v>
      </c>
      <c r="CA17" s="77">
        <f t="shared" si="106"/>
        <v>0</v>
      </c>
      <c r="CB17" s="77">
        <f t="shared" si="107"/>
        <v>0</v>
      </c>
      <c r="CC17" s="118"/>
      <c r="CD17" s="118"/>
      <c r="CE17" s="119"/>
      <c r="CF17" s="119"/>
      <c r="CG17" s="77">
        <f t="shared" si="108"/>
        <v>0</v>
      </c>
      <c r="CH17" s="77">
        <f t="shared" si="109"/>
        <v>0</v>
      </c>
      <c r="CI17" s="77">
        <f t="shared" si="110"/>
        <v>0</v>
      </c>
      <c r="CJ17" s="118"/>
      <c r="CK17" s="118"/>
      <c r="CL17" s="119"/>
      <c r="CM17" s="119"/>
      <c r="CN17" s="77">
        <f t="shared" si="111"/>
        <v>0</v>
      </c>
      <c r="CO17" s="77">
        <f t="shared" si="112"/>
        <v>0</v>
      </c>
      <c r="CP17" s="77">
        <f t="shared" si="113"/>
        <v>0</v>
      </c>
      <c r="CQ17" s="118"/>
      <c r="CR17" s="118"/>
      <c r="CS17" s="119"/>
      <c r="CT17" s="119"/>
      <c r="CU17" s="77">
        <f t="shared" si="114"/>
        <v>0</v>
      </c>
      <c r="CV17" s="77">
        <f t="shared" si="115"/>
        <v>0</v>
      </c>
      <c r="CW17" s="77">
        <f t="shared" si="116"/>
        <v>0</v>
      </c>
      <c r="CX17" s="118"/>
      <c r="CY17" s="118"/>
      <c r="CZ17" s="119"/>
      <c r="DA17" s="119"/>
      <c r="DB17" s="77">
        <f t="shared" si="117"/>
        <v>0</v>
      </c>
      <c r="DC17" s="77">
        <f t="shared" si="118"/>
        <v>0</v>
      </c>
      <c r="DD17" s="77">
        <f t="shared" si="119"/>
        <v>0</v>
      </c>
      <c r="DE17" s="118"/>
      <c r="DF17" s="118"/>
      <c r="DG17" s="119"/>
      <c r="DH17" s="119"/>
      <c r="DI17" s="77">
        <f t="shared" si="120"/>
        <v>0</v>
      </c>
      <c r="DJ17" s="77">
        <f t="shared" si="121"/>
        <v>0</v>
      </c>
      <c r="DK17" s="77">
        <f t="shared" si="122"/>
        <v>0</v>
      </c>
      <c r="DL17" s="118"/>
      <c r="DM17" s="118"/>
      <c r="DN17" s="119"/>
      <c r="DO17" s="119"/>
      <c r="DP17" s="77">
        <f t="shared" si="123"/>
        <v>0</v>
      </c>
      <c r="DQ17" s="77">
        <f t="shared" si="124"/>
        <v>0</v>
      </c>
      <c r="DR17" s="77">
        <f t="shared" si="125"/>
        <v>0</v>
      </c>
      <c r="DS17" s="118"/>
      <c r="DT17" s="118"/>
      <c r="DU17" s="119"/>
      <c r="DV17" s="119"/>
      <c r="DW17" s="77">
        <f t="shared" si="126"/>
        <v>0</v>
      </c>
      <c r="DX17" s="77">
        <f t="shared" si="127"/>
        <v>0</v>
      </c>
      <c r="DY17" s="77">
        <f t="shared" si="128"/>
        <v>0</v>
      </c>
      <c r="DZ17" s="118"/>
      <c r="EA17" s="118"/>
      <c r="EB17" s="119"/>
      <c r="EC17" s="119"/>
      <c r="ED17" s="77">
        <f t="shared" si="129"/>
        <v>0</v>
      </c>
      <c r="EE17" s="77">
        <f t="shared" si="130"/>
        <v>0</v>
      </c>
      <c r="EF17" s="77">
        <f t="shared" si="131"/>
        <v>0</v>
      </c>
      <c r="EG17" s="118"/>
      <c r="EH17" s="118"/>
      <c r="EI17" s="119"/>
      <c r="EJ17" s="119"/>
      <c r="EK17" s="77">
        <f t="shared" si="132"/>
        <v>0</v>
      </c>
      <c r="EL17" s="77">
        <f t="shared" si="133"/>
        <v>0</v>
      </c>
      <c r="EM17" s="77">
        <f t="shared" si="134"/>
        <v>0</v>
      </c>
      <c r="EN17" s="118"/>
      <c r="EO17" s="118"/>
      <c r="EP17" s="119"/>
      <c r="EQ17" s="119"/>
      <c r="ER17" s="77">
        <f t="shared" si="135"/>
        <v>0</v>
      </c>
      <c r="ES17" s="77">
        <f t="shared" si="136"/>
        <v>0</v>
      </c>
      <c r="ET17" s="77">
        <f t="shared" si="137"/>
        <v>0</v>
      </c>
      <c r="EU17" s="118"/>
      <c r="EV17" s="118"/>
      <c r="EW17" s="119"/>
      <c r="EX17" s="119"/>
      <c r="EY17" s="77">
        <f t="shared" si="138"/>
        <v>0</v>
      </c>
      <c r="EZ17" s="77">
        <f t="shared" si="139"/>
        <v>0</v>
      </c>
      <c r="FA17" s="77">
        <f t="shared" si="140"/>
        <v>0</v>
      </c>
      <c r="FB17" s="118"/>
      <c r="FC17" s="118"/>
      <c r="FD17" s="119"/>
      <c r="FE17" s="119"/>
      <c r="FF17" s="77">
        <f t="shared" si="141"/>
        <v>0</v>
      </c>
      <c r="FG17" s="77">
        <f t="shared" si="142"/>
        <v>0</v>
      </c>
      <c r="FH17" s="77">
        <f t="shared" si="143"/>
        <v>0</v>
      </c>
      <c r="FI17" s="118"/>
      <c r="FJ17" s="118"/>
      <c r="FK17" s="119"/>
      <c r="FL17" s="119"/>
      <c r="FM17" s="77">
        <f t="shared" si="144"/>
        <v>0</v>
      </c>
      <c r="FN17" s="77">
        <f t="shared" si="145"/>
        <v>0</v>
      </c>
      <c r="FO17" s="77">
        <f t="shared" si="146"/>
        <v>0</v>
      </c>
      <c r="FP17" s="118"/>
      <c r="FQ17" s="118"/>
      <c r="FR17" s="119"/>
      <c r="FS17" s="119"/>
      <c r="FT17" s="77">
        <f t="shared" si="147"/>
        <v>0</v>
      </c>
      <c r="FU17" s="77">
        <f t="shared" si="148"/>
        <v>0</v>
      </c>
      <c r="FV17" s="77">
        <f t="shared" si="149"/>
        <v>0</v>
      </c>
      <c r="FW17" s="118"/>
      <c r="FX17" s="118"/>
      <c r="FY17" s="119"/>
      <c r="FZ17" s="119"/>
      <c r="GA17" s="77">
        <f t="shared" si="150"/>
        <v>0</v>
      </c>
      <c r="GB17" s="77">
        <f t="shared" si="151"/>
        <v>0</v>
      </c>
      <c r="GC17" s="77">
        <f t="shared" si="152"/>
        <v>0</v>
      </c>
      <c r="GD17" s="118"/>
      <c r="GE17" s="118"/>
      <c r="GF17" s="119"/>
      <c r="GG17" s="119"/>
      <c r="GH17" s="77">
        <f t="shared" si="153"/>
        <v>0</v>
      </c>
      <c r="GI17" s="77">
        <f t="shared" si="154"/>
        <v>0</v>
      </c>
      <c r="GJ17" s="77">
        <f t="shared" si="155"/>
        <v>0</v>
      </c>
      <c r="GK17" s="118"/>
      <c r="GL17" s="118"/>
      <c r="GM17" s="119"/>
      <c r="GN17" s="119"/>
      <c r="GO17" s="77">
        <f t="shared" si="156"/>
        <v>0</v>
      </c>
      <c r="GP17" s="77">
        <f t="shared" si="157"/>
        <v>0</v>
      </c>
      <c r="GQ17" s="77">
        <f t="shared" si="158"/>
        <v>0</v>
      </c>
      <c r="GR17" s="118"/>
      <c r="GS17" s="118"/>
      <c r="GT17" s="119"/>
      <c r="GU17" s="119"/>
      <c r="GV17" s="77">
        <f t="shared" si="159"/>
        <v>0</v>
      </c>
      <c r="GW17" s="77">
        <f t="shared" si="160"/>
        <v>0</v>
      </c>
      <c r="GX17" s="77">
        <f t="shared" si="161"/>
        <v>0</v>
      </c>
      <c r="GY17" s="118"/>
      <c r="GZ17" s="118"/>
      <c r="HA17" s="119"/>
      <c r="HB17" s="119"/>
      <c r="HC17" s="77">
        <f t="shared" si="162"/>
        <v>0</v>
      </c>
      <c r="HD17" s="77">
        <f t="shared" si="163"/>
        <v>0</v>
      </c>
      <c r="HE17" s="77">
        <f t="shared" si="164"/>
        <v>0</v>
      </c>
      <c r="HF17" s="118"/>
      <c r="HG17" s="118"/>
      <c r="HH17" s="119"/>
      <c r="HI17" s="119"/>
      <c r="HJ17" s="77">
        <f t="shared" si="165"/>
        <v>0</v>
      </c>
      <c r="HK17" s="77">
        <f t="shared" si="166"/>
        <v>0</v>
      </c>
      <c r="HL17" s="77">
        <f t="shared" si="167"/>
        <v>0</v>
      </c>
      <c r="HM17" s="120"/>
      <c r="HN17" s="120"/>
      <c r="HO17" s="120"/>
      <c r="HP17" s="120"/>
      <c r="HQ17" s="120"/>
      <c r="HR17" s="120"/>
      <c r="HS17" s="76">
        <f t="shared" si="168"/>
        <v>0</v>
      </c>
      <c r="HT17" s="76">
        <f t="shared" si="169"/>
        <v>0</v>
      </c>
      <c r="HU17" s="76">
        <f t="shared" si="170"/>
        <v>0</v>
      </c>
      <c r="HV17" s="76">
        <f t="shared" si="171"/>
        <v>0</v>
      </c>
      <c r="HW17" s="76">
        <f t="shared" si="172"/>
        <v>0</v>
      </c>
      <c r="HX17" s="76">
        <f t="shared" si="173"/>
        <v>0</v>
      </c>
      <c r="HY17" s="76">
        <f t="shared" si="174"/>
        <v>0</v>
      </c>
      <c r="HZ17" s="76">
        <f t="shared" si="175"/>
        <v>0</v>
      </c>
      <c r="IA17" s="76">
        <f t="shared" si="176"/>
        <v>0</v>
      </c>
      <c r="IB17" s="76">
        <f t="shared" si="177"/>
        <v>0</v>
      </c>
      <c r="IC17" s="76">
        <f t="shared" si="178"/>
        <v>0</v>
      </c>
      <c r="ID17" s="76">
        <f t="shared" si="179"/>
        <v>0</v>
      </c>
      <c r="IE17" s="78">
        <f>IF('Daftar Pegawai'!I11="ASN YANG TIDAK DIBAYARKAN TPP",100%,
 IF(HZ17&gt;=$C$4,100%,
 (HN17*3%)+H17+I17+J17+O17+P17+Q17+V17+W17+X17+AC17+AD17+AE17+AJ17+AK17+AL17+AQ17+AR17+AS17+AX17+AY17+AZ17+BE17+BF17+BG17+BL17+BM17+BN17+BS17+BT17+BU17+BZ17+CA17+CB17+CG17+CH17+CI17+CN17+CO17+CP17+CU17+CV17+CW17+DB17+DC17+DD17+DI17+DJ17+DK17+DP17+DQ17+DR17+DW17+DX17+DY17+ED17+EE17+EF17+EK17+EL17+EM17+ER17+ES17+ET17+EY17+EZ17+FA17+FF17+FG17+FH17+FM17+FN17+FO17+FT17+FU17+FV17+GA17+GB17+GC17+GH17+GI17+GJ17+GO17+GP17+GQ17+GV17+GW17+GX17+HC17+HD17+HE17+HJ17+HK17+HL17+'Daftar Pegawai'!K11+'Daftar Pegawai'!M11+'Daftar Pegawai'!U11+'Daftar Pegawai'!O11+'Daftar Pegawai'!Q11+'Daftar Pegawai'!S11
 )
)</f>
        <v>1</v>
      </c>
      <c r="IF17" s="78">
        <f t="shared" si="180"/>
        <v>1</v>
      </c>
    </row>
    <row r="18" spans="1:240" x14ac:dyDescent="0.25">
      <c r="A18" s="121">
        <f t="shared" si="74"/>
        <v>8</v>
      </c>
      <c r="B18" s="121">
        <f>'Daftar Pegawai'!B12</f>
        <v>0</v>
      </c>
      <c r="C18" s="121">
        <f>'Daftar Pegawai'!C12</f>
        <v>0</v>
      </c>
      <c r="D18" s="118"/>
      <c r="E18" s="118"/>
      <c r="F18" s="119"/>
      <c r="G18" s="119"/>
      <c r="H18" s="77">
        <f t="shared" si="75"/>
        <v>0</v>
      </c>
      <c r="I18" s="77">
        <f t="shared" si="76"/>
        <v>0</v>
      </c>
      <c r="J18" s="77">
        <f t="shared" si="77"/>
        <v>0</v>
      </c>
      <c r="K18" s="118"/>
      <c r="L18" s="118"/>
      <c r="M18" s="119"/>
      <c r="N18" s="119"/>
      <c r="O18" s="77">
        <f t="shared" si="78"/>
        <v>0</v>
      </c>
      <c r="P18" s="77">
        <f t="shared" si="79"/>
        <v>0</v>
      </c>
      <c r="Q18" s="77">
        <f t="shared" si="80"/>
        <v>0</v>
      </c>
      <c r="R18" s="118"/>
      <c r="S18" s="118"/>
      <c r="T18" s="119"/>
      <c r="U18" s="119"/>
      <c r="V18" s="77">
        <f t="shared" si="81"/>
        <v>0</v>
      </c>
      <c r="W18" s="77">
        <f t="shared" si="82"/>
        <v>0</v>
      </c>
      <c r="X18" s="77">
        <f t="shared" si="83"/>
        <v>0</v>
      </c>
      <c r="Y18" s="118"/>
      <c r="Z18" s="118"/>
      <c r="AA18" s="119"/>
      <c r="AB18" s="119"/>
      <c r="AC18" s="77">
        <f t="shared" si="84"/>
        <v>0</v>
      </c>
      <c r="AD18" s="77">
        <f t="shared" si="85"/>
        <v>0</v>
      </c>
      <c r="AE18" s="77">
        <f t="shared" si="86"/>
        <v>0</v>
      </c>
      <c r="AF18" s="118"/>
      <c r="AG18" s="118"/>
      <c r="AH18" s="119"/>
      <c r="AI18" s="119"/>
      <c r="AJ18" s="77">
        <f t="shared" si="87"/>
        <v>0</v>
      </c>
      <c r="AK18" s="77">
        <f t="shared" si="88"/>
        <v>0</v>
      </c>
      <c r="AL18" s="77">
        <f t="shared" si="89"/>
        <v>0</v>
      </c>
      <c r="AM18" s="118"/>
      <c r="AN18" s="118"/>
      <c r="AO18" s="119"/>
      <c r="AP18" s="119"/>
      <c r="AQ18" s="77">
        <f t="shared" si="90"/>
        <v>0</v>
      </c>
      <c r="AR18" s="77">
        <f t="shared" si="91"/>
        <v>0</v>
      </c>
      <c r="AS18" s="77">
        <f t="shared" si="92"/>
        <v>0</v>
      </c>
      <c r="AT18" s="118"/>
      <c r="AU18" s="118"/>
      <c r="AV18" s="119"/>
      <c r="AW18" s="119"/>
      <c r="AX18" s="77">
        <f t="shared" si="93"/>
        <v>0</v>
      </c>
      <c r="AY18" s="77">
        <f t="shared" si="94"/>
        <v>0</v>
      </c>
      <c r="AZ18" s="77">
        <f t="shared" si="95"/>
        <v>0</v>
      </c>
      <c r="BA18" s="118"/>
      <c r="BB18" s="118"/>
      <c r="BC18" s="119"/>
      <c r="BD18" s="119"/>
      <c r="BE18" s="77">
        <f t="shared" si="96"/>
        <v>0</v>
      </c>
      <c r="BF18" s="77">
        <f t="shared" si="97"/>
        <v>0</v>
      </c>
      <c r="BG18" s="77">
        <f t="shared" si="98"/>
        <v>0</v>
      </c>
      <c r="BH18" s="118"/>
      <c r="BI18" s="118"/>
      <c r="BJ18" s="119"/>
      <c r="BK18" s="119"/>
      <c r="BL18" s="77">
        <f t="shared" si="99"/>
        <v>0</v>
      </c>
      <c r="BM18" s="77">
        <f t="shared" si="100"/>
        <v>0</v>
      </c>
      <c r="BN18" s="77">
        <f t="shared" si="101"/>
        <v>0</v>
      </c>
      <c r="BO18" s="118"/>
      <c r="BP18" s="118"/>
      <c r="BQ18" s="119"/>
      <c r="BR18" s="119"/>
      <c r="BS18" s="77">
        <f t="shared" si="102"/>
        <v>0</v>
      </c>
      <c r="BT18" s="77">
        <f t="shared" si="103"/>
        <v>0</v>
      </c>
      <c r="BU18" s="77">
        <f t="shared" si="104"/>
        <v>0</v>
      </c>
      <c r="BV18" s="118"/>
      <c r="BW18" s="118"/>
      <c r="BX18" s="119"/>
      <c r="BY18" s="119"/>
      <c r="BZ18" s="77">
        <f t="shared" si="105"/>
        <v>0</v>
      </c>
      <c r="CA18" s="77">
        <f t="shared" si="106"/>
        <v>0</v>
      </c>
      <c r="CB18" s="77">
        <f t="shared" si="107"/>
        <v>0</v>
      </c>
      <c r="CC18" s="118"/>
      <c r="CD18" s="118"/>
      <c r="CE18" s="119"/>
      <c r="CF18" s="119"/>
      <c r="CG18" s="77">
        <f t="shared" si="108"/>
        <v>0</v>
      </c>
      <c r="CH18" s="77">
        <f t="shared" si="109"/>
        <v>0</v>
      </c>
      <c r="CI18" s="77">
        <f t="shared" si="110"/>
        <v>0</v>
      </c>
      <c r="CJ18" s="118"/>
      <c r="CK18" s="118"/>
      <c r="CL18" s="119"/>
      <c r="CM18" s="119"/>
      <c r="CN18" s="77">
        <f t="shared" si="111"/>
        <v>0</v>
      </c>
      <c r="CO18" s="77">
        <f t="shared" si="112"/>
        <v>0</v>
      </c>
      <c r="CP18" s="77">
        <f t="shared" si="113"/>
        <v>0</v>
      </c>
      <c r="CQ18" s="118"/>
      <c r="CR18" s="118"/>
      <c r="CS18" s="119"/>
      <c r="CT18" s="119"/>
      <c r="CU18" s="77">
        <f t="shared" si="114"/>
        <v>0</v>
      </c>
      <c r="CV18" s="77">
        <f t="shared" si="115"/>
        <v>0</v>
      </c>
      <c r="CW18" s="77">
        <f t="shared" si="116"/>
        <v>0</v>
      </c>
      <c r="CX18" s="118"/>
      <c r="CY18" s="118"/>
      <c r="CZ18" s="119"/>
      <c r="DA18" s="119"/>
      <c r="DB18" s="77">
        <f t="shared" si="117"/>
        <v>0</v>
      </c>
      <c r="DC18" s="77">
        <f t="shared" si="118"/>
        <v>0</v>
      </c>
      <c r="DD18" s="77">
        <f t="shared" si="119"/>
        <v>0</v>
      </c>
      <c r="DE18" s="118"/>
      <c r="DF18" s="118"/>
      <c r="DG18" s="119"/>
      <c r="DH18" s="119"/>
      <c r="DI18" s="77">
        <f t="shared" si="120"/>
        <v>0</v>
      </c>
      <c r="DJ18" s="77">
        <f t="shared" si="121"/>
        <v>0</v>
      </c>
      <c r="DK18" s="77">
        <f t="shared" si="122"/>
        <v>0</v>
      </c>
      <c r="DL18" s="118"/>
      <c r="DM18" s="118"/>
      <c r="DN18" s="119"/>
      <c r="DO18" s="119"/>
      <c r="DP18" s="77">
        <f t="shared" si="123"/>
        <v>0</v>
      </c>
      <c r="DQ18" s="77">
        <f t="shared" si="124"/>
        <v>0</v>
      </c>
      <c r="DR18" s="77">
        <f t="shared" si="125"/>
        <v>0</v>
      </c>
      <c r="DS18" s="118"/>
      <c r="DT18" s="118"/>
      <c r="DU18" s="119"/>
      <c r="DV18" s="119"/>
      <c r="DW18" s="77">
        <f t="shared" si="126"/>
        <v>0</v>
      </c>
      <c r="DX18" s="77">
        <f t="shared" si="127"/>
        <v>0</v>
      </c>
      <c r="DY18" s="77">
        <f t="shared" si="128"/>
        <v>0</v>
      </c>
      <c r="DZ18" s="118"/>
      <c r="EA18" s="118"/>
      <c r="EB18" s="119"/>
      <c r="EC18" s="119"/>
      <c r="ED18" s="77">
        <f t="shared" si="129"/>
        <v>0</v>
      </c>
      <c r="EE18" s="77">
        <f t="shared" si="130"/>
        <v>0</v>
      </c>
      <c r="EF18" s="77">
        <f t="shared" si="131"/>
        <v>0</v>
      </c>
      <c r="EG18" s="118"/>
      <c r="EH18" s="118"/>
      <c r="EI18" s="119"/>
      <c r="EJ18" s="119"/>
      <c r="EK18" s="77">
        <f t="shared" si="132"/>
        <v>0</v>
      </c>
      <c r="EL18" s="77">
        <f t="shared" si="133"/>
        <v>0</v>
      </c>
      <c r="EM18" s="77">
        <f t="shared" si="134"/>
        <v>0</v>
      </c>
      <c r="EN18" s="118"/>
      <c r="EO18" s="118"/>
      <c r="EP18" s="119"/>
      <c r="EQ18" s="119"/>
      <c r="ER18" s="77">
        <f t="shared" si="135"/>
        <v>0</v>
      </c>
      <c r="ES18" s="77">
        <f t="shared" si="136"/>
        <v>0</v>
      </c>
      <c r="ET18" s="77">
        <f t="shared" si="137"/>
        <v>0</v>
      </c>
      <c r="EU18" s="118"/>
      <c r="EV18" s="118"/>
      <c r="EW18" s="119"/>
      <c r="EX18" s="119"/>
      <c r="EY18" s="77">
        <f t="shared" si="138"/>
        <v>0</v>
      </c>
      <c r="EZ18" s="77">
        <f t="shared" si="139"/>
        <v>0</v>
      </c>
      <c r="FA18" s="77">
        <f t="shared" si="140"/>
        <v>0</v>
      </c>
      <c r="FB18" s="118"/>
      <c r="FC18" s="118"/>
      <c r="FD18" s="119"/>
      <c r="FE18" s="119"/>
      <c r="FF18" s="77">
        <f t="shared" si="141"/>
        <v>0</v>
      </c>
      <c r="FG18" s="77">
        <f t="shared" si="142"/>
        <v>0</v>
      </c>
      <c r="FH18" s="77">
        <f t="shared" si="143"/>
        <v>0</v>
      </c>
      <c r="FI18" s="118"/>
      <c r="FJ18" s="118"/>
      <c r="FK18" s="119"/>
      <c r="FL18" s="119"/>
      <c r="FM18" s="77">
        <f t="shared" si="144"/>
        <v>0</v>
      </c>
      <c r="FN18" s="77">
        <f t="shared" si="145"/>
        <v>0</v>
      </c>
      <c r="FO18" s="77">
        <f t="shared" si="146"/>
        <v>0</v>
      </c>
      <c r="FP18" s="118"/>
      <c r="FQ18" s="118"/>
      <c r="FR18" s="119"/>
      <c r="FS18" s="119"/>
      <c r="FT18" s="77">
        <f t="shared" si="147"/>
        <v>0</v>
      </c>
      <c r="FU18" s="77">
        <f t="shared" si="148"/>
        <v>0</v>
      </c>
      <c r="FV18" s="77">
        <f t="shared" si="149"/>
        <v>0</v>
      </c>
      <c r="FW18" s="118"/>
      <c r="FX18" s="118"/>
      <c r="FY18" s="119"/>
      <c r="FZ18" s="119"/>
      <c r="GA18" s="77">
        <f t="shared" si="150"/>
        <v>0</v>
      </c>
      <c r="GB18" s="77">
        <f t="shared" si="151"/>
        <v>0</v>
      </c>
      <c r="GC18" s="77">
        <f t="shared" si="152"/>
        <v>0</v>
      </c>
      <c r="GD18" s="118"/>
      <c r="GE18" s="118"/>
      <c r="GF18" s="119"/>
      <c r="GG18" s="119"/>
      <c r="GH18" s="77">
        <f t="shared" si="153"/>
        <v>0</v>
      </c>
      <c r="GI18" s="77">
        <f t="shared" si="154"/>
        <v>0</v>
      </c>
      <c r="GJ18" s="77">
        <f t="shared" si="155"/>
        <v>0</v>
      </c>
      <c r="GK18" s="118"/>
      <c r="GL18" s="118"/>
      <c r="GM18" s="119"/>
      <c r="GN18" s="119"/>
      <c r="GO18" s="77">
        <f t="shared" si="156"/>
        <v>0</v>
      </c>
      <c r="GP18" s="77">
        <f t="shared" si="157"/>
        <v>0</v>
      </c>
      <c r="GQ18" s="77">
        <f t="shared" si="158"/>
        <v>0</v>
      </c>
      <c r="GR18" s="118"/>
      <c r="GS18" s="118"/>
      <c r="GT18" s="119"/>
      <c r="GU18" s="119"/>
      <c r="GV18" s="77">
        <f t="shared" si="159"/>
        <v>0</v>
      </c>
      <c r="GW18" s="77">
        <f t="shared" si="160"/>
        <v>0</v>
      </c>
      <c r="GX18" s="77">
        <f t="shared" si="161"/>
        <v>0</v>
      </c>
      <c r="GY18" s="118"/>
      <c r="GZ18" s="118"/>
      <c r="HA18" s="119"/>
      <c r="HB18" s="119"/>
      <c r="HC18" s="77">
        <f t="shared" si="162"/>
        <v>0</v>
      </c>
      <c r="HD18" s="77">
        <f t="shared" si="163"/>
        <v>0</v>
      </c>
      <c r="HE18" s="77">
        <f t="shared" si="164"/>
        <v>0</v>
      </c>
      <c r="HF18" s="118"/>
      <c r="HG18" s="118"/>
      <c r="HH18" s="119"/>
      <c r="HI18" s="119"/>
      <c r="HJ18" s="77">
        <f t="shared" si="165"/>
        <v>0</v>
      </c>
      <c r="HK18" s="77">
        <f t="shared" si="166"/>
        <v>0</v>
      </c>
      <c r="HL18" s="77">
        <f t="shared" si="167"/>
        <v>0</v>
      </c>
      <c r="HM18" s="120"/>
      <c r="HN18" s="120"/>
      <c r="HO18" s="120"/>
      <c r="HP18" s="120"/>
      <c r="HQ18" s="120"/>
      <c r="HR18" s="120"/>
      <c r="HS18" s="76">
        <f t="shared" si="168"/>
        <v>0</v>
      </c>
      <c r="HT18" s="76">
        <f t="shared" si="169"/>
        <v>0</v>
      </c>
      <c r="HU18" s="76">
        <f t="shared" si="170"/>
        <v>0</v>
      </c>
      <c r="HV18" s="76">
        <f t="shared" si="171"/>
        <v>0</v>
      </c>
      <c r="HW18" s="76">
        <f t="shared" si="172"/>
        <v>0</v>
      </c>
      <c r="HX18" s="76">
        <f t="shared" si="173"/>
        <v>0</v>
      </c>
      <c r="HY18" s="76">
        <f t="shared" si="174"/>
        <v>0</v>
      </c>
      <c r="HZ18" s="76">
        <f t="shared" si="175"/>
        <v>0</v>
      </c>
      <c r="IA18" s="76">
        <f t="shared" si="176"/>
        <v>0</v>
      </c>
      <c r="IB18" s="76">
        <f t="shared" si="177"/>
        <v>0</v>
      </c>
      <c r="IC18" s="76">
        <f t="shared" si="178"/>
        <v>0</v>
      </c>
      <c r="ID18" s="76">
        <f t="shared" si="179"/>
        <v>0</v>
      </c>
      <c r="IE18" s="78">
        <f>IF('Daftar Pegawai'!I12="ASN YANG TIDAK DIBAYARKAN TPP",100%,
 IF(HZ18&gt;=$C$4,100%,
 (HN18*3%)+H18+I18+J18+O18+P18+Q18+V18+W18+X18+AC18+AD18+AE18+AJ18+AK18+AL18+AQ18+AR18+AS18+AX18+AY18+AZ18+BE18+BF18+BG18+BL18+BM18+BN18+BS18+BT18+BU18+BZ18+CA18+CB18+CG18+CH18+CI18+CN18+CO18+CP18+CU18+CV18+CW18+DB18+DC18+DD18+DI18+DJ18+DK18+DP18+DQ18+DR18+DW18+DX18+DY18+ED18+EE18+EF18+EK18+EL18+EM18+ER18+ES18+ET18+EY18+EZ18+FA18+FF18+FG18+FH18+FM18+FN18+FO18+FT18+FU18+FV18+GA18+GB18+GC18+GH18+GI18+GJ18+GO18+GP18+GQ18+GV18+GW18+GX18+HC18+HD18+HE18+HJ18+HK18+HL18+'Daftar Pegawai'!K12+'Daftar Pegawai'!M12+'Daftar Pegawai'!U12+'Daftar Pegawai'!O12+'Daftar Pegawai'!Q12+'Daftar Pegawai'!S12
 )
)</f>
        <v>1</v>
      </c>
      <c r="IF18" s="78">
        <f t="shared" si="180"/>
        <v>1</v>
      </c>
    </row>
    <row r="19" spans="1:240" x14ac:dyDescent="0.25">
      <c r="A19" s="121">
        <f t="shared" si="74"/>
        <v>9</v>
      </c>
      <c r="B19" s="121">
        <f>'Daftar Pegawai'!B13</f>
        <v>0</v>
      </c>
      <c r="C19" s="121">
        <f>'Daftar Pegawai'!C13</f>
        <v>0</v>
      </c>
      <c r="D19" s="118"/>
      <c r="E19" s="118"/>
      <c r="F19" s="119"/>
      <c r="G19" s="119"/>
      <c r="H19" s="77">
        <f t="shared" si="75"/>
        <v>0</v>
      </c>
      <c r="I19" s="77">
        <f t="shared" si="76"/>
        <v>0</v>
      </c>
      <c r="J19" s="77">
        <f t="shared" si="77"/>
        <v>0</v>
      </c>
      <c r="K19" s="118"/>
      <c r="L19" s="118"/>
      <c r="M19" s="119"/>
      <c r="N19" s="119"/>
      <c r="O19" s="77">
        <f t="shared" si="78"/>
        <v>0</v>
      </c>
      <c r="P19" s="77">
        <f t="shared" si="79"/>
        <v>0</v>
      </c>
      <c r="Q19" s="77">
        <f t="shared" si="80"/>
        <v>0</v>
      </c>
      <c r="R19" s="118"/>
      <c r="S19" s="118"/>
      <c r="T19" s="119"/>
      <c r="U19" s="119"/>
      <c r="V19" s="77">
        <f t="shared" si="81"/>
        <v>0</v>
      </c>
      <c r="W19" s="77">
        <f t="shared" si="82"/>
        <v>0</v>
      </c>
      <c r="X19" s="77">
        <f t="shared" si="83"/>
        <v>0</v>
      </c>
      <c r="Y19" s="118"/>
      <c r="Z19" s="118"/>
      <c r="AA19" s="119"/>
      <c r="AB19" s="119"/>
      <c r="AC19" s="77">
        <f t="shared" si="84"/>
        <v>0</v>
      </c>
      <c r="AD19" s="77">
        <f t="shared" si="85"/>
        <v>0</v>
      </c>
      <c r="AE19" s="77">
        <f t="shared" si="86"/>
        <v>0</v>
      </c>
      <c r="AF19" s="118"/>
      <c r="AG19" s="118"/>
      <c r="AH19" s="119"/>
      <c r="AI19" s="119"/>
      <c r="AJ19" s="77">
        <f t="shared" si="87"/>
        <v>0</v>
      </c>
      <c r="AK19" s="77">
        <f t="shared" si="88"/>
        <v>0</v>
      </c>
      <c r="AL19" s="77">
        <f t="shared" si="89"/>
        <v>0</v>
      </c>
      <c r="AM19" s="118"/>
      <c r="AN19" s="118"/>
      <c r="AO19" s="119"/>
      <c r="AP19" s="119"/>
      <c r="AQ19" s="77">
        <f t="shared" si="90"/>
        <v>0</v>
      </c>
      <c r="AR19" s="77">
        <f t="shared" si="91"/>
        <v>0</v>
      </c>
      <c r="AS19" s="77">
        <f t="shared" si="92"/>
        <v>0</v>
      </c>
      <c r="AT19" s="118"/>
      <c r="AU19" s="118"/>
      <c r="AV19" s="119"/>
      <c r="AW19" s="119"/>
      <c r="AX19" s="77">
        <f t="shared" si="93"/>
        <v>0</v>
      </c>
      <c r="AY19" s="77">
        <f t="shared" si="94"/>
        <v>0</v>
      </c>
      <c r="AZ19" s="77">
        <f t="shared" si="95"/>
        <v>0</v>
      </c>
      <c r="BA19" s="118"/>
      <c r="BB19" s="118"/>
      <c r="BC19" s="119"/>
      <c r="BD19" s="119"/>
      <c r="BE19" s="77">
        <f t="shared" si="96"/>
        <v>0</v>
      </c>
      <c r="BF19" s="77">
        <f t="shared" si="97"/>
        <v>0</v>
      </c>
      <c r="BG19" s="77">
        <f t="shared" si="98"/>
        <v>0</v>
      </c>
      <c r="BH19" s="118"/>
      <c r="BI19" s="118"/>
      <c r="BJ19" s="119"/>
      <c r="BK19" s="119"/>
      <c r="BL19" s="77">
        <f t="shared" si="99"/>
        <v>0</v>
      </c>
      <c r="BM19" s="77">
        <f t="shared" si="100"/>
        <v>0</v>
      </c>
      <c r="BN19" s="77">
        <f t="shared" si="101"/>
        <v>0</v>
      </c>
      <c r="BO19" s="118"/>
      <c r="BP19" s="118"/>
      <c r="BQ19" s="119"/>
      <c r="BR19" s="119"/>
      <c r="BS19" s="77">
        <f t="shared" si="102"/>
        <v>0</v>
      </c>
      <c r="BT19" s="77">
        <f t="shared" si="103"/>
        <v>0</v>
      </c>
      <c r="BU19" s="77">
        <f t="shared" si="104"/>
        <v>0</v>
      </c>
      <c r="BV19" s="118"/>
      <c r="BW19" s="118"/>
      <c r="BX19" s="119"/>
      <c r="BY19" s="119"/>
      <c r="BZ19" s="77">
        <f t="shared" si="105"/>
        <v>0</v>
      </c>
      <c r="CA19" s="77">
        <f t="shared" si="106"/>
        <v>0</v>
      </c>
      <c r="CB19" s="77">
        <f t="shared" si="107"/>
        <v>0</v>
      </c>
      <c r="CC19" s="118"/>
      <c r="CD19" s="118"/>
      <c r="CE19" s="119"/>
      <c r="CF19" s="119"/>
      <c r="CG19" s="77">
        <f t="shared" si="108"/>
        <v>0</v>
      </c>
      <c r="CH19" s="77">
        <f t="shared" si="109"/>
        <v>0</v>
      </c>
      <c r="CI19" s="77">
        <f t="shared" si="110"/>
        <v>0</v>
      </c>
      <c r="CJ19" s="118"/>
      <c r="CK19" s="118"/>
      <c r="CL19" s="119"/>
      <c r="CM19" s="119"/>
      <c r="CN19" s="77">
        <f t="shared" si="111"/>
        <v>0</v>
      </c>
      <c r="CO19" s="77">
        <f t="shared" si="112"/>
        <v>0</v>
      </c>
      <c r="CP19" s="77">
        <f t="shared" si="113"/>
        <v>0</v>
      </c>
      <c r="CQ19" s="118"/>
      <c r="CR19" s="118"/>
      <c r="CS19" s="119"/>
      <c r="CT19" s="119"/>
      <c r="CU19" s="77">
        <f t="shared" si="114"/>
        <v>0</v>
      </c>
      <c r="CV19" s="77">
        <f t="shared" si="115"/>
        <v>0</v>
      </c>
      <c r="CW19" s="77">
        <f t="shared" si="116"/>
        <v>0</v>
      </c>
      <c r="CX19" s="118"/>
      <c r="CY19" s="118"/>
      <c r="CZ19" s="119"/>
      <c r="DA19" s="119"/>
      <c r="DB19" s="77">
        <f t="shared" si="117"/>
        <v>0</v>
      </c>
      <c r="DC19" s="77">
        <f t="shared" si="118"/>
        <v>0</v>
      </c>
      <c r="DD19" s="77">
        <f t="shared" si="119"/>
        <v>0</v>
      </c>
      <c r="DE19" s="118"/>
      <c r="DF19" s="118"/>
      <c r="DG19" s="119"/>
      <c r="DH19" s="119"/>
      <c r="DI19" s="77">
        <f t="shared" si="120"/>
        <v>0</v>
      </c>
      <c r="DJ19" s="77">
        <f t="shared" si="121"/>
        <v>0</v>
      </c>
      <c r="DK19" s="77">
        <f t="shared" si="122"/>
        <v>0</v>
      </c>
      <c r="DL19" s="118"/>
      <c r="DM19" s="118"/>
      <c r="DN19" s="119"/>
      <c r="DO19" s="119"/>
      <c r="DP19" s="77">
        <f t="shared" si="123"/>
        <v>0</v>
      </c>
      <c r="DQ19" s="77">
        <f t="shared" si="124"/>
        <v>0</v>
      </c>
      <c r="DR19" s="77">
        <f t="shared" si="125"/>
        <v>0</v>
      </c>
      <c r="DS19" s="118"/>
      <c r="DT19" s="118"/>
      <c r="DU19" s="119"/>
      <c r="DV19" s="119"/>
      <c r="DW19" s="77">
        <f t="shared" si="126"/>
        <v>0</v>
      </c>
      <c r="DX19" s="77">
        <f t="shared" si="127"/>
        <v>0</v>
      </c>
      <c r="DY19" s="77">
        <f t="shared" si="128"/>
        <v>0</v>
      </c>
      <c r="DZ19" s="118"/>
      <c r="EA19" s="118"/>
      <c r="EB19" s="119"/>
      <c r="EC19" s="119"/>
      <c r="ED19" s="77">
        <f t="shared" si="129"/>
        <v>0</v>
      </c>
      <c r="EE19" s="77">
        <f t="shared" si="130"/>
        <v>0</v>
      </c>
      <c r="EF19" s="77">
        <f t="shared" si="131"/>
        <v>0</v>
      </c>
      <c r="EG19" s="118"/>
      <c r="EH19" s="118"/>
      <c r="EI19" s="119"/>
      <c r="EJ19" s="119"/>
      <c r="EK19" s="77">
        <f t="shared" si="132"/>
        <v>0</v>
      </c>
      <c r="EL19" s="77">
        <f t="shared" si="133"/>
        <v>0</v>
      </c>
      <c r="EM19" s="77">
        <f t="shared" si="134"/>
        <v>0</v>
      </c>
      <c r="EN19" s="118"/>
      <c r="EO19" s="118"/>
      <c r="EP19" s="119"/>
      <c r="EQ19" s="119"/>
      <c r="ER19" s="77">
        <f t="shared" si="135"/>
        <v>0</v>
      </c>
      <c r="ES19" s="77">
        <f t="shared" si="136"/>
        <v>0</v>
      </c>
      <c r="ET19" s="77">
        <f t="shared" si="137"/>
        <v>0</v>
      </c>
      <c r="EU19" s="118"/>
      <c r="EV19" s="118"/>
      <c r="EW19" s="119"/>
      <c r="EX19" s="119"/>
      <c r="EY19" s="77">
        <f t="shared" si="138"/>
        <v>0</v>
      </c>
      <c r="EZ19" s="77">
        <f t="shared" si="139"/>
        <v>0</v>
      </c>
      <c r="FA19" s="77">
        <f t="shared" si="140"/>
        <v>0</v>
      </c>
      <c r="FB19" s="118"/>
      <c r="FC19" s="118"/>
      <c r="FD19" s="119"/>
      <c r="FE19" s="119"/>
      <c r="FF19" s="77">
        <f t="shared" si="141"/>
        <v>0</v>
      </c>
      <c r="FG19" s="77">
        <f t="shared" si="142"/>
        <v>0</v>
      </c>
      <c r="FH19" s="77">
        <f t="shared" si="143"/>
        <v>0</v>
      </c>
      <c r="FI19" s="118"/>
      <c r="FJ19" s="118"/>
      <c r="FK19" s="119"/>
      <c r="FL19" s="119"/>
      <c r="FM19" s="77">
        <f t="shared" si="144"/>
        <v>0</v>
      </c>
      <c r="FN19" s="77">
        <f t="shared" si="145"/>
        <v>0</v>
      </c>
      <c r="FO19" s="77">
        <f t="shared" si="146"/>
        <v>0</v>
      </c>
      <c r="FP19" s="118"/>
      <c r="FQ19" s="118"/>
      <c r="FR19" s="119"/>
      <c r="FS19" s="119"/>
      <c r="FT19" s="77">
        <f t="shared" si="147"/>
        <v>0</v>
      </c>
      <c r="FU19" s="77">
        <f t="shared" si="148"/>
        <v>0</v>
      </c>
      <c r="FV19" s="77">
        <f t="shared" si="149"/>
        <v>0</v>
      </c>
      <c r="FW19" s="118"/>
      <c r="FX19" s="118"/>
      <c r="FY19" s="119"/>
      <c r="FZ19" s="119"/>
      <c r="GA19" s="77">
        <f t="shared" si="150"/>
        <v>0</v>
      </c>
      <c r="GB19" s="77">
        <f t="shared" si="151"/>
        <v>0</v>
      </c>
      <c r="GC19" s="77">
        <f t="shared" si="152"/>
        <v>0</v>
      </c>
      <c r="GD19" s="118"/>
      <c r="GE19" s="118"/>
      <c r="GF19" s="119"/>
      <c r="GG19" s="119"/>
      <c r="GH19" s="77">
        <f t="shared" si="153"/>
        <v>0</v>
      </c>
      <c r="GI19" s="77">
        <f t="shared" si="154"/>
        <v>0</v>
      </c>
      <c r="GJ19" s="77">
        <f t="shared" si="155"/>
        <v>0</v>
      </c>
      <c r="GK19" s="118"/>
      <c r="GL19" s="118"/>
      <c r="GM19" s="119"/>
      <c r="GN19" s="119"/>
      <c r="GO19" s="77">
        <f t="shared" si="156"/>
        <v>0</v>
      </c>
      <c r="GP19" s="77">
        <f t="shared" si="157"/>
        <v>0</v>
      </c>
      <c r="GQ19" s="77">
        <f t="shared" si="158"/>
        <v>0</v>
      </c>
      <c r="GR19" s="118"/>
      <c r="GS19" s="118"/>
      <c r="GT19" s="119"/>
      <c r="GU19" s="119"/>
      <c r="GV19" s="77">
        <f t="shared" si="159"/>
        <v>0</v>
      </c>
      <c r="GW19" s="77">
        <f t="shared" si="160"/>
        <v>0</v>
      </c>
      <c r="GX19" s="77">
        <f t="shared" si="161"/>
        <v>0</v>
      </c>
      <c r="GY19" s="118"/>
      <c r="GZ19" s="118"/>
      <c r="HA19" s="119"/>
      <c r="HB19" s="119"/>
      <c r="HC19" s="77">
        <f t="shared" si="162"/>
        <v>0</v>
      </c>
      <c r="HD19" s="77">
        <f t="shared" si="163"/>
        <v>0</v>
      </c>
      <c r="HE19" s="77">
        <f t="shared" si="164"/>
        <v>0</v>
      </c>
      <c r="HF19" s="118"/>
      <c r="HG19" s="118"/>
      <c r="HH19" s="119"/>
      <c r="HI19" s="119"/>
      <c r="HJ19" s="77">
        <f t="shared" si="165"/>
        <v>0</v>
      </c>
      <c r="HK19" s="77">
        <f t="shared" si="166"/>
        <v>0</v>
      </c>
      <c r="HL19" s="77">
        <f t="shared" si="167"/>
        <v>0</v>
      </c>
      <c r="HM19" s="120"/>
      <c r="HN19" s="120"/>
      <c r="HO19" s="120"/>
      <c r="HP19" s="120"/>
      <c r="HQ19" s="120"/>
      <c r="HR19" s="120"/>
      <c r="HS19" s="76">
        <f t="shared" si="168"/>
        <v>0</v>
      </c>
      <c r="HT19" s="76">
        <f t="shared" si="169"/>
        <v>0</v>
      </c>
      <c r="HU19" s="76">
        <f t="shared" si="170"/>
        <v>0</v>
      </c>
      <c r="HV19" s="76">
        <f t="shared" si="171"/>
        <v>0</v>
      </c>
      <c r="HW19" s="76">
        <f t="shared" si="172"/>
        <v>0</v>
      </c>
      <c r="HX19" s="76">
        <f t="shared" si="173"/>
        <v>0</v>
      </c>
      <c r="HY19" s="76">
        <f t="shared" si="174"/>
        <v>0</v>
      </c>
      <c r="HZ19" s="76">
        <f t="shared" si="175"/>
        <v>0</v>
      </c>
      <c r="IA19" s="76">
        <f t="shared" si="176"/>
        <v>0</v>
      </c>
      <c r="IB19" s="76">
        <f t="shared" si="177"/>
        <v>0</v>
      </c>
      <c r="IC19" s="76">
        <f t="shared" si="178"/>
        <v>0</v>
      </c>
      <c r="ID19" s="76">
        <f t="shared" si="179"/>
        <v>0</v>
      </c>
      <c r="IE19" s="78">
        <f>IF('Daftar Pegawai'!I13="ASN YANG TIDAK DIBAYARKAN TPP",100%,
 IF(HZ19&gt;=$C$4,100%,
 (HN19*3%)+H19+I19+J19+O19+P19+Q19+V19+W19+X19+AC19+AD19+AE19+AJ19+AK19+AL19+AQ19+AR19+AS19+AX19+AY19+AZ19+BE19+BF19+BG19+BL19+BM19+BN19+BS19+BT19+BU19+BZ19+CA19+CB19+CG19+CH19+CI19+CN19+CO19+CP19+CU19+CV19+CW19+DB19+DC19+DD19+DI19+DJ19+DK19+DP19+DQ19+DR19+DW19+DX19+DY19+ED19+EE19+EF19+EK19+EL19+EM19+ER19+ES19+ET19+EY19+EZ19+FA19+FF19+FG19+FH19+FM19+FN19+FO19+FT19+FU19+FV19+GA19+GB19+GC19+GH19+GI19+GJ19+GO19+GP19+GQ19+GV19+GW19+GX19+HC19+HD19+HE19+HJ19+HK19+HL19+'Daftar Pegawai'!K13+'Daftar Pegawai'!M13+'Daftar Pegawai'!U13+'Daftar Pegawai'!O13+'Daftar Pegawai'!Q13+'Daftar Pegawai'!S13
 )
)</f>
        <v>1</v>
      </c>
      <c r="IF19" s="78">
        <f t="shared" si="180"/>
        <v>1</v>
      </c>
    </row>
    <row r="20" spans="1:240" x14ac:dyDescent="0.25">
      <c r="A20" s="121">
        <f t="shared" si="74"/>
        <v>10</v>
      </c>
      <c r="B20" s="121">
        <f>'Daftar Pegawai'!B14</f>
        <v>0</v>
      </c>
      <c r="C20" s="121">
        <f>'Daftar Pegawai'!C14</f>
        <v>0</v>
      </c>
      <c r="D20" s="118"/>
      <c r="E20" s="118"/>
      <c r="F20" s="119"/>
      <c r="G20" s="119"/>
      <c r="H20" s="77">
        <f t="shared" si="75"/>
        <v>0</v>
      </c>
      <c r="I20" s="77">
        <f t="shared" si="76"/>
        <v>0</v>
      </c>
      <c r="J20" s="77">
        <f t="shared" si="77"/>
        <v>0</v>
      </c>
      <c r="K20" s="118"/>
      <c r="L20" s="118"/>
      <c r="M20" s="119"/>
      <c r="N20" s="119"/>
      <c r="O20" s="77">
        <f t="shared" si="78"/>
        <v>0</v>
      </c>
      <c r="P20" s="77">
        <f t="shared" si="79"/>
        <v>0</v>
      </c>
      <c r="Q20" s="77">
        <f t="shared" si="80"/>
        <v>0</v>
      </c>
      <c r="R20" s="118"/>
      <c r="S20" s="118"/>
      <c r="T20" s="119"/>
      <c r="U20" s="119"/>
      <c r="V20" s="77">
        <f t="shared" si="81"/>
        <v>0</v>
      </c>
      <c r="W20" s="77">
        <f t="shared" si="82"/>
        <v>0</v>
      </c>
      <c r="X20" s="77">
        <f t="shared" si="83"/>
        <v>0</v>
      </c>
      <c r="Y20" s="118"/>
      <c r="Z20" s="118"/>
      <c r="AA20" s="119"/>
      <c r="AB20" s="119"/>
      <c r="AC20" s="77">
        <f t="shared" si="84"/>
        <v>0</v>
      </c>
      <c r="AD20" s="77">
        <f t="shared" si="85"/>
        <v>0</v>
      </c>
      <c r="AE20" s="77">
        <f t="shared" si="86"/>
        <v>0</v>
      </c>
      <c r="AF20" s="118"/>
      <c r="AG20" s="118"/>
      <c r="AH20" s="119"/>
      <c r="AI20" s="119"/>
      <c r="AJ20" s="77">
        <f t="shared" si="87"/>
        <v>0</v>
      </c>
      <c r="AK20" s="77">
        <f t="shared" si="88"/>
        <v>0</v>
      </c>
      <c r="AL20" s="77">
        <f t="shared" si="89"/>
        <v>0</v>
      </c>
      <c r="AM20" s="118"/>
      <c r="AN20" s="118"/>
      <c r="AO20" s="119"/>
      <c r="AP20" s="119"/>
      <c r="AQ20" s="77">
        <f t="shared" si="90"/>
        <v>0</v>
      </c>
      <c r="AR20" s="77">
        <f t="shared" si="91"/>
        <v>0</v>
      </c>
      <c r="AS20" s="77">
        <f t="shared" si="92"/>
        <v>0</v>
      </c>
      <c r="AT20" s="118"/>
      <c r="AU20" s="118"/>
      <c r="AV20" s="119"/>
      <c r="AW20" s="119"/>
      <c r="AX20" s="77">
        <f t="shared" si="93"/>
        <v>0</v>
      </c>
      <c r="AY20" s="77">
        <f t="shared" si="94"/>
        <v>0</v>
      </c>
      <c r="AZ20" s="77">
        <f t="shared" si="95"/>
        <v>0</v>
      </c>
      <c r="BA20" s="118"/>
      <c r="BB20" s="118"/>
      <c r="BC20" s="119"/>
      <c r="BD20" s="119"/>
      <c r="BE20" s="77">
        <f t="shared" si="96"/>
        <v>0</v>
      </c>
      <c r="BF20" s="77">
        <f t="shared" si="97"/>
        <v>0</v>
      </c>
      <c r="BG20" s="77">
        <f t="shared" si="98"/>
        <v>0</v>
      </c>
      <c r="BH20" s="118"/>
      <c r="BI20" s="118"/>
      <c r="BJ20" s="119"/>
      <c r="BK20" s="119"/>
      <c r="BL20" s="77">
        <f t="shared" si="99"/>
        <v>0</v>
      </c>
      <c r="BM20" s="77">
        <f t="shared" si="100"/>
        <v>0</v>
      </c>
      <c r="BN20" s="77">
        <f t="shared" si="101"/>
        <v>0</v>
      </c>
      <c r="BO20" s="118"/>
      <c r="BP20" s="118"/>
      <c r="BQ20" s="119"/>
      <c r="BR20" s="119"/>
      <c r="BS20" s="77">
        <f t="shared" si="102"/>
        <v>0</v>
      </c>
      <c r="BT20" s="77">
        <f t="shared" si="103"/>
        <v>0</v>
      </c>
      <c r="BU20" s="77">
        <f t="shared" si="104"/>
        <v>0</v>
      </c>
      <c r="BV20" s="118"/>
      <c r="BW20" s="118"/>
      <c r="BX20" s="119"/>
      <c r="BY20" s="119"/>
      <c r="BZ20" s="77">
        <f t="shared" si="105"/>
        <v>0</v>
      </c>
      <c r="CA20" s="77">
        <f t="shared" si="106"/>
        <v>0</v>
      </c>
      <c r="CB20" s="77">
        <f t="shared" si="107"/>
        <v>0</v>
      </c>
      <c r="CC20" s="118"/>
      <c r="CD20" s="118"/>
      <c r="CE20" s="119"/>
      <c r="CF20" s="119"/>
      <c r="CG20" s="77">
        <f t="shared" si="108"/>
        <v>0</v>
      </c>
      <c r="CH20" s="77">
        <f t="shared" si="109"/>
        <v>0</v>
      </c>
      <c r="CI20" s="77">
        <f t="shared" si="110"/>
        <v>0</v>
      </c>
      <c r="CJ20" s="118"/>
      <c r="CK20" s="118"/>
      <c r="CL20" s="119"/>
      <c r="CM20" s="119"/>
      <c r="CN20" s="77">
        <f t="shared" si="111"/>
        <v>0</v>
      </c>
      <c r="CO20" s="77">
        <f t="shared" si="112"/>
        <v>0</v>
      </c>
      <c r="CP20" s="77">
        <f t="shared" si="113"/>
        <v>0</v>
      </c>
      <c r="CQ20" s="118"/>
      <c r="CR20" s="118"/>
      <c r="CS20" s="119"/>
      <c r="CT20" s="119"/>
      <c r="CU20" s="77">
        <f t="shared" si="114"/>
        <v>0</v>
      </c>
      <c r="CV20" s="77">
        <f t="shared" si="115"/>
        <v>0</v>
      </c>
      <c r="CW20" s="77">
        <f t="shared" si="116"/>
        <v>0</v>
      </c>
      <c r="CX20" s="118"/>
      <c r="CY20" s="118"/>
      <c r="CZ20" s="119"/>
      <c r="DA20" s="119"/>
      <c r="DB20" s="77">
        <f t="shared" si="117"/>
        <v>0</v>
      </c>
      <c r="DC20" s="77">
        <f t="shared" si="118"/>
        <v>0</v>
      </c>
      <c r="DD20" s="77">
        <f t="shared" si="119"/>
        <v>0</v>
      </c>
      <c r="DE20" s="118"/>
      <c r="DF20" s="118"/>
      <c r="DG20" s="119"/>
      <c r="DH20" s="119"/>
      <c r="DI20" s="77">
        <f t="shared" si="120"/>
        <v>0</v>
      </c>
      <c r="DJ20" s="77">
        <f t="shared" si="121"/>
        <v>0</v>
      </c>
      <c r="DK20" s="77">
        <f t="shared" si="122"/>
        <v>0</v>
      </c>
      <c r="DL20" s="118"/>
      <c r="DM20" s="118"/>
      <c r="DN20" s="119"/>
      <c r="DO20" s="119"/>
      <c r="DP20" s="77">
        <f t="shared" si="123"/>
        <v>0</v>
      </c>
      <c r="DQ20" s="77">
        <f t="shared" si="124"/>
        <v>0</v>
      </c>
      <c r="DR20" s="77">
        <f t="shared" si="125"/>
        <v>0</v>
      </c>
      <c r="DS20" s="118"/>
      <c r="DT20" s="118"/>
      <c r="DU20" s="119"/>
      <c r="DV20" s="119"/>
      <c r="DW20" s="77">
        <f t="shared" si="126"/>
        <v>0</v>
      </c>
      <c r="DX20" s="77">
        <f t="shared" si="127"/>
        <v>0</v>
      </c>
      <c r="DY20" s="77">
        <f t="shared" si="128"/>
        <v>0</v>
      </c>
      <c r="DZ20" s="118"/>
      <c r="EA20" s="118"/>
      <c r="EB20" s="119"/>
      <c r="EC20" s="119"/>
      <c r="ED20" s="77">
        <f t="shared" si="129"/>
        <v>0</v>
      </c>
      <c r="EE20" s="77">
        <f t="shared" si="130"/>
        <v>0</v>
      </c>
      <c r="EF20" s="77">
        <f t="shared" si="131"/>
        <v>0</v>
      </c>
      <c r="EG20" s="118"/>
      <c r="EH20" s="118"/>
      <c r="EI20" s="119"/>
      <c r="EJ20" s="119"/>
      <c r="EK20" s="77">
        <f t="shared" si="132"/>
        <v>0</v>
      </c>
      <c r="EL20" s="77">
        <f t="shared" si="133"/>
        <v>0</v>
      </c>
      <c r="EM20" s="77">
        <f t="shared" si="134"/>
        <v>0</v>
      </c>
      <c r="EN20" s="118"/>
      <c r="EO20" s="118"/>
      <c r="EP20" s="119"/>
      <c r="EQ20" s="119"/>
      <c r="ER20" s="77">
        <f t="shared" si="135"/>
        <v>0</v>
      </c>
      <c r="ES20" s="77">
        <f t="shared" si="136"/>
        <v>0</v>
      </c>
      <c r="ET20" s="77">
        <f t="shared" si="137"/>
        <v>0</v>
      </c>
      <c r="EU20" s="118"/>
      <c r="EV20" s="118"/>
      <c r="EW20" s="119"/>
      <c r="EX20" s="119"/>
      <c r="EY20" s="77">
        <f t="shared" si="138"/>
        <v>0</v>
      </c>
      <c r="EZ20" s="77">
        <f t="shared" si="139"/>
        <v>0</v>
      </c>
      <c r="FA20" s="77">
        <f t="shared" si="140"/>
        <v>0</v>
      </c>
      <c r="FB20" s="118"/>
      <c r="FC20" s="118"/>
      <c r="FD20" s="119"/>
      <c r="FE20" s="119"/>
      <c r="FF20" s="77">
        <f t="shared" si="141"/>
        <v>0</v>
      </c>
      <c r="FG20" s="77">
        <f t="shared" si="142"/>
        <v>0</v>
      </c>
      <c r="FH20" s="77">
        <f t="shared" si="143"/>
        <v>0</v>
      </c>
      <c r="FI20" s="118"/>
      <c r="FJ20" s="118"/>
      <c r="FK20" s="119"/>
      <c r="FL20" s="119"/>
      <c r="FM20" s="77">
        <f t="shared" si="144"/>
        <v>0</v>
      </c>
      <c r="FN20" s="77">
        <f t="shared" si="145"/>
        <v>0</v>
      </c>
      <c r="FO20" s="77">
        <f t="shared" si="146"/>
        <v>0</v>
      </c>
      <c r="FP20" s="118"/>
      <c r="FQ20" s="118"/>
      <c r="FR20" s="119"/>
      <c r="FS20" s="119"/>
      <c r="FT20" s="77">
        <f t="shared" si="147"/>
        <v>0</v>
      </c>
      <c r="FU20" s="77">
        <f t="shared" si="148"/>
        <v>0</v>
      </c>
      <c r="FV20" s="77">
        <f t="shared" si="149"/>
        <v>0</v>
      </c>
      <c r="FW20" s="118"/>
      <c r="FX20" s="118"/>
      <c r="FY20" s="119"/>
      <c r="FZ20" s="119"/>
      <c r="GA20" s="77">
        <f t="shared" si="150"/>
        <v>0</v>
      </c>
      <c r="GB20" s="77">
        <f t="shared" si="151"/>
        <v>0</v>
      </c>
      <c r="GC20" s="77">
        <f t="shared" si="152"/>
        <v>0</v>
      </c>
      <c r="GD20" s="118"/>
      <c r="GE20" s="118"/>
      <c r="GF20" s="119"/>
      <c r="GG20" s="119"/>
      <c r="GH20" s="77">
        <f t="shared" si="153"/>
        <v>0</v>
      </c>
      <c r="GI20" s="77">
        <f t="shared" si="154"/>
        <v>0</v>
      </c>
      <c r="GJ20" s="77">
        <f t="shared" si="155"/>
        <v>0</v>
      </c>
      <c r="GK20" s="118"/>
      <c r="GL20" s="118"/>
      <c r="GM20" s="119"/>
      <c r="GN20" s="119"/>
      <c r="GO20" s="77">
        <f t="shared" si="156"/>
        <v>0</v>
      </c>
      <c r="GP20" s="77">
        <f t="shared" si="157"/>
        <v>0</v>
      </c>
      <c r="GQ20" s="77">
        <f t="shared" si="158"/>
        <v>0</v>
      </c>
      <c r="GR20" s="118"/>
      <c r="GS20" s="118"/>
      <c r="GT20" s="119"/>
      <c r="GU20" s="119"/>
      <c r="GV20" s="77">
        <f t="shared" si="159"/>
        <v>0</v>
      </c>
      <c r="GW20" s="77">
        <f t="shared" si="160"/>
        <v>0</v>
      </c>
      <c r="GX20" s="77">
        <f t="shared" si="161"/>
        <v>0</v>
      </c>
      <c r="GY20" s="118"/>
      <c r="GZ20" s="118"/>
      <c r="HA20" s="119"/>
      <c r="HB20" s="119"/>
      <c r="HC20" s="77">
        <f t="shared" si="162"/>
        <v>0</v>
      </c>
      <c r="HD20" s="77">
        <f t="shared" si="163"/>
        <v>0</v>
      </c>
      <c r="HE20" s="77">
        <f t="shared" si="164"/>
        <v>0</v>
      </c>
      <c r="HF20" s="118"/>
      <c r="HG20" s="118"/>
      <c r="HH20" s="119"/>
      <c r="HI20" s="119"/>
      <c r="HJ20" s="77">
        <f t="shared" si="165"/>
        <v>0</v>
      </c>
      <c r="HK20" s="77">
        <f t="shared" si="166"/>
        <v>0</v>
      </c>
      <c r="HL20" s="77">
        <f t="shared" si="167"/>
        <v>0</v>
      </c>
      <c r="HM20" s="120"/>
      <c r="HN20" s="120"/>
      <c r="HO20" s="120"/>
      <c r="HP20" s="120"/>
      <c r="HQ20" s="120"/>
      <c r="HR20" s="120"/>
      <c r="HS20" s="76">
        <f t="shared" si="168"/>
        <v>0</v>
      </c>
      <c r="HT20" s="76">
        <f t="shared" si="169"/>
        <v>0</v>
      </c>
      <c r="HU20" s="76">
        <f t="shared" si="170"/>
        <v>0</v>
      </c>
      <c r="HV20" s="76">
        <f t="shared" si="171"/>
        <v>0</v>
      </c>
      <c r="HW20" s="76">
        <f t="shared" si="172"/>
        <v>0</v>
      </c>
      <c r="HX20" s="76">
        <f t="shared" si="173"/>
        <v>0</v>
      </c>
      <c r="HY20" s="76">
        <f t="shared" si="174"/>
        <v>0</v>
      </c>
      <c r="HZ20" s="76">
        <f t="shared" si="175"/>
        <v>0</v>
      </c>
      <c r="IA20" s="76">
        <f t="shared" si="176"/>
        <v>0</v>
      </c>
      <c r="IB20" s="76">
        <f t="shared" si="177"/>
        <v>0</v>
      </c>
      <c r="IC20" s="76">
        <f t="shared" si="178"/>
        <v>0</v>
      </c>
      <c r="ID20" s="76">
        <f t="shared" si="179"/>
        <v>0</v>
      </c>
      <c r="IE20" s="78">
        <f>IF('Daftar Pegawai'!I14="ASN YANG TIDAK DIBAYARKAN TPP",100%,
 IF(HZ20&gt;=$C$4,100%,
 (HN20*3%)+H20+I20+J20+O20+P20+Q20+V20+W20+X20+AC20+AD20+AE20+AJ20+AK20+AL20+AQ20+AR20+AS20+AX20+AY20+AZ20+BE20+BF20+BG20+BL20+BM20+BN20+BS20+BT20+BU20+BZ20+CA20+CB20+CG20+CH20+CI20+CN20+CO20+CP20+CU20+CV20+CW20+DB20+DC20+DD20+DI20+DJ20+DK20+DP20+DQ20+DR20+DW20+DX20+DY20+ED20+EE20+EF20+EK20+EL20+EM20+ER20+ES20+ET20+EY20+EZ20+FA20+FF20+FG20+FH20+FM20+FN20+FO20+FT20+FU20+FV20+GA20+GB20+GC20+GH20+GI20+GJ20+GO20+GP20+GQ20+GV20+GW20+GX20+HC20+HD20+HE20+HJ20+HK20+HL20+'Daftar Pegawai'!K14+'Daftar Pegawai'!M14+'Daftar Pegawai'!U14+'Daftar Pegawai'!O14+'Daftar Pegawai'!Q14+'Daftar Pegawai'!S14
 )
)</f>
        <v>1</v>
      </c>
      <c r="IF20" s="78">
        <f t="shared" si="180"/>
        <v>1</v>
      </c>
    </row>
    <row r="21" spans="1:240" x14ac:dyDescent="0.25">
      <c r="A21" s="121">
        <f t="shared" si="74"/>
        <v>11</v>
      </c>
      <c r="B21" s="121">
        <f>'Daftar Pegawai'!B15</f>
        <v>0</v>
      </c>
      <c r="C21" s="121">
        <f>'Daftar Pegawai'!C15</f>
        <v>0</v>
      </c>
      <c r="D21" s="118"/>
      <c r="E21" s="118"/>
      <c r="F21" s="119"/>
      <c r="G21" s="119"/>
      <c r="H21" s="77">
        <f t="shared" si="75"/>
        <v>0</v>
      </c>
      <c r="I21" s="77">
        <f t="shared" si="76"/>
        <v>0</v>
      </c>
      <c r="J21" s="77">
        <f t="shared" si="77"/>
        <v>0</v>
      </c>
      <c r="K21" s="118"/>
      <c r="L21" s="118"/>
      <c r="M21" s="119"/>
      <c r="N21" s="119"/>
      <c r="O21" s="77">
        <f t="shared" si="78"/>
        <v>0</v>
      </c>
      <c r="P21" s="77">
        <f t="shared" si="79"/>
        <v>0</v>
      </c>
      <c r="Q21" s="77">
        <f t="shared" si="80"/>
        <v>0</v>
      </c>
      <c r="R21" s="118"/>
      <c r="S21" s="118"/>
      <c r="T21" s="119"/>
      <c r="U21" s="119"/>
      <c r="V21" s="77">
        <f t="shared" si="81"/>
        <v>0</v>
      </c>
      <c r="W21" s="77">
        <f t="shared" si="82"/>
        <v>0</v>
      </c>
      <c r="X21" s="77">
        <f t="shared" si="83"/>
        <v>0</v>
      </c>
      <c r="Y21" s="118"/>
      <c r="Z21" s="118"/>
      <c r="AA21" s="119"/>
      <c r="AB21" s="119"/>
      <c r="AC21" s="77">
        <f t="shared" si="84"/>
        <v>0</v>
      </c>
      <c r="AD21" s="77">
        <f t="shared" si="85"/>
        <v>0</v>
      </c>
      <c r="AE21" s="77">
        <f t="shared" si="86"/>
        <v>0</v>
      </c>
      <c r="AF21" s="118"/>
      <c r="AG21" s="118"/>
      <c r="AH21" s="119"/>
      <c r="AI21" s="119"/>
      <c r="AJ21" s="77">
        <f t="shared" si="87"/>
        <v>0</v>
      </c>
      <c r="AK21" s="77">
        <f t="shared" si="88"/>
        <v>0</v>
      </c>
      <c r="AL21" s="77">
        <f t="shared" si="89"/>
        <v>0</v>
      </c>
      <c r="AM21" s="118"/>
      <c r="AN21" s="118"/>
      <c r="AO21" s="119"/>
      <c r="AP21" s="119"/>
      <c r="AQ21" s="77">
        <f t="shared" si="90"/>
        <v>0</v>
      </c>
      <c r="AR21" s="77">
        <f t="shared" si="91"/>
        <v>0</v>
      </c>
      <c r="AS21" s="77">
        <f t="shared" si="92"/>
        <v>0</v>
      </c>
      <c r="AT21" s="118"/>
      <c r="AU21" s="118"/>
      <c r="AV21" s="119"/>
      <c r="AW21" s="119"/>
      <c r="AX21" s="77">
        <f t="shared" si="93"/>
        <v>0</v>
      </c>
      <c r="AY21" s="77">
        <f t="shared" si="94"/>
        <v>0</v>
      </c>
      <c r="AZ21" s="77">
        <f t="shared" si="95"/>
        <v>0</v>
      </c>
      <c r="BA21" s="118"/>
      <c r="BB21" s="118"/>
      <c r="BC21" s="119"/>
      <c r="BD21" s="119"/>
      <c r="BE21" s="77">
        <f t="shared" si="96"/>
        <v>0</v>
      </c>
      <c r="BF21" s="77">
        <f t="shared" si="97"/>
        <v>0</v>
      </c>
      <c r="BG21" s="77">
        <f t="shared" si="98"/>
        <v>0</v>
      </c>
      <c r="BH21" s="118"/>
      <c r="BI21" s="118"/>
      <c r="BJ21" s="119"/>
      <c r="BK21" s="119"/>
      <c r="BL21" s="77">
        <f t="shared" si="99"/>
        <v>0</v>
      </c>
      <c r="BM21" s="77">
        <f t="shared" si="100"/>
        <v>0</v>
      </c>
      <c r="BN21" s="77">
        <f t="shared" si="101"/>
        <v>0</v>
      </c>
      <c r="BO21" s="118"/>
      <c r="BP21" s="118"/>
      <c r="BQ21" s="119"/>
      <c r="BR21" s="119"/>
      <c r="BS21" s="77">
        <f t="shared" si="102"/>
        <v>0</v>
      </c>
      <c r="BT21" s="77">
        <f t="shared" si="103"/>
        <v>0</v>
      </c>
      <c r="BU21" s="77">
        <f t="shared" si="104"/>
        <v>0</v>
      </c>
      <c r="BV21" s="118"/>
      <c r="BW21" s="118"/>
      <c r="BX21" s="119"/>
      <c r="BY21" s="119"/>
      <c r="BZ21" s="77">
        <f t="shared" si="105"/>
        <v>0</v>
      </c>
      <c r="CA21" s="77">
        <f t="shared" si="106"/>
        <v>0</v>
      </c>
      <c r="CB21" s="77">
        <f t="shared" si="107"/>
        <v>0</v>
      </c>
      <c r="CC21" s="118"/>
      <c r="CD21" s="118"/>
      <c r="CE21" s="119"/>
      <c r="CF21" s="119"/>
      <c r="CG21" s="77">
        <f t="shared" si="108"/>
        <v>0</v>
      </c>
      <c r="CH21" s="77">
        <f t="shared" si="109"/>
        <v>0</v>
      </c>
      <c r="CI21" s="77">
        <f t="shared" si="110"/>
        <v>0</v>
      </c>
      <c r="CJ21" s="118"/>
      <c r="CK21" s="118"/>
      <c r="CL21" s="119"/>
      <c r="CM21" s="119"/>
      <c r="CN21" s="77">
        <f t="shared" si="111"/>
        <v>0</v>
      </c>
      <c r="CO21" s="77">
        <f t="shared" si="112"/>
        <v>0</v>
      </c>
      <c r="CP21" s="77">
        <f t="shared" si="113"/>
        <v>0</v>
      </c>
      <c r="CQ21" s="118"/>
      <c r="CR21" s="118"/>
      <c r="CS21" s="119"/>
      <c r="CT21" s="119"/>
      <c r="CU21" s="77">
        <f t="shared" si="114"/>
        <v>0</v>
      </c>
      <c r="CV21" s="77">
        <f t="shared" si="115"/>
        <v>0</v>
      </c>
      <c r="CW21" s="77">
        <f t="shared" si="116"/>
        <v>0</v>
      </c>
      <c r="CX21" s="118"/>
      <c r="CY21" s="118"/>
      <c r="CZ21" s="119"/>
      <c r="DA21" s="119"/>
      <c r="DB21" s="77">
        <f t="shared" si="117"/>
        <v>0</v>
      </c>
      <c r="DC21" s="77">
        <f t="shared" si="118"/>
        <v>0</v>
      </c>
      <c r="DD21" s="77">
        <f t="shared" si="119"/>
        <v>0</v>
      </c>
      <c r="DE21" s="118"/>
      <c r="DF21" s="118"/>
      <c r="DG21" s="119"/>
      <c r="DH21" s="119"/>
      <c r="DI21" s="77">
        <f t="shared" si="120"/>
        <v>0</v>
      </c>
      <c r="DJ21" s="77">
        <f t="shared" si="121"/>
        <v>0</v>
      </c>
      <c r="DK21" s="77">
        <f t="shared" si="122"/>
        <v>0</v>
      </c>
      <c r="DL21" s="118"/>
      <c r="DM21" s="118"/>
      <c r="DN21" s="119"/>
      <c r="DO21" s="119"/>
      <c r="DP21" s="77">
        <f t="shared" si="123"/>
        <v>0</v>
      </c>
      <c r="DQ21" s="77">
        <f t="shared" si="124"/>
        <v>0</v>
      </c>
      <c r="DR21" s="77">
        <f t="shared" si="125"/>
        <v>0</v>
      </c>
      <c r="DS21" s="118"/>
      <c r="DT21" s="118"/>
      <c r="DU21" s="119"/>
      <c r="DV21" s="119"/>
      <c r="DW21" s="77">
        <f t="shared" si="126"/>
        <v>0</v>
      </c>
      <c r="DX21" s="77">
        <f t="shared" si="127"/>
        <v>0</v>
      </c>
      <c r="DY21" s="77">
        <f t="shared" si="128"/>
        <v>0</v>
      </c>
      <c r="DZ21" s="118"/>
      <c r="EA21" s="118"/>
      <c r="EB21" s="119"/>
      <c r="EC21" s="119"/>
      <c r="ED21" s="77">
        <f t="shared" si="129"/>
        <v>0</v>
      </c>
      <c r="EE21" s="77">
        <f t="shared" si="130"/>
        <v>0</v>
      </c>
      <c r="EF21" s="77">
        <f t="shared" si="131"/>
        <v>0</v>
      </c>
      <c r="EG21" s="118"/>
      <c r="EH21" s="118"/>
      <c r="EI21" s="119"/>
      <c r="EJ21" s="119"/>
      <c r="EK21" s="77">
        <f t="shared" si="132"/>
        <v>0</v>
      </c>
      <c r="EL21" s="77">
        <f t="shared" si="133"/>
        <v>0</v>
      </c>
      <c r="EM21" s="77">
        <f t="shared" si="134"/>
        <v>0</v>
      </c>
      <c r="EN21" s="118"/>
      <c r="EO21" s="118"/>
      <c r="EP21" s="119"/>
      <c r="EQ21" s="119"/>
      <c r="ER21" s="77">
        <f t="shared" si="135"/>
        <v>0</v>
      </c>
      <c r="ES21" s="77">
        <f t="shared" si="136"/>
        <v>0</v>
      </c>
      <c r="ET21" s="77">
        <f t="shared" si="137"/>
        <v>0</v>
      </c>
      <c r="EU21" s="118"/>
      <c r="EV21" s="118"/>
      <c r="EW21" s="119"/>
      <c r="EX21" s="119"/>
      <c r="EY21" s="77">
        <f t="shared" si="138"/>
        <v>0</v>
      </c>
      <c r="EZ21" s="77">
        <f t="shared" si="139"/>
        <v>0</v>
      </c>
      <c r="FA21" s="77">
        <f t="shared" si="140"/>
        <v>0</v>
      </c>
      <c r="FB21" s="118"/>
      <c r="FC21" s="118"/>
      <c r="FD21" s="119"/>
      <c r="FE21" s="119"/>
      <c r="FF21" s="77">
        <f t="shared" si="141"/>
        <v>0</v>
      </c>
      <c r="FG21" s="77">
        <f t="shared" si="142"/>
        <v>0</v>
      </c>
      <c r="FH21" s="77">
        <f t="shared" si="143"/>
        <v>0</v>
      </c>
      <c r="FI21" s="118"/>
      <c r="FJ21" s="118"/>
      <c r="FK21" s="119"/>
      <c r="FL21" s="119"/>
      <c r="FM21" s="77">
        <f t="shared" si="144"/>
        <v>0</v>
      </c>
      <c r="FN21" s="77">
        <f t="shared" si="145"/>
        <v>0</v>
      </c>
      <c r="FO21" s="77">
        <f t="shared" si="146"/>
        <v>0</v>
      </c>
      <c r="FP21" s="118"/>
      <c r="FQ21" s="118"/>
      <c r="FR21" s="119"/>
      <c r="FS21" s="119"/>
      <c r="FT21" s="77">
        <f t="shared" si="147"/>
        <v>0</v>
      </c>
      <c r="FU21" s="77">
        <f t="shared" si="148"/>
        <v>0</v>
      </c>
      <c r="FV21" s="77">
        <f t="shared" si="149"/>
        <v>0</v>
      </c>
      <c r="FW21" s="118"/>
      <c r="FX21" s="118"/>
      <c r="FY21" s="119"/>
      <c r="FZ21" s="119"/>
      <c r="GA21" s="77">
        <f t="shared" si="150"/>
        <v>0</v>
      </c>
      <c r="GB21" s="77">
        <f t="shared" si="151"/>
        <v>0</v>
      </c>
      <c r="GC21" s="77">
        <f t="shared" si="152"/>
        <v>0</v>
      </c>
      <c r="GD21" s="118"/>
      <c r="GE21" s="118"/>
      <c r="GF21" s="119"/>
      <c r="GG21" s="119"/>
      <c r="GH21" s="77">
        <f t="shared" si="153"/>
        <v>0</v>
      </c>
      <c r="GI21" s="77">
        <f t="shared" si="154"/>
        <v>0</v>
      </c>
      <c r="GJ21" s="77">
        <f t="shared" si="155"/>
        <v>0</v>
      </c>
      <c r="GK21" s="118"/>
      <c r="GL21" s="118"/>
      <c r="GM21" s="119"/>
      <c r="GN21" s="119"/>
      <c r="GO21" s="77">
        <f t="shared" si="156"/>
        <v>0</v>
      </c>
      <c r="GP21" s="77">
        <f t="shared" si="157"/>
        <v>0</v>
      </c>
      <c r="GQ21" s="77">
        <f t="shared" si="158"/>
        <v>0</v>
      </c>
      <c r="GR21" s="118"/>
      <c r="GS21" s="118"/>
      <c r="GT21" s="119"/>
      <c r="GU21" s="119"/>
      <c r="GV21" s="77">
        <f t="shared" si="159"/>
        <v>0</v>
      </c>
      <c r="GW21" s="77">
        <f t="shared" si="160"/>
        <v>0</v>
      </c>
      <c r="GX21" s="77">
        <f t="shared" si="161"/>
        <v>0</v>
      </c>
      <c r="GY21" s="118"/>
      <c r="GZ21" s="118"/>
      <c r="HA21" s="119"/>
      <c r="HB21" s="119"/>
      <c r="HC21" s="77">
        <f t="shared" si="162"/>
        <v>0</v>
      </c>
      <c r="HD21" s="77">
        <f t="shared" si="163"/>
        <v>0</v>
      </c>
      <c r="HE21" s="77">
        <f t="shared" si="164"/>
        <v>0</v>
      </c>
      <c r="HF21" s="118"/>
      <c r="HG21" s="118"/>
      <c r="HH21" s="119"/>
      <c r="HI21" s="119"/>
      <c r="HJ21" s="77">
        <f t="shared" si="165"/>
        <v>0</v>
      </c>
      <c r="HK21" s="77">
        <f t="shared" si="166"/>
        <v>0</v>
      </c>
      <c r="HL21" s="77">
        <f t="shared" si="167"/>
        <v>0</v>
      </c>
      <c r="HM21" s="120"/>
      <c r="HN21" s="120"/>
      <c r="HO21" s="120"/>
      <c r="HP21" s="120"/>
      <c r="HQ21" s="120"/>
      <c r="HR21" s="120"/>
      <c r="HS21" s="76">
        <f t="shared" si="168"/>
        <v>0</v>
      </c>
      <c r="HT21" s="76">
        <f t="shared" si="169"/>
        <v>0</v>
      </c>
      <c r="HU21" s="76">
        <f t="shared" si="170"/>
        <v>0</v>
      </c>
      <c r="HV21" s="76">
        <f t="shared" si="171"/>
        <v>0</v>
      </c>
      <c r="HW21" s="76">
        <f t="shared" si="172"/>
        <v>0</v>
      </c>
      <c r="HX21" s="76">
        <f t="shared" si="173"/>
        <v>0</v>
      </c>
      <c r="HY21" s="76">
        <f t="shared" si="174"/>
        <v>0</v>
      </c>
      <c r="HZ21" s="76">
        <f t="shared" si="175"/>
        <v>0</v>
      </c>
      <c r="IA21" s="76">
        <f t="shared" si="176"/>
        <v>0</v>
      </c>
      <c r="IB21" s="76">
        <f t="shared" si="177"/>
        <v>0</v>
      </c>
      <c r="IC21" s="76">
        <f t="shared" si="178"/>
        <v>0</v>
      </c>
      <c r="ID21" s="76">
        <f t="shared" si="179"/>
        <v>0</v>
      </c>
      <c r="IE21" s="78">
        <f>IF('Daftar Pegawai'!I15="ASN YANG TIDAK DIBAYARKAN TPP",100%,
 IF(HZ21&gt;=$C$4,100%,
 (HN21*3%)+H21+I21+J21+O21+P21+Q21+V21+W21+X21+AC21+AD21+AE21+AJ21+AK21+AL21+AQ21+AR21+AS21+AX21+AY21+AZ21+BE21+BF21+BG21+BL21+BM21+BN21+BS21+BT21+BU21+BZ21+CA21+CB21+CG21+CH21+CI21+CN21+CO21+CP21+CU21+CV21+CW21+DB21+DC21+DD21+DI21+DJ21+DK21+DP21+DQ21+DR21+DW21+DX21+DY21+ED21+EE21+EF21+EK21+EL21+EM21+ER21+ES21+ET21+EY21+EZ21+FA21+FF21+FG21+FH21+FM21+FN21+FO21+FT21+FU21+FV21+GA21+GB21+GC21+GH21+GI21+GJ21+GO21+GP21+GQ21+GV21+GW21+GX21+HC21+HD21+HE21+HJ21+HK21+HL21+'Daftar Pegawai'!K15+'Daftar Pegawai'!M15+'Daftar Pegawai'!U15+'Daftar Pegawai'!O15+'Daftar Pegawai'!Q15+'Daftar Pegawai'!S15
 )
)</f>
        <v>1</v>
      </c>
      <c r="IF21" s="78">
        <f t="shared" si="180"/>
        <v>1</v>
      </c>
    </row>
    <row r="22" spans="1:240" x14ac:dyDescent="0.25">
      <c r="A22" s="121">
        <f t="shared" si="74"/>
        <v>12</v>
      </c>
      <c r="B22" s="121">
        <f>'Daftar Pegawai'!B16</f>
        <v>0</v>
      </c>
      <c r="C22" s="121">
        <f>'Daftar Pegawai'!C16</f>
        <v>0</v>
      </c>
      <c r="D22" s="118"/>
      <c r="E22" s="118"/>
      <c r="F22" s="119"/>
      <c r="G22" s="119"/>
      <c r="H22" s="77">
        <f t="shared" si="75"/>
        <v>0</v>
      </c>
      <c r="I22" s="77">
        <f t="shared" si="76"/>
        <v>0</v>
      </c>
      <c r="J22" s="77">
        <f t="shared" si="77"/>
        <v>0</v>
      </c>
      <c r="K22" s="118"/>
      <c r="L22" s="118"/>
      <c r="M22" s="119"/>
      <c r="N22" s="119"/>
      <c r="O22" s="77">
        <f t="shared" si="78"/>
        <v>0</v>
      </c>
      <c r="P22" s="77">
        <f t="shared" si="79"/>
        <v>0</v>
      </c>
      <c r="Q22" s="77">
        <f t="shared" si="80"/>
        <v>0</v>
      </c>
      <c r="R22" s="118"/>
      <c r="S22" s="118"/>
      <c r="T22" s="119"/>
      <c r="U22" s="119"/>
      <c r="V22" s="77">
        <f t="shared" si="81"/>
        <v>0</v>
      </c>
      <c r="W22" s="77">
        <f t="shared" si="82"/>
        <v>0</v>
      </c>
      <c r="X22" s="77">
        <f t="shared" si="83"/>
        <v>0</v>
      </c>
      <c r="Y22" s="118"/>
      <c r="Z22" s="118"/>
      <c r="AA22" s="119"/>
      <c r="AB22" s="119"/>
      <c r="AC22" s="77">
        <f t="shared" si="84"/>
        <v>0</v>
      </c>
      <c r="AD22" s="77">
        <f t="shared" si="85"/>
        <v>0</v>
      </c>
      <c r="AE22" s="77">
        <f t="shared" si="86"/>
        <v>0</v>
      </c>
      <c r="AF22" s="118"/>
      <c r="AG22" s="118"/>
      <c r="AH22" s="119"/>
      <c r="AI22" s="119"/>
      <c r="AJ22" s="77">
        <f t="shared" si="87"/>
        <v>0</v>
      </c>
      <c r="AK22" s="77">
        <f t="shared" si="88"/>
        <v>0</v>
      </c>
      <c r="AL22" s="77">
        <f t="shared" si="89"/>
        <v>0</v>
      </c>
      <c r="AM22" s="118"/>
      <c r="AN22" s="118"/>
      <c r="AO22" s="119"/>
      <c r="AP22" s="119"/>
      <c r="AQ22" s="77">
        <f t="shared" si="90"/>
        <v>0</v>
      </c>
      <c r="AR22" s="77">
        <f t="shared" si="91"/>
        <v>0</v>
      </c>
      <c r="AS22" s="77">
        <f t="shared" si="92"/>
        <v>0</v>
      </c>
      <c r="AT22" s="118"/>
      <c r="AU22" s="118"/>
      <c r="AV22" s="119"/>
      <c r="AW22" s="119"/>
      <c r="AX22" s="77">
        <f t="shared" si="93"/>
        <v>0</v>
      </c>
      <c r="AY22" s="77">
        <f t="shared" si="94"/>
        <v>0</v>
      </c>
      <c r="AZ22" s="77">
        <f t="shared" si="95"/>
        <v>0</v>
      </c>
      <c r="BA22" s="118"/>
      <c r="BB22" s="118"/>
      <c r="BC22" s="119"/>
      <c r="BD22" s="119"/>
      <c r="BE22" s="77">
        <f t="shared" si="96"/>
        <v>0</v>
      </c>
      <c r="BF22" s="77">
        <f t="shared" si="97"/>
        <v>0</v>
      </c>
      <c r="BG22" s="77">
        <f t="shared" si="98"/>
        <v>0</v>
      </c>
      <c r="BH22" s="118"/>
      <c r="BI22" s="118"/>
      <c r="BJ22" s="119"/>
      <c r="BK22" s="119"/>
      <c r="BL22" s="77">
        <f t="shared" si="99"/>
        <v>0</v>
      </c>
      <c r="BM22" s="77">
        <f t="shared" si="100"/>
        <v>0</v>
      </c>
      <c r="BN22" s="77">
        <f t="shared" si="101"/>
        <v>0</v>
      </c>
      <c r="BO22" s="118"/>
      <c r="BP22" s="118"/>
      <c r="BQ22" s="119"/>
      <c r="BR22" s="119"/>
      <c r="BS22" s="77">
        <f t="shared" si="102"/>
        <v>0</v>
      </c>
      <c r="BT22" s="77">
        <f t="shared" si="103"/>
        <v>0</v>
      </c>
      <c r="BU22" s="77">
        <f t="shared" si="104"/>
        <v>0</v>
      </c>
      <c r="BV22" s="118"/>
      <c r="BW22" s="118"/>
      <c r="BX22" s="119"/>
      <c r="BY22" s="119"/>
      <c r="BZ22" s="77">
        <f t="shared" si="105"/>
        <v>0</v>
      </c>
      <c r="CA22" s="77">
        <f t="shared" si="106"/>
        <v>0</v>
      </c>
      <c r="CB22" s="77">
        <f t="shared" si="107"/>
        <v>0</v>
      </c>
      <c r="CC22" s="118"/>
      <c r="CD22" s="118"/>
      <c r="CE22" s="119"/>
      <c r="CF22" s="119"/>
      <c r="CG22" s="77">
        <f t="shared" si="108"/>
        <v>0</v>
      </c>
      <c r="CH22" s="77">
        <f t="shared" si="109"/>
        <v>0</v>
      </c>
      <c r="CI22" s="77">
        <f t="shared" si="110"/>
        <v>0</v>
      </c>
      <c r="CJ22" s="118"/>
      <c r="CK22" s="118"/>
      <c r="CL22" s="119"/>
      <c r="CM22" s="119"/>
      <c r="CN22" s="77">
        <f t="shared" si="111"/>
        <v>0</v>
      </c>
      <c r="CO22" s="77">
        <f t="shared" si="112"/>
        <v>0</v>
      </c>
      <c r="CP22" s="77">
        <f t="shared" si="113"/>
        <v>0</v>
      </c>
      <c r="CQ22" s="118"/>
      <c r="CR22" s="118"/>
      <c r="CS22" s="119"/>
      <c r="CT22" s="119"/>
      <c r="CU22" s="77">
        <f t="shared" si="114"/>
        <v>0</v>
      </c>
      <c r="CV22" s="77">
        <f t="shared" si="115"/>
        <v>0</v>
      </c>
      <c r="CW22" s="77">
        <f t="shared" si="116"/>
        <v>0</v>
      </c>
      <c r="CX22" s="118"/>
      <c r="CY22" s="118"/>
      <c r="CZ22" s="119"/>
      <c r="DA22" s="119"/>
      <c r="DB22" s="77">
        <f t="shared" si="117"/>
        <v>0</v>
      </c>
      <c r="DC22" s="77">
        <f t="shared" si="118"/>
        <v>0</v>
      </c>
      <c r="DD22" s="77">
        <f t="shared" si="119"/>
        <v>0</v>
      </c>
      <c r="DE22" s="118"/>
      <c r="DF22" s="118"/>
      <c r="DG22" s="119"/>
      <c r="DH22" s="119"/>
      <c r="DI22" s="77">
        <f t="shared" si="120"/>
        <v>0</v>
      </c>
      <c r="DJ22" s="77">
        <f t="shared" si="121"/>
        <v>0</v>
      </c>
      <c r="DK22" s="77">
        <f t="shared" si="122"/>
        <v>0</v>
      </c>
      <c r="DL22" s="118"/>
      <c r="DM22" s="118"/>
      <c r="DN22" s="119"/>
      <c r="DO22" s="119"/>
      <c r="DP22" s="77">
        <f t="shared" si="123"/>
        <v>0</v>
      </c>
      <c r="DQ22" s="77">
        <f t="shared" si="124"/>
        <v>0</v>
      </c>
      <c r="DR22" s="77">
        <f t="shared" si="125"/>
        <v>0</v>
      </c>
      <c r="DS22" s="118"/>
      <c r="DT22" s="118"/>
      <c r="DU22" s="119"/>
      <c r="DV22" s="119"/>
      <c r="DW22" s="77">
        <f t="shared" si="126"/>
        <v>0</v>
      </c>
      <c r="DX22" s="77">
        <f t="shared" si="127"/>
        <v>0</v>
      </c>
      <c r="DY22" s="77">
        <f t="shared" si="128"/>
        <v>0</v>
      </c>
      <c r="DZ22" s="118"/>
      <c r="EA22" s="118"/>
      <c r="EB22" s="119"/>
      <c r="EC22" s="119"/>
      <c r="ED22" s="77">
        <f t="shared" si="129"/>
        <v>0</v>
      </c>
      <c r="EE22" s="77">
        <f t="shared" si="130"/>
        <v>0</v>
      </c>
      <c r="EF22" s="77">
        <f t="shared" si="131"/>
        <v>0</v>
      </c>
      <c r="EG22" s="118"/>
      <c r="EH22" s="118"/>
      <c r="EI22" s="119"/>
      <c r="EJ22" s="119"/>
      <c r="EK22" s="77">
        <f t="shared" si="132"/>
        <v>0</v>
      </c>
      <c r="EL22" s="77">
        <f t="shared" si="133"/>
        <v>0</v>
      </c>
      <c r="EM22" s="77">
        <f t="shared" si="134"/>
        <v>0</v>
      </c>
      <c r="EN22" s="118"/>
      <c r="EO22" s="118"/>
      <c r="EP22" s="119"/>
      <c r="EQ22" s="119"/>
      <c r="ER22" s="77">
        <f t="shared" si="135"/>
        <v>0</v>
      </c>
      <c r="ES22" s="77">
        <f t="shared" si="136"/>
        <v>0</v>
      </c>
      <c r="ET22" s="77">
        <f t="shared" si="137"/>
        <v>0</v>
      </c>
      <c r="EU22" s="118"/>
      <c r="EV22" s="118"/>
      <c r="EW22" s="119"/>
      <c r="EX22" s="119"/>
      <c r="EY22" s="77">
        <f t="shared" si="138"/>
        <v>0</v>
      </c>
      <c r="EZ22" s="77">
        <f t="shared" si="139"/>
        <v>0</v>
      </c>
      <c r="FA22" s="77">
        <f t="shared" si="140"/>
        <v>0</v>
      </c>
      <c r="FB22" s="118"/>
      <c r="FC22" s="118"/>
      <c r="FD22" s="119"/>
      <c r="FE22" s="119"/>
      <c r="FF22" s="77">
        <f t="shared" si="141"/>
        <v>0</v>
      </c>
      <c r="FG22" s="77">
        <f t="shared" si="142"/>
        <v>0</v>
      </c>
      <c r="FH22" s="77">
        <f t="shared" si="143"/>
        <v>0</v>
      </c>
      <c r="FI22" s="118"/>
      <c r="FJ22" s="118"/>
      <c r="FK22" s="119"/>
      <c r="FL22" s="119"/>
      <c r="FM22" s="77">
        <f t="shared" si="144"/>
        <v>0</v>
      </c>
      <c r="FN22" s="77">
        <f t="shared" si="145"/>
        <v>0</v>
      </c>
      <c r="FO22" s="77">
        <f t="shared" si="146"/>
        <v>0</v>
      </c>
      <c r="FP22" s="118"/>
      <c r="FQ22" s="118"/>
      <c r="FR22" s="119"/>
      <c r="FS22" s="119"/>
      <c r="FT22" s="77">
        <f t="shared" si="147"/>
        <v>0</v>
      </c>
      <c r="FU22" s="77">
        <f t="shared" si="148"/>
        <v>0</v>
      </c>
      <c r="FV22" s="77">
        <f t="shared" si="149"/>
        <v>0</v>
      </c>
      <c r="FW22" s="118"/>
      <c r="FX22" s="118"/>
      <c r="FY22" s="119"/>
      <c r="FZ22" s="119"/>
      <c r="GA22" s="77">
        <f t="shared" si="150"/>
        <v>0</v>
      </c>
      <c r="GB22" s="77">
        <f t="shared" si="151"/>
        <v>0</v>
      </c>
      <c r="GC22" s="77">
        <f t="shared" si="152"/>
        <v>0</v>
      </c>
      <c r="GD22" s="118"/>
      <c r="GE22" s="118"/>
      <c r="GF22" s="119"/>
      <c r="GG22" s="119"/>
      <c r="GH22" s="77">
        <f t="shared" si="153"/>
        <v>0</v>
      </c>
      <c r="GI22" s="77">
        <f t="shared" si="154"/>
        <v>0</v>
      </c>
      <c r="GJ22" s="77">
        <f t="shared" si="155"/>
        <v>0</v>
      </c>
      <c r="GK22" s="118"/>
      <c r="GL22" s="118"/>
      <c r="GM22" s="119"/>
      <c r="GN22" s="119"/>
      <c r="GO22" s="77">
        <f t="shared" si="156"/>
        <v>0</v>
      </c>
      <c r="GP22" s="77">
        <f t="shared" si="157"/>
        <v>0</v>
      </c>
      <c r="GQ22" s="77">
        <f t="shared" si="158"/>
        <v>0</v>
      </c>
      <c r="GR22" s="118"/>
      <c r="GS22" s="118"/>
      <c r="GT22" s="119"/>
      <c r="GU22" s="119"/>
      <c r="GV22" s="77">
        <f t="shared" si="159"/>
        <v>0</v>
      </c>
      <c r="GW22" s="77">
        <f t="shared" si="160"/>
        <v>0</v>
      </c>
      <c r="GX22" s="77">
        <f t="shared" si="161"/>
        <v>0</v>
      </c>
      <c r="GY22" s="118"/>
      <c r="GZ22" s="118"/>
      <c r="HA22" s="119"/>
      <c r="HB22" s="119"/>
      <c r="HC22" s="77">
        <f t="shared" si="162"/>
        <v>0</v>
      </c>
      <c r="HD22" s="77">
        <f t="shared" si="163"/>
        <v>0</v>
      </c>
      <c r="HE22" s="77">
        <f t="shared" si="164"/>
        <v>0</v>
      </c>
      <c r="HF22" s="118"/>
      <c r="HG22" s="118"/>
      <c r="HH22" s="119"/>
      <c r="HI22" s="119"/>
      <c r="HJ22" s="77">
        <f t="shared" si="165"/>
        <v>0</v>
      </c>
      <c r="HK22" s="77">
        <f t="shared" si="166"/>
        <v>0</v>
      </c>
      <c r="HL22" s="77">
        <f t="shared" si="167"/>
        <v>0</v>
      </c>
      <c r="HM22" s="120"/>
      <c r="HN22" s="120"/>
      <c r="HO22" s="120"/>
      <c r="HP22" s="120"/>
      <c r="HQ22" s="120"/>
      <c r="HR22" s="120"/>
      <c r="HS22" s="76">
        <f t="shared" si="168"/>
        <v>0</v>
      </c>
      <c r="HT22" s="76">
        <f t="shared" si="169"/>
        <v>0</v>
      </c>
      <c r="HU22" s="76">
        <f t="shared" si="170"/>
        <v>0</v>
      </c>
      <c r="HV22" s="76">
        <f t="shared" si="171"/>
        <v>0</v>
      </c>
      <c r="HW22" s="76">
        <f t="shared" si="172"/>
        <v>0</v>
      </c>
      <c r="HX22" s="76">
        <f t="shared" si="173"/>
        <v>0</v>
      </c>
      <c r="HY22" s="76">
        <f t="shared" si="174"/>
        <v>0</v>
      </c>
      <c r="HZ22" s="76">
        <f t="shared" si="175"/>
        <v>0</v>
      </c>
      <c r="IA22" s="76">
        <f t="shared" si="176"/>
        <v>0</v>
      </c>
      <c r="IB22" s="76">
        <f t="shared" si="177"/>
        <v>0</v>
      </c>
      <c r="IC22" s="76">
        <f t="shared" si="178"/>
        <v>0</v>
      </c>
      <c r="ID22" s="76">
        <f t="shared" si="179"/>
        <v>0</v>
      </c>
      <c r="IE22" s="78">
        <f>IF('Daftar Pegawai'!I16="ASN YANG TIDAK DIBAYARKAN TPP",100%,
 IF(HZ22&gt;=$C$4,100%,
 (HN22*3%)+H22+I22+J22+O22+P22+Q22+V22+W22+X22+AC22+AD22+AE22+AJ22+AK22+AL22+AQ22+AR22+AS22+AX22+AY22+AZ22+BE22+BF22+BG22+BL22+BM22+BN22+BS22+BT22+BU22+BZ22+CA22+CB22+CG22+CH22+CI22+CN22+CO22+CP22+CU22+CV22+CW22+DB22+DC22+DD22+DI22+DJ22+DK22+DP22+DQ22+DR22+DW22+DX22+DY22+ED22+EE22+EF22+EK22+EL22+EM22+ER22+ES22+ET22+EY22+EZ22+FA22+FF22+FG22+FH22+FM22+FN22+FO22+FT22+FU22+FV22+GA22+GB22+GC22+GH22+GI22+GJ22+GO22+GP22+GQ22+GV22+GW22+GX22+HC22+HD22+HE22+HJ22+HK22+HL22+'Daftar Pegawai'!K16+'Daftar Pegawai'!M16+'Daftar Pegawai'!U16+'Daftar Pegawai'!O16+'Daftar Pegawai'!Q16+'Daftar Pegawai'!S16
 )
)</f>
        <v>1</v>
      </c>
      <c r="IF22" s="78">
        <f t="shared" si="180"/>
        <v>1</v>
      </c>
    </row>
    <row r="23" spans="1:240" x14ac:dyDescent="0.25">
      <c r="A23" s="121">
        <f t="shared" si="74"/>
        <v>13</v>
      </c>
      <c r="B23" s="121">
        <f>'Daftar Pegawai'!B17</f>
        <v>0</v>
      </c>
      <c r="C23" s="121">
        <f>'Daftar Pegawai'!C17</f>
        <v>0</v>
      </c>
      <c r="D23" s="118"/>
      <c r="E23" s="118"/>
      <c r="F23" s="119"/>
      <c r="G23" s="119"/>
      <c r="H23" s="77">
        <f t="shared" si="75"/>
        <v>0</v>
      </c>
      <c r="I23" s="77">
        <f t="shared" si="76"/>
        <v>0</v>
      </c>
      <c r="J23" s="77">
        <f t="shared" si="77"/>
        <v>0</v>
      </c>
      <c r="K23" s="118"/>
      <c r="L23" s="118"/>
      <c r="M23" s="119"/>
      <c r="N23" s="119"/>
      <c r="O23" s="77">
        <f t="shared" si="78"/>
        <v>0</v>
      </c>
      <c r="P23" s="77">
        <f t="shared" si="79"/>
        <v>0</v>
      </c>
      <c r="Q23" s="77">
        <f t="shared" si="80"/>
        <v>0</v>
      </c>
      <c r="R23" s="118"/>
      <c r="S23" s="118"/>
      <c r="T23" s="119"/>
      <c r="U23" s="119"/>
      <c r="V23" s="77">
        <f t="shared" si="81"/>
        <v>0</v>
      </c>
      <c r="W23" s="77">
        <f t="shared" si="82"/>
        <v>0</v>
      </c>
      <c r="X23" s="77">
        <f t="shared" si="83"/>
        <v>0</v>
      </c>
      <c r="Y23" s="118"/>
      <c r="Z23" s="118"/>
      <c r="AA23" s="119"/>
      <c r="AB23" s="119"/>
      <c r="AC23" s="77">
        <f t="shared" si="84"/>
        <v>0</v>
      </c>
      <c r="AD23" s="77">
        <f t="shared" si="85"/>
        <v>0</v>
      </c>
      <c r="AE23" s="77">
        <f t="shared" si="86"/>
        <v>0</v>
      </c>
      <c r="AF23" s="118"/>
      <c r="AG23" s="118"/>
      <c r="AH23" s="119"/>
      <c r="AI23" s="119"/>
      <c r="AJ23" s="77">
        <f t="shared" si="87"/>
        <v>0</v>
      </c>
      <c r="AK23" s="77">
        <f t="shared" si="88"/>
        <v>0</v>
      </c>
      <c r="AL23" s="77">
        <f t="shared" si="89"/>
        <v>0</v>
      </c>
      <c r="AM23" s="118"/>
      <c r="AN23" s="118"/>
      <c r="AO23" s="119"/>
      <c r="AP23" s="119"/>
      <c r="AQ23" s="77">
        <f t="shared" si="90"/>
        <v>0</v>
      </c>
      <c r="AR23" s="77">
        <f t="shared" si="91"/>
        <v>0</v>
      </c>
      <c r="AS23" s="77">
        <f t="shared" si="92"/>
        <v>0</v>
      </c>
      <c r="AT23" s="118"/>
      <c r="AU23" s="118"/>
      <c r="AV23" s="119"/>
      <c r="AW23" s="119"/>
      <c r="AX23" s="77">
        <f t="shared" si="93"/>
        <v>0</v>
      </c>
      <c r="AY23" s="77">
        <f t="shared" si="94"/>
        <v>0</v>
      </c>
      <c r="AZ23" s="77">
        <f t="shared" si="95"/>
        <v>0</v>
      </c>
      <c r="BA23" s="118"/>
      <c r="BB23" s="118"/>
      <c r="BC23" s="119"/>
      <c r="BD23" s="119"/>
      <c r="BE23" s="77">
        <f t="shared" si="96"/>
        <v>0</v>
      </c>
      <c r="BF23" s="77">
        <f t="shared" si="97"/>
        <v>0</v>
      </c>
      <c r="BG23" s="77">
        <f t="shared" si="98"/>
        <v>0</v>
      </c>
      <c r="BH23" s="118"/>
      <c r="BI23" s="118"/>
      <c r="BJ23" s="119"/>
      <c r="BK23" s="119"/>
      <c r="BL23" s="77">
        <f t="shared" si="99"/>
        <v>0</v>
      </c>
      <c r="BM23" s="77">
        <f t="shared" si="100"/>
        <v>0</v>
      </c>
      <c r="BN23" s="77">
        <f t="shared" si="101"/>
        <v>0</v>
      </c>
      <c r="BO23" s="118"/>
      <c r="BP23" s="118"/>
      <c r="BQ23" s="119"/>
      <c r="BR23" s="119"/>
      <c r="BS23" s="77">
        <f t="shared" si="102"/>
        <v>0</v>
      </c>
      <c r="BT23" s="77">
        <f t="shared" si="103"/>
        <v>0</v>
      </c>
      <c r="BU23" s="77">
        <f t="shared" si="104"/>
        <v>0</v>
      </c>
      <c r="BV23" s="118"/>
      <c r="BW23" s="118"/>
      <c r="BX23" s="119"/>
      <c r="BY23" s="119"/>
      <c r="BZ23" s="77">
        <f t="shared" si="105"/>
        <v>0</v>
      </c>
      <c r="CA23" s="77">
        <f t="shared" si="106"/>
        <v>0</v>
      </c>
      <c r="CB23" s="77">
        <f t="shared" si="107"/>
        <v>0</v>
      </c>
      <c r="CC23" s="118"/>
      <c r="CD23" s="118"/>
      <c r="CE23" s="119"/>
      <c r="CF23" s="119"/>
      <c r="CG23" s="77">
        <f t="shared" si="108"/>
        <v>0</v>
      </c>
      <c r="CH23" s="77">
        <f t="shared" si="109"/>
        <v>0</v>
      </c>
      <c r="CI23" s="77">
        <f t="shared" si="110"/>
        <v>0</v>
      </c>
      <c r="CJ23" s="118"/>
      <c r="CK23" s="118"/>
      <c r="CL23" s="119"/>
      <c r="CM23" s="119"/>
      <c r="CN23" s="77">
        <f t="shared" si="111"/>
        <v>0</v>
      </c>
      <c r="CO23" s="77">
        <f t="shared" si="112"/>
        <v>0</v>
      </c>
      <c r="CP23" s="77">
        <f t="shared" si="113"/>
        <v>0</v>
      </c>
      <c r="CQ23" s="118"/>
      <c r="CR23" s="118"/>
      <c r="CS23" s="119"/>
      <c r="CT23" s="119"/>
      <c r="CU23" s="77">
        <f t="shared" si="114"/>
        <v>0</v>
      </c>
      <c r="CV23" s="77">
        <f t="shared" si="115"/>
        <v>0</v>
      </c>
      <c r="CW23" s="77">
        <f t="shared" si="116"/>
        <v>0</v>
      </c>
      <c r="CX23" s="118"/>
      <c r="CY23" s="118"/>
      <c r="CZ23" s="119"/>
      <c r="DA23" s="119"/>
      <c r="DB23" s="77">
        <f t="shared" si="117"/>
        <v>0</v>
      </c>
      <c r="DC23" s="77">
        <f t="shared" si="118"/>
        <v>0</v>
      </c>
      <c r="DD23" s="77">
        <f t="shared" si="119"/>
        <v>0</v>
      </c>
      <c r="DE23" s="118"/>
      <c r="DF23" s="118"/>
      <c r="DG23" s="119"/>
      <c r="DH23" s="119"/>
      <c r="DI23" s="77">
        <f t="shared" si="120"/>
        <v>0</v>
      </c>
      <c r="DJ23" s="77">
        <f t="shared" si="121"/>
        <v>0</v>
      </c>
      <c r="DK23" s="77">
        <f t="shared" si="122"/>
        <v>0</v>
      </c>
      <c r="DL23" s="118"/>
      <c r="DM23" s="118"/>
      <c r="DN23" s="119"/>
      <c r="DO23" s="119"/>
      <c r="DP23" s="77">
        <f t="shared" si="123"/>
        <v>0</v>
      </c>
      <c r="DQ23" s="77">
        <f t="shared" si="124"/>
        <v>0</v>
      </c>
      <c r="DR23" s="77">
        <f t="shared" si="125"/>
        <v>0</v>
      </c>
      <c r="DS23" s="118"/>
      <c r="DT23" s="118"/>
      <c r="DU23" s="119"/>
      <c r="DV23" s="119"/>
      <c r="DW23" s="77">
        <f t="shared" si="126"/>
        <v>0</v>
      </c>
      <c r="DX23" s="77">
        <f t="shared" si="127"/>
        <v>0</v>
      </c>
      <c r="DY23" s="77">
        <f t="shared" si="128"/>
        <v>0</v>
      </c>
      <c r="DZ23" s="118"/>
      <c r="EA23" s="118"/>
      <c r="EB23" s="119"/>
      <c r="EC23" s="119"/>
      <c r="ED23" s="77">
        <f t="shared" si="129"/>
        <v>0</v>
      </c>
      <c r="EE23" s="77">
        <f t="shared" si="130"/>
        <v>0</v>
      </c>
      <c r="EF23" s="77">
        <f t="shared" si="131"/>
        <v>0</v>
      </c>
      <c r="EG23" s="118"/>
      <c r="EH23" s="118"/>
      <c r="EI23" s="119"/>
      <c r="EJ23" s="119"/>
      <c r="EK23" s="77">
        <f t="shared" si="132"/>
        <v>0</v>
      </c>
      <c r="EL23" s="77">
        <f t="shared" si="133"/>
        <v>0</v>
      </c>
      <c r="EM23" s="77">
        <f t="shared" si="134"/>
        <v>0</v>
      </c>
      <c r="EN23" s="118"/>
      <c r="EO23" s="118"/>
      <c r="EP23" s="119"/>
      <c r="EQ23" s="119"/>
      <c r="ER23" s="77">
        <f t="shared" si="135"/>
        <v>0</v>
      </c>
      <c r="ES23" s="77">
        <f t="shared" si="136"/>
        <v>0</v>
      </c>
      <c r="ET23" s="77">
        <f t="shared" si="137"/>
        <v>0</v>
      </c>
      <c r="EU23" s="118"/>
      <c r="EV23" s="118"/>
      <c r="EW23" s="119"/>
      <c r="EX23" s="119"/>
      <c r="EY23" s="77">
        <f t="shared" si="138"/>
        <v>0</v>
      </c>
      <c r="EZ23" s="77">
        <f t="shared" si="139"/>
        <v>0</v>
      </c>
      <c r="FA23" s="77">
        <f t="shared" si="140"/>
        <v>0</v>
      </c>
      <c r="FB23" s="118"/>
      <c r="FC23" s="118"/>
      <c r="FD23" s="119"/>
      <c r="FE23" s="119"/>
      <c r="FF23" s="77">
        <f t="shared" si="141"/>
        <v>0</v>
      </c>
      <c r="FG23" s="77">
        <f t="shared" si="142"/>
        <v>0</v>
      </c>
      <c r="FH23" s="77">
        <f t="shared" si="143"/>
        <v>0</v>
      </c>
      <c r="FI23" s="118"/>
      <c r="FJ23" s="118"/>
      <c r="FK23" s="119"/>
      <c r="FL23" s="119"/>
      <c r="FM23" s="77">
        <f t="shared" si="144"/>
        <v>0</v>
      </c>
      <c r="FN23" s="77">
        <f t="shared" si="145"/>
        <v>0</v>
      </c>
      <c r="FO23" s="77">
        <f t="shared" si="146"/>
        <v>0</v>
      </c>
      <c r="FP23" s="118"/>
      <c r="FQ23" s="118"/>
      <c r="FR23" s="119"/>
      <c r="FS23" s="119"/>
      <c r="FT23" s="77">
        <f t="shared" si="147"/>
        <v>0</v>
      </c>
      <c r="FU23" s="77">
        <f t="shared" si="148"/>
        <v>0</v>
      </c>
      <c r="FV23" s="77">
        <f t="shared" si="149"/>
        <v>0</v>
      </c>
      <c r="FW23" s="118"/>
      <c r="FX23" s="118"/>
      <c r="FY23" s="119"/>
      <c r="FZ23" s="119"/>
      <c r="GA23" s="77">
        <f t="shared" si="150"/>
        <v>0</v>
      </c>
      <c r="GB23" s="77">
        <f t="shared" si="151"/>
        <v>0</v>
      </c>
      <c r="GC23" s="77">
        <f t="shared" si="152"/>
        <v>0</v>
      </c>
      <c r="GD23" s="118"/>
      <c r="GE23" s="118"/>
      <c r="GF23" s="119"/>
      <c r="GG23" s="119"/>
      <c r="GH23" s="77">
        <f t="shared" si="153"/>
        <v>0</v>
      </c>
      <c r="GI23" s="77">
        <f t="shared" si="154"/>
        <v>0</v>
      </c>
      <c r="GJ23" s="77">
        <f t="shared" si="155"/>
        <v>0</v>
      </c>
      <c r="GK23" s="118"/>
      <c r="GL23" s="118"/>
      <c r="GM23" s="119"/>
      <c r="GN23" s="119"/>
      <c r="GO23" s="77">
        <f t="shared" si="156"/>
        <v>0</v>
      </c>
      <c r="GP23" s="77">
        <f t="shared" si="157"/>
        <v>0</v>
      </c>
      <c r="GQ23" s="77">
        <f t="shared" si="158"/>
        <v>0</v>
      </c>
      <c r="GR23" s="118"/>
      <c r="GS23" s="118"/>
      <c r="GT23" s="119"/>
      <c r="GU23" s="119"/>
      <c r="GV23" s="77">
        <f t="shared" si="159"/>
        <v>0</v>
      </c>
      <c r="GW23" s="77">
        <f t="shared" si="160"/>
        <v>0</v>
      </c>
      <c r="GX23" s="77">
        <f t="shared" si="161"/>
        <v>0</v>
      </c>
      <c r="GY23" s="118"/>
      <c r="GZ23" s="118"/>
      <c r="HA23" s="119"/>
      <c r="HB23" s="119"/>
      <c r="HC23" s="77">
        <f t="shared" si="162"/>
        <v>0</v>
      </c>
      <c r="HD23" s="77">
        <f t="shared" si="163"/>
        <v>0</v>
      </c>
      <c r="HE23" s="77">
        <f t="shared" si="164"/>
        <v>0</v>
      </c>
      <c r="HF23" s="118"/>
      <c r="HG23" s="118"/>
      <c r="HH23" s="119"/>
      <c r="HI23" s="119"/>
      <c r="HJ23" s="77">
        <f t="shared" si="165"/>
        <v>0</v>
      </c>
      <c r="HK23" s="77">
        <f t="shared" si="166"/>
        <v>0</v>
      </c>
      <c r="HL23" s="77">
        <f t="shared" si="167"/>
        <v>0</v>
      </c>
      <c r="HM23" s="120"/>
      <c r="HN23" s="120"/>
      <c r="HO23" s="120"/>
      <c r="HP23" s="120"/>
      <c r="HQ23" s="120"/>
      <c r="HR23" s="120"/>
      <c r="HS23" s="76">
        <f t="shared" si="168"/>
        <v>0</v>
      </c>
      <c r="HT23" s="76">
        <f t="shared" si="169"/>
        <v>0</v>
      </c>
      <c r="HU23" s="76">
        <f t="shared" si="170"/>
        <v>0</v>
      </c>
      <c r="HV23" s="76">
        <f t="shared" si="171"/>
        <v>0</v>
      </c>
      <c r="HW23" s="76">
        <f t="shared" si="172"/>
        <v>0</v>
      </c>
      <c r="HX23" s="76">
        <f t="shared" si="173"/>
        <v>0</v>
      </c>
      <c r="HY23" s="76">
        <f t="shared" si="174"/>
        <v>0</v>
      </c>
      <c r="HZ23" s="76">
        <f t="shared" si="175"/>
        <v>0</v>
      </c>
      <c r="IA23" s="76">
        <f t="shared" si="176"/>
        <v>0</v>
      </c>
      <c r="IB23" s="76">
        <f t="shared" si="177"/>
        <v>0</v>
      </c>
      <c r="IC23" s="76">
        <f t="shared" si="178"/>
        <v>0</v>
      </c>
      <c r="ID23" s="76">
        <f t="shared" si="179"/>
        <v>0</v>
      </c>
      <c r="IE23" s="78">
        <f>IF('Daftar Pegawai'!I17="ASN YANG TIDAK DIBAYARKAN TPP",100%,
 IF(HZ23&gt;=$C$4,100%,
 (HN23*3%)+H23+I23+J23+O23+P23+Q23+V23+W23+X23+AC23+AD23+AE23+AJ23+AK23+AL23+AQ23+AR23+AS23+AX23+AY23+AZ23+BE23+BF23+BG23+BL23+BM23+BN23+BS23+BT23+BU23+BZ23+CA23+CB23+CG23+CH23+CI23+CN23+CO23+CP23+CU23+CV23+CW23+DB23+DC23+DD23+DI23+DJ23+DK23+DP23+DQ23+DR23+DW23+DX23+DY23+ED23+EE23+EF23+EK23+EL23+EM23+ER23+ES23+ET23+EY23+EZ23+FA23+FF23+FG23+FH23+FM23+FN23+FO23+FT23+FU23+FV23+GA23+GB23+GC23+GH23+GI23+GJ23+GO23+GP23+GQ23+GV23+GW23+GX23+HC23+HD23+HE23+HJ23+HK23+HL23+'Daftar Pegawai'!K17+'Daftar Pegawai'!M17+'Daftar Pegawai'!U17+'Daftar Pegawai'!O17+'Daftar Pegawai'!Q17+'Daftar Pegawai'!S17
 )
)</f>
        <v>1</v>
      </c>
      <c r="IF23" s="78">
        <f t="shared" si="180"/>
        <v>1</v>
      </c>
    </row>
    <row r="24" spans="1:240" x14ac:dyDescent="0.25">
      <c r="A24" s="121">
        <f t="shared" si="74"/>
        <v>14</v>
      </c>
      <c r="B24" s="121">
        <f>'Daftar Pegawai'!B18</f>
        <v>0</v>
      </c>
      <c r="C24" s="121">
        <f>'Daftar Pegawai'!C18</f>
        <v>0</v>
      </c>
      <c r="D24" s="118"/>
      <c r="E24" s="118"/>
      <c r="F24" s="119"/>
      <c r="G24" s="119"/>
      <c r="H24" s="77">
        <f t="shared" si="75"/>
        <v>0</v>
      </c>
      <c r="I24" s="77">
        <f t="shared" si="76"/>
        <v>0</v>
      </c>
      <c r="J24" s="77">
        <f t="shared" si="77"/>
        <v>0</v>
      </c>
      <c r="K24" s="118"/>
      <c r="L24" s="118"/>
      <c r="M24" s="119"/>
      <c r="N24" s="119"/>
      <c r="O24" s="77">
        <f t="shared" si="78"/>
        <v>0</v>
      </c>
      <c r="P24" s="77">
        <f t="shared" si="79"/>
        <v>0</v>
      </c>
      <c r="Q24" s="77">
        <f t="shared" si="80"/>
        <v>0</v>
      </c>
      <c r="R24" s="118"/>
      <c r="S24" s="118"/>
      <c r="T24" s="119"/>
      <c r="U24" s="119"/>
      <c r="V24" s="77">
        <f t="shared" si="81"/>
        <v>0</v>
      </c>
      <c r="W24" s="77">
        <f t="shared" si="82"/>
        <v>0</v>
      </c>
      <c r="X24" s="77">
        <f t="shared" si="83"/>
        <v>0</v>
      </c>
      <c r="Y24" s="118"/>
      <c r="Z24" s="118"/>
      <c r="AA24" s="119"/>
      <c r="AB24" s="119"/>
      <c r="AC24" s="77">
        <f t="shared" si="84"/>
        <v>0</v>
      </c>
      <c r="AD24" s="77">
        <f t="shared" si="85"/>
        <v>0</v>
      </c>
      <c r="AE24" s="77">
        <f t="shared" si="86"/>
        <v>0</v>
      </c>
      <c r="AF24" s="118"/>
      <c r="AG24" s="118"/>
      <c r="AH24" s="119"/>
      <c r="AI24" s="119"/>
      <c r="AJ24" s="77">
        <f t="shared" si="87"/>
        <v>0</v>
      </c>
      <c r="AK24" s="77">
        <f t="shared" si="88"/>
        <v>0</v>
      </c>
      <c r="AL24" s="77">
        <f t="shared" si="89"/>
        <v>0</v>
      </c>
      <c r="AM24" s="118"/>
      <c r="AN24" s="118"/>
      <c r="AO24" s="119"/>
      <c r="AP24" s="119"/>
      <c r="AQ24" s="77">
        <f t="shared" si="90"/>
        <v>0</v>
      </c>
      <c r="AR24" s="77">
        <f t="shared" si="91"/>
        <v>0</v>
      </c>
      <c r="AS24" s="77">
        <f t="shared" si="92"/>
        <v>0</v>
      </c>
      <c r="AT24" s="118"/>
      <c r="AU24" s="118"/>
      <c r="AV24" s="119"/>
      <c r="AW24" s="119"/>
      <c r="AX24" s="77">
        <f t="shared" si="93"/>
        <v>0</v>
      </c>
      <c r="AY24" s="77">
        <f t="shared" si="94"/>
        <v>0</v>
      </c>
      <c r="AZ24" s="77">
        <f t="shared" si="95"/>
        <v>0</v>
      </c>
      <c r="BA24" s="118"/>
      <c r="BB24" s="118"/>
      <c r="BC24" s="119"/>
      <c r="BD24" s="119"/>
      <c r="BE24" s="77">
        <f t="shared" si="96"/>
        <v>0</v>
      </c>
      <c r="BF24" s="77">
        <f t="shared" si="97"/>
        <v>0</v>
      </c>
      <c r="BG24" s="77">
        <f t="shared" si="98"/>
        <v>0</v>
      </c>
      <c r="BH24" s="118"/>
      <c r="BI24" s="118"/>
      <c r="BJ24" s="119"/>
      <c r="BK24" s="119"/>
      <c r="BL24" s="77">
        <f t="shared" si="99"/>
        <v>0</v>
      </c>
      <c r="BM24" s="77">
        <f t="shared" si="100"/>
        <v>0</v>
      </c>
      <c r="BN24" s="77">
        <f t="shared" si="101"/>
        <v>0</v>
      </c>
      <c r="BO24" s="118"/>
      <c r="BP24" s="118"/>
      <c r="BQ24" s="119"/>
      <c r="BR24" s="119"/>
      <c r="BS24" s="77">
        <f t="shared" si="102"/>
        <v>0</v>
      </c>
      <c r="BT24" s="77">
        <f t="shared" si="103"/>
        <v>0</v>
      </c>
      <c r="BU24" s="77">
        <f t="shared" si="104"/>
        <v>0</v>
      </c>
      <c r="BV24" s="118"/>
      <c r="BW24" s="118"/>
      <c r="BX24" s="119"/>
      <c r="BY24" s="119"/>
      <c r="BZ24" s="77">
        <f t="shared" si="105"/>
        <v>0</v>
      </c>
      <c r="CA24" s="77">
        <f t="shared" si="106"/>
        <v>0</v>
      </c>
      <c r="CB24" s="77">
        <f t="shared" si="107"/>
        <v>0</v>
      </c>
      <c r="CC24" s="118"/>
      <c r="CD24" s="118"/>
      <c r="CE24" s="119"/>
      <c r="CF24" s="119"/>
      <c r="CG24" s="77">
        <f t="shared" si="108"/>
        <v>0</v>
      </c>
      <c r="CH24" s="77">
        <f t="shared" si="109"/>
        <v>0</v>
      </c>
      <c r="CI24" s="77">
        <f t="shared" si="110"/>
        <v>0</v>
      </c>
      <c r="CJ24" s="118"/>
      <c r="CK24" s="118"/>
      <c r="CL24" s="119"/>
      <c r="CM24" s="119"/>
      <c r="CN24" s="77">
        <f t="shared" si="111"/>
        <v>0</v>
      </c>
      <c r="CO24" s="77">
        <f t="shared" si="112"/>
        <v>0</v>
      </c>
      <c r="CP24" s="77">
        <f t="shared" si="113"/>
        <v>0</v>
      </c>
      <c r="CQ24" s="118"/>
      <c r="CR24" s="118"/>
      <c r="CS24" s="119"/>
      <c r="CT24" s="119"/>
      <c r="CU24" s="77">
        <f t="shared" si="114"/>
        <v>0</v>
      </c>
      <c r="CV24" s="77">
        <f t="shared" si="115"/>
        <v>0</v>
      </c>
      <c r="CW24" s="77">
        <f t="shared" si="116"/>
        <v>0</v>
      </c>
      <c r="CX24" s="118"/>
      <c r="CY24" s="118"/>
      <c r="CZ24" s="119"/>
      <c r="DA24" s="119"/>
      <c r="DB24" s="77">
        <f t="shared" si="117"/>
        <v>0</v>
      </c>
      <c r="DC24" s="77">
        <f t="shared" si="118"/>
        <v>0</v>
      </c>
      <c r="DD24" s="77">
        <f t="shared" si="119"/>
        <v>0</v>
      </c>
      <c r="DE24" s="118"/>
      <c r="DF24" s="118"/>
      <c r="DG24" s="119"/>
      <c r="DH24" s="119"/>
      <c r="DI24" s="77">
        <f t="shared" si="120"/>
        <v>0</v>
      </c>
      <c r="DJ24" s="77">
        <f t="shared" si="121"/>
        <v>0</v>
      </c>
      <c r="DK24" s="77">
        <f t="shared" si="122"/>
        <v>0</v>
      </c>
      <c r="DL24" s="118"/>
      <c r="DM24" s="118"/>
      <c r="DN24" s="119"/>
      <c r="DO24" s="119"/>
      <c r="DP24" s="77">
        <f t="shared" si="123"/>
        <v>0</v>
      </c>
      <c r="DQ24" s="77">
        <f t="shared" si="124"/>
        <v>0</v>
      </c>
      <c r="DR24" s="77">
        <f t="shared" si="125"/>
        <v>0</v>
      </c>
      <c r="DS24" s="118"/>
      <c r="DT24" s="118"/>
      <c r="DU24" s="119"/>
      <c r="DV24" s="119"/>
      <c r="DW24" s="77">
        <f t="shared" si="126"/>
        <v>0</v>
      </c>
      <c r="DX24" s="77">
        <f t="shared" si="127"/>
        <v>0</v>
      </c>
      <c r="DY24" s="77">
        <f t="shared" si="128"/>
        <v>0</v>
      </c>
      <c r="DZ24" s="118"/>
      <c r="EA24" s="118"/>
      <c r="EB24" s="119"/>
      <c r="EC24" s="119"/>
      <c r="ED24" s="77">
        <f t="shared" si="129"/>
        <v>0</v>
      </c>
      <c r="EE24" s="77">
        <f t="shared" si="130"/>
        <v>0</v>
      </c>
      <c r="EF24" s="77">
        <f t="shared" si="131"/>
        <v>0</v>
      </c>
      <c r="EG24" s="118"/>
      <c r="EH24" s="118"/>
      <c r="EI24" s="119"/>
      <c r="EJ24" s="119"/>
      <c r="EK24" s="77">
        <f t="shared" si="132"/>
        <v>0</v>
      </c>
      <c r="EL24" s="77">
        <f t="shared" si="133"/>
        <v>0</v>
      </c>
      <c r="EM24" s="77">
        <f t="shared" si="134"/>
        <v>0</v>
      </c>
      <c r="EN24" s="118"/>
      <c r="EO24" s="118"/>
      <c r="EP24" s="119"/>
      <c r="EQ24" s="119"/>
      <c r="ER24" s="77">
        <f t="shared" si="135"/>
        <v>0</v>
      </c>
      <c r="ES24" s="77">
        <f t="shared" si="136"/>
        <v>0</v>
      </c>
      <c r="ET24" s="77">
        <f t="shared" si="137"/>
        <v>0</v>
      </c>
      <c r="EU24" s="118"/>
      <c r="EV24" s="118"/>
      <c r="EW24" s="119"/>
      <c r="EX24" s="119"/>
      <c r="EY24" s="77">
        <f t="shared" si="138"/>
        <v>0</v>
      </c>
      <c r="EZ24" s="77">
        <f t="shared" si="139"/>
        <v>0</v>
      </c>
      <c r="FA24" s="77">
        <f t="shared" si="140"/>
        <v>0</v>
      </c>
      <c r="FB24" s="118"/>
      <c r="FC24" s="118"/>
      <c r="FD24" s="119"/>
      <c r="FE24" s="119"/>
      <c r="FF24" s="77">
        <f t="shared" si="141"/>
        <v>0</v>
      </c>
      <c r="FG24" s="77">
        <f t="shared" si="142"/>
        <v>0</v>
      </c>
      <c r="FH24" s="77">
        <f t="shared" si="143"/>
        <v>0</v>
      </c>
      <c r="FI24" s="118"/>
      <c r="FJ24" s="118"/>
      <c r="FK24" s="119"/>
      <c r="FL24" s="119"/>
      <c r="FM24" s="77">
        <f t="shared" si="144"/>
        <v>0</v>
      </c>
      <c r="FN24" s="77">
        <f t="shared" si="145"/>
        <v>0</v>
      </c>
      <c r="FO24" s="77">
        <f t="shared" si="146"/>
        <v>0</v>
      </c>
      <c r="FP24" s="118"/>
      <c r="FQ24" s="118"/>
      <c r="FR24" s="119"/>
      <c r="FS24" s="119"/>
      <c r="FT24" s="77">
        <f t="shared" si="147"/>
        <v>0</v>
      </c>
      <c r="FU24" s="77">
        <f t="shared" si="148"/>
        <v>0</v>
      </c>
      <c r="FV24" s="77">
        <f t="shared" si="149"/>
        <v>0</v>
      </c>
      <c r="FW24" s="118"/>
      <c r="FX24" s="118"/>
      <c r="FY24" s="119"/>
      <c r="FZ24" s="119"/>
      <c r="GA24" s="77">
        <f t="shared" si="150"/>
        <v>0</v>
      </c>
      <c r="GB24" s="77">
        <f t="shared" si="151"/>
        <v>0</v>
      </c>
      <c r="GC24" s="77">
        <f t="shared" si="152"/>
        <v>0</v>
      </c>
      <c r="GD24" s="118"/>
      <c r="GE24" s="118"/>
      <c r="GF24" s="119"/>
      <c r="GG24" s="119"/>
      <c r="GH24" s="77">
        <f t="shared" si="153"/>
        <v>0</v>
      </c>
      <c r="GI24" s="77">
        <f t="shared" si="154"/>
        <v>0</v>
      </c>
      <c r="GJ24" s="77">
        <f t="shared" si="155"/>
        <v>0</v>
      </c>
      <c r="GK24" s="118"/>
      <c r="GL24" s="118"/>
      <c r="GM24" s="119"/>
      <c r="GN24" s="119"/>
      <c r="GO24" s="77">
        <f t="shared" si="156"/>
        <v>0</v>
      </c>
      <c r="GP24" s="77">
        <f t="shared" si="157"/>
        <v>0</v>
      </c>
      <c r="GQ24" s="77">
        <f t="shared" si="158"/>
        <v>0</v>
      </c>
      <c r="GR24" s="118"/>
      <c r="GS24" s="118"/>
      <c r="GT24" s="119"/>
      <c r="GU24" s="119"/>
      <c r="GV24" s="77">
        <f t="shared" si="159"/>
        <v>0</v>
      </c>
      <c r="GW24" s="77">
        <f t="shared" si="160"/>
        <v>0</v>
      </c>
      <c r="GX24" s="77">
        <f t="shared" si="161"/>
        <v>0</v>
      </c>
      <c r="GY24" s="118"/>
      <c r="GZ24" s="118"/>
      <c r="HA24" s="119"/>
      <c r="HB24" s="119"/>
      <c r="HC24" s="77">
        <f t="shared" si="162"/>
        <v>0</v>
      </c>
      <c r="HD24" s="77">
        <f t="shared" si="163"/>
        <v>0</v>
      </c>
      <c r="HE24" s="77">
        <f t="shared" si="164"/>
        <v>0</v>
      </c>
      <c r="HF24" s="118"/>
      <c r="HG24" s="118"/>
      <c r="HH24" s="119"/>
      <c r="HI24" s="119"/>
      <c r="HJ24" s="77">
        <f t="shared" si="165"/>
        <v>0</v>
      </c>
      <c r="HK24" s="77">
        <f t="shared" si="166"/>
        <v>0</v>
      </c>
      <c r="HL24" s="77">
        <f t="shared" si="167"/>
        <v>0</v>
      </c>
      <c r="HM24" s="120"/>
      <c r="HN24" s="120"/>
      <c r="HO24" s="120"/>
      <c r="HP24" s="120"/>
      <c r="HQ24" s="120"/>
      <c r="HR24" s="120"/>
      <c r="HS24" s="76">
        <f t="shared" si="168"/>
        <v>0</v>
      </c>
      <c r="HT24" s="76">
        <f t="shared" si="169"/>
        <v>0</v>
      </c>
      <c r="HU24" s="76">
        <f t="shared" si="170"/>
        <v>0</v>
      </c>
      <c r="HV24" s="76">
        <f t="shared" si="171"/>
        <v>0</v>
      </c>
      <c r="HW24" s="76">
        <f t="shared" si="172"/>
        <v>0</v>
      </c>
      <c r="HX24" s="76">
        <f t="shared" si="173"/>
        <v>0</v>
      </c>
      <c r="HY24" s="76">
        <f t="shared" si="174"/>
        <v>0</v>
      </c>
      <c r="HZ24" s="76">
        <f t="shared" si="175"/>
        <v>0</v>
      </c>
      <c r="IA24" s="76">
        <f t="shared" si="176"/>
        <v>0</v>
      </c>
      <c r="IB24" s="76">
        <f t="shared" si="177"/>
        <v>0</v>
      </c>
      <c r="IC24" s="76">
        <f t="shared" si="178"/>
        <v>0</v>
      </c>
      <c r="ID24" s="76">
        <f t="shared" si="179"/>
        <v>0</v>
      </c>
      <c r="IE24" s="78">
        <f>IF('Daftar Pegawai'!I18="ASN YANG TIDAK DIBAYARKAN TPP",100%,
 IF(HZ24&gt;=$C$4,100%,
 (HN24*3%)+H24+I24+J24+O24+P24+Q24+V24+W24+X24+AC24+AD24+AE24+AJ24+AK24+AL24+AQ24+AR24+AS24+AX24+AY24+AZ24+BE24+BF24+BG24+BL24+BM24+BN24+BS24+BT24+BU24+BZ24+CA24+CB24+CG24+CH24+CI24+CN24+CO24+CP24+CU24+CV24+CW24+DB24+DC24+DD24+DI24+DJ24+DK24+DP24+DQ24+DR24+DW24+DX24+DY24+ED24+EE24+EF24+EK24+EL24+EM24+ER24+ES24+ET24+EY24+EZ24+FA24+FF24+FG24+FH24+FM24+FN24+FO24+FT24+FU24+FV24+GA24+GB24+GC24+GH24+GI24+GJ24+GO24+GP24+GQ24+GV24+GW24+GX24+HC24+HD24+HE24+HJ24+HK24+HL24+'Daftar Pegawai'!K18+'Daftar Pegawai'!M18+'Daftar Pegawai'!U18+'Daftar Pegawai'!O18+'Daftar Pegawai'!Q18+'Daftar Pegawai'!S18
 )
)</f>
        <v>1</v>
      </c>
      <c r="IF24" s="78">
        <f t="shared" si="180"/>
        <v>1</v>
      </c>
    </row>
    <row r="25" spans="1:240" x14ac:dyDescent="0.25">
      <c r="A25" s="121">
        <f t="shared" si="74"/>
        <v>15</v>
      </c>
      <c r="B25" s="121">
        <f>'Daftar Pegawai'!B19</f>
        <v>0</v>
      </c>
      <c r="C25" s="121">
        <f>'Daftar Pegawai'!C19</f>
        <v>0</v>
      </c>
      <c r="D25" s="118"/>
      <c r="E25" s="118"/>
      <c r="F25" s="119"/>
      <c r="G25" s="119"/>
      <c r="H25" s="77">
        <f t="shared" si="75"/>
        <v>0</v>
      </c>
      <c r="I25" s="77">
        <f t="shared" si="76"/>
        <v>0</v>
      </c>
      <c r="J25" s="77">
        <f t="shared" si="77"/>
        <v>0</v>
      </c>
      <c r="K25" s="118"/>
      <c r="L25" s="118"/>
      <c r="M25" s="119"/>
      <c r="N25" s="119"/>
      <c r="O25" s="77">
        <f t="shared" si="78"/>
        <v>0</v>
      </c>
      <c r="P25" s="77">
        <f t="shared" si="79"/>
        <v>0</v>
      </c>
      <c r="Q25" s="77">
        <f t="shared" si="80"/>
        <v>0</v>
      </c>
      <c r="R25" s="118"/>
      <c r="S25" s="118"/>
      <c r="T25" s="119"/>
      <c r="U25" s="119"/>
      <c r="V25" s="77">
        <f t="shared" si="81"/>
        <v>0</v>
      </c>
      <c r="W25" s="77">
        <f t="shared" si="82"/>
        <v>0</v>
      </c>
      <c r="X25" s="77">
        <f t="shared" si="83"/>
        <v>0</v>
      </c>
      <c r="Y25" s="118"/>
      <c r="Z25" s="118"/>
      <c r="AA25" s="119"/>
      <c r="AB25" s="119"/>
      <c r="AC25" s="77">
        <f t="shared" si="84"/>
        <v>0</v>
      </c>
      <c r="AD25" s="77">
        <f t="shared" si="85"/>
        <v>0</v>
      </c>
      <c r="AE25" s="77">
        <f t="shared" si="86"/>
        <v>0</v>
      </c>
      <c r="AF25" s="118"/>
      <c r="AG25" s="118"/>
      <c r="AH25" s="119"/>
      <c r="AI25" s="119"/>
      <c r="AJ25" s="77">
        <f t="shared" si="87"/>
        <v>0</v>
      </c>
      <c r="AK25" s="77">
        <f t="shared" si="88"/>
        <v>0</v>
      </c>
      <c r="AL25" s="77">
        <f t="shared" si="89"/>
        <v>0</v>
      </c>
      <c r="AM25" s="118"/>
      <c r="AN25" s="118"/>
      <c r="AO25" s="119"/>
      <c r="AP25" s="119"/>
      <c r="AQ25" s="77">
        <f t="shared" si="90"/>
        <v>0</v>
      </c>
      <c r="AR25" s="77">
        <f t="shared" si="91"/>
        <v>0</v>
      </c>
      <c r="AS25" s="77">
        <f t="shared" si="92"/>
        <v>0</v>
      </c>
      <c r="AT25" s="118"/>
      <c r="AU25" s="118"/>
      <c r="AV25" s="119"/>
      <c r="AW25" s="119"/>
      <c r="AX25" s="77">
        <f t="shared" si="93"/>
        <v>0</v>
      </c>
      <c r="AY25" s="77">
        <f t="shared" si="94"/>
        <v>0</v>
      </c>
      <c r="AZ25" s="77">
        <f t="shared" si="95"/>
        <v>0</v>
      </c>
      <c r="BA25" s="118"/>
      <c r="BB25" s="118"/>
      <c r="BC25" s="119"/>
      <c r="BD25" s="119"/>
      <c r="BE25" s="77">
        <f t="shared" si="96"/>
        <v>0</v>
      </c>
      <c r="BF25" s="77">
        <f t="shared" si="97"/>
        <v>0</v>
      </c>
      <c r="BG25" s="77">
        <f t="shared" si="98"/>
        <v>0</v>
      </c>
      <c r="BH25" s="118"/>
      <c r="BI25" s="118"/>
      <c r="BJ25" s="119"/>
      <c r="BK25" s="119"/>
      <c r="BL25" s="77">
        <f t="shared" si="99"/>
        <v>0</v>
      </c>
      <c r="BM25" s="77">
        <f t="shared" si="100"/>
        <v>0</v>
      </c>
      <c r="BN25" s="77">
        <f t="shared" si="101"/>
        <v>0</v>
      </c>
      <c r="BO25" s="118"/>
      <c r="BP25" s="118"/>
      <c r="BQ25" s="119"/>
      <c r="BR25" s="119"/>
      <c r="BS25" s="77">
        <f t="shared" si="102"/>
        <v>0</v>
      </c>
      <c r="BT25" s="77">
        <f t="shared" si="103"/>
        <v>0</v>
      </c>
      <c r="BU25" s="77">
        <f t="shared" si="104"/>
        <v>0</v>
      </c>
      <c r="BV25" s="118"/>
      <c r="BW25" s="118"/>
      <c r="BX25" s="119"/>
      <c r="BY25" s="119"/>
      <c r="BZ25" s="77">
        <f t="shared" si="105"/>
        <v>0</v>
      </c>
      <c r="CA25" s="77">
        <f t="shared" si="106"/>
        <v>0</v>
      </c>
      <c r="CB25" s="77">
        <f t="shared" si="107"/>
        <v>0</v>
      </c>
      <c r="CC25" s="118"/>
      <c r="CD25" s="118"/>
      <c r="CE25" s="119"/>
      <c r="CF25" s="119"/>
      <c r="CG25" s="77">
        <f t="shared" si="108"/>
        <v>0</v>
      </c>
      <c r="CH25" s="77">
        <f t="shared" si="109"/>
        <v>0</v>
      </c>
      <c r="CI25" s="77">
        <f t="shared" si="110"/>
        <v>0</v>
      </c>
      <c r="CJ25" s="118"/>
      <c r="CK25" s="118"/>
      <c r="CL25" s="119"/>
      <c r="CM25" s="119"/>
      <c r="CN25" s="77">
        <f t="shared" si="111"/>
        <v>0</v>
      </c>
      <c r="CO25" s="77">
        <f t="shared" si="112"/>
        <v>0</v>
      </c>
      <c r="CP25" s="77">
        <f t="shared" si="113"/>
        <v>0</v>
      </c>
      <c r="CQ25" s="118"/>
      <c r="CR25" s="118"/>
      <c r="CS25" s="119"/>
      <c r="CT25" s="119"/>
      <c r="CU25" s="77">
        <f t="shared" si="114"/>
        <v>0</v>
      </c>
      <c r="CV25" s="77">
        <f t="shared" si="115"/>
        <v>0</v>
      </c>
      <c r="CW25" s="77">
        <f t="shared" si="116"/>
        <v>0</v>
      </c>
      <c r="CX25" s="118"/>
      <c r="CY25" s="118"/>
      <c r="CZ25" s="119"/>
      <c r="DA25" s="119"/>
      <c r="DB25" s="77">
        <f t="shared" si="117"/>
        <v>0</v>
      </c>
      <c r="DC25" s="77">
        <f t="shared" si="118"/>
        <v>0</v>
      </c>
      <c r="DD25" s="77">
        <f t="shared" si="119"/>
        <v>0</v>
      </c>
      <c r="DE25" s="118"/>
      <c r="DF25" s="118"/>
      <c r="DG25" s="119"/>
      <c r="DH25" s="119"/>
      <c r="DI25" s="77">
        <f t="shared" si="120"/>
        <v>0</v>
      </c>
      <c r="DJ25" s="77">
        <f t="shared" si="121"/>
        <v>0</v>
      </c>
      <c r="DK25" s="77">
        <f t="shared" si="122"/>
        <v>0</v>
      </c>
      <c r="DL25" s="118"/>
      <c r="DM25" s="118"/>
      <c r="DN25" s="119"/>
      <c r="DO25" s="119"/>
      <c r="DP25" s="77">
        <f t="shared" si="123"/>
        <v>0</v>
      </c>
      <c r="DQ25" s="77">
        <f t="shared" si="124"/>
        <v>0</v>
      </c>
      <c r="DR25" s="77">
        <f t="shared" si="125"/>
        <v>0</v>
      </c>
      <c r="DS25" s="118"/>
      <c r="DT25" s="118"/>
      <c r="DU25" s="119"/>
      <c r="DV25" s="119"/>
      <c r="DW25" s="77">
        <f t="shared" si="126"/>
        <v>0</v>
      </c>
      <c r="DX25" s="77">
        <f t="shared" si="127"/>
        <v>0</v>
      </c>
      <c r="DY25" s="77">
        <f t="shared" si="128"/>
        <v>0</v>
      </c>
      <c r="DZ25" s="118"/>
      <c r="EA25" s="118"/>
      <c r="EB25" s="119"/>
      <c r="EC25" s="119"/>
      <c r="ED25" s="77">
        <f t="shared" si="129"/>
        <v>0</v>
      </c>
      <c r="EE25" s="77">
        <f t="shared" si="130"/>
        <v>0</v>
      </c>
      <c r="EF25" s="77">
        <f t="shared" si="131"/>
        <v>0</v>
      </c>
      <c r="EG25" s="118"/>
      <c r="EH25" s="118"/>
      <c r="EI25" s="119"/>
      <c r="EJ25" s="119"/>
      <c r="EK25" s="77">
        <f t="shared" si="132"/>
        <v>0</v>
      </c>
      <c r="EL25" s="77">
        <f t="shared" si="133"/>
        <v>0</v>
      </c>
      <c r="EM25" s="77">
        <f t="shared" si="134"/>
        <v>0</v>
      </c>
      <c r="EN25" s="118"/>
      <c r="EO25" s="118"/>
      <c r="EP25" s="119"/>
      <c r="EQ25" s="119"/>
      <c r="ER25" s="77">
        <f t="shared" si="135"/>
        <v>0</v>
      </c>
      <c r="ES25" s="77">
        <f t="shared" si="136"/>
        <v>0</v>
      </c>
      <c r="ET25" s="77">
        <f t="shared" si="137"/>
        <v>0</v>
      </c>
      <c r="EU25" s="118"/>
      <c r="EV25" s="118"/>
      <c r="EW25" s="119"/>
      <c r="EX25" s="119"/>
      <c r="EY25" s="77">
        <f t="shared" si="138"/>
        <v>0</v>
      </c>
      <c r="EZ25" s="77">
        <f t="shared" si="139"/>
        <v>0</v>
      </c>
      <c r="FA25" s="77">
        <f t="shared" si="140"/>
        <v>0</v>
      </c>
      <c r="FB25" s="118"/>
      <c r="FC25" s="118"/>
      <c r="FD25" s="119"/>
      <c r="FE25" s="119"/>
      <c r="FF25" s="77">
        <f t="shared" si="141"/>
        <v>0</v>
      </c>
      <c r="FG25" s="77">
        <f t="shared" si="142"/>
        <v>0</v>
      </c>
      <c r="FH25" s="77">
        <f t="shared" si="143"/>
        <v>0</v>
      </c>
      <c r="FI25" s="118"/>
      <c r="FJ25" s="118"/>
      <c r="FK25" s="119"/>
      <c r="FL25" s="119"/>
      <c r="FM25" s="77">
        <f t="shared" si="144"/>
        <v>0</v>
      </c>
      <c r="FN25" s="77">
        <f t="shared" si="145"/>
        <v>0</v>
      </c>
      <c r="FO25" s="77">
        <f t="shared" si="146"/>
        <v>0</v>
      </c>
      <c r="FP25" s="118"/>
      <c r="FQ25" s="118"/>
      <c r="FR25" s="119"/>
      <c r="FS25" s="119"/>
      <c r="FT25" s="77">
        <f t="shared" si="147"/>
        <v>0</v>
      </c>
      <c r="FU25" s="77">
        <f t="shared" si="148"/>
        <v>0</v>
      </c>
      <c r="FV25" s="77">
        <f t="shared" si="149"/>
        <v>0</v>
      </c>
      <c r="FW25" s="118"/>
      <c r="FX25" s="118"/>
      <c r="FY25" s="119"/>
      <c r="FZ25" s="119"/>
      <c r="GA25" s="77">
        <f t="shared" si="150"/>
        <v>0</v>
      </c>
      <c r="GB25" s="77">
        <f t="shared" si="151"/>
        <v>0</v>
      </c>
      <c r="GC25" s="77">
        <f t="shared" si="152"/>
        <v>0</v>
      </c>
      <c r="GD25" s="118"/>
      <c r="GE25" s="118"/>
      <c r="GF25" s="119"/>
      <c r="GG25" s="119"/>
      <c r="GH25" s="77">
        <f t="shared" si="153"/>
        <v>0</v>
      </c>
      <c r="GI25" s="77">
        <f t="shared" si="154"/>
        <v>0</v>
      </c>
      <c r="GJ25" s="77">
        <f t="shared" si="155"/>
        <v>0</v>
      </c>
      <c r="GK25" s="118"/>
      <c r="GL25" s="118"/>
      <c r="GM25" s="119"/>
      <c r="GN25" s="119"/>
      <c r="GO25" s="77">
        <f t="shared" si="156"/>
        <v>0</v>
      </c>
      <c r="GP25" s="77">
        <f t="shared" si="157"/>
        <v>0</v>
      </c>
      <c r="GQ25" s="77">
        <f t="shared" si="158"/>
        <v>0</v>
      </c>
      <c r="GR25" s="118"/>
      <c r="GS25" s="118"/>
      <c r="GT25" s="119"/>
      <c r="GU25" s="119"/>
      <c r="GV25" s="77">
        <f t="shared" si="159"/>
        <v>0</v>
      </c>
      <c r="GW25" s="77">
        <f t="shared" si="160"/>
        <v>0</v>
      </c>
      <c r="GX25" s="77">
        <f t="shared" si="161"/>
        <v>0</v>
      </c>
      <c r="GY25" s="118"/>
      <c r="GZ25" s="118"/>
      <c r="HA25" s="119"/>
      <c r="HB25" s="119"/>
      <c r="HC25" s="77">
        <f t="shared" si="162"/>
        <v>0</v>
      </c>
      <c r="HD25" s="77">
        <f t="shared" si="163"/>
        <v>0</v>
      </c>
      <c r="HE25" s="77">
        <f t="shared" si="164"/>
        <v>0</v>
      </c>
      <c r="HF25" s="118"/>
      <c r="HG25" s="118"/>
      <c r="HH25" s="119"/>
      <c r="HI25" s="119"/>
      <c r="HJ25" s="77">
        <f t="shared" si="165"/>
        <v>0</v>
      </c>
      <c r="HK25" s="77">
        <f t="shared" si="166"/>
        <v>0</v>
      </c>
      <c r="HL25" s="77">
        <f t="shared" si="167"/>
        <v>0</v>
      </c>
      <c r="HM25" s="120"/>
      <c r="HN25" s="120"/>
      <c r="HO25" s="120"/>
      <c r="HP25" s="120"/>
      <c r="HQ25" s="120"/>
      <c r="HR25" s="120"/>
      <c r="HS25" s="76">
        <f t="shared" si="168"/>
        <v>0</v>
      </c>
      <c r="HT25" s="76">
        <f t="shared" si="169"/>
        <v>0</v>
      </c>
      <c r="HU25" s="76">
        <f t="shared" si="170"/>
        <v>0</v>
      </c>
      <c r="HV25" s="76">
        <f t="shared" si="171"/>
        <v>0</v>
      </c>
      <c r="HW25" s="76">
        <f t="shared" si="172"/>
        <v>0</v>
      </c>
      <c r="HX25" s="76">
        <f t="shared" si="173"/>
        <v>0</v>
      </c>
      <c r="HY25" s="76">
        <f t="shared" si="174"/>
        <v>0</v>
      </c>
      <c r="HZ25" s="76">
        <f t="shared" si="175"/>
        <v>0</v>
      </c>
      <c r="IA25" s="76">
        <f t="shared" si="176"/>
        <v>0</v>
      </c>
      <c r="IB25" s="76">
        <f t="shared" si="177"/>
        <v>0</v>
      </c>
      <c r="IC25" s="76">
        <f t="shared" si="178"/>
        <v>0</v>
      </c>
      <c r="ID25" s="76">
        <f t="shared" si="179"/>
        <v>0</v>
      </c>
      <c r="IE25" s="78">
        <f>IF('Daftar Pegawai'!I19="ASN YANG TIDAK DIBAYARKAN TPP",100%,
 IF(HZ25&gt;=$C$4,100%,
 (HN25*3%)+H25+I25+J25+O25+P25+Q25+V25+W25+X25+AC25+AD25+AE25+AJ25+AK25+AL25+AQ25+AR25+AS25+AX25+AY25+AZ25+BE25+BF25+BG25+BL25+BM25+BN25+BS25+BT25+BU25+BZ25+CA25+CB25+CG25+CH25+CI25+CN25+CO25+CP25+CU25+CV25+CW25+DB25+DC25+DD25+DI25+DJ25+DK25+DP25+DQ25+DR25+DW25+DX25+DY25+ED25+EE25+EF25+EK25+EL25+EM25+ER25+ES25+ET25+EY25+EZ25+FA25+FF25+FG25+FH25+FM25+FN25+FO25+FT25+FU25+FV25+GA25+GB25+GC25+GH25+GI25+GJ25+GO25+GP25+GQ25+GV25+GW25+GX25+HC25+HD25+HE25+HJ25+HK25+HL25+'Daftar Pegawai'!K19+'Daftar Pegawai'!M19+'Daftar Pegawai'!U19+'Daftar Pegawai'!O19+'Daftar Pegawai'!Q19+'Daftar Pegawai'!S19
 )
)</f>
        <v>1</v>
      </c>
      <c r="IF25" s="78">
        <f t="shared" si="180"/>
        <v>1</v>
      </c>
    </row>
    <row r="26" spans="1:240" x14ac:dyDescent="0.25">
      <c r="A26" s="121">
        <f t="shared" si="74"/>
        <v>16</v>
      </c>
      <c r="B26" s="121">
        <f>'Daftar Pegawai'!B20</f>
        <v>0</v>
      </c>
      <c r="C26" s="121">
        <f>'Daftar Pegawai'!C20</f>
        <v>0</v>
      </c>
      <c r="D26" s="118"/>
      <c r="E26" s="118"/>
      <c r="F26" s="119"/>
      <c r="G26" s="119"/>
      <c r="H26" s="77">
        <f t="shared" si="75"/>
        <v>0</v>
      </c>
      <c r="I26" s="77">
        <f t="shared" si="76"/>
        <v>0</v>
      </c>
      <c r="J26" s="77">
        <f t="shared" si="77"/>
        <v>0</v>
      </c>
      <c r="K26" s="118"/>
      <c r="L26" s="118"/>
      <c r="M26" s="119"/>
      <c r="N26" s="119"/>
      <c r="O26" s="77">
        <f t="shared" si="78"/>
        <v>0</v>
      </c>
      <c r="P26" s="77">
        <f t="shared" si="79"/>
        <v>0</v>
      </c>
      <c r="Q26" s="77">
        <f t="shared" si="80"/>
        <v>0</v>
      </c>
      <c r="R26" s="118"/>
      <c r="S26" s="118"/>
      <c r="T26" s="119"/>
      <c r="U26" s="119"/>
      <c r="V26" s="77">
        <f t="shared" si="81"/>
        <v>0</v>
      </c>
      <c r="W26" s="77">
        <f t="shared" si="82"/>
        <v>0</v>
      </c>
      <c r="X26" s="77">
        <f t="shared" si="83"/>
        <v>0</v>
      </c>
      <c r="Y26" s="118"/>
      <c r="Z26" s="118"/>
      <c r="AA26" s="119"/>
      <c r="AB26" s="119"/>
      <c r="AC26" s="77">
        <f t="shared" si="84"/>
        <v>0</v>
      </c>
      <c r="AD26" s="77">
        <f t="shared" si="85"/>
        <v>0</v>
      </c>
      <c r="AE26" s="77">
        <f t="shared" si="86"/>
        <v>0</v>
      </c>
      <c r="AF26" s="118"/>
      <c r="AG26" s="118"/>
      <c r="AH26" s="119"/>
      <c r="AI26" s="119"/>
      <c r="AJ26" s="77">
        <f t="shared" si="87"/>
        <v>0</v>
      </c>
      <c r="AK26" s="77">
        <f t="shared" si="88"/>
        <v>0</v>
      </c>
      <c r="AL26" s="77">
        <f t="shared" si="89"/>
        <v>0</v>
      </c>
      <c r="AM26" s="118"/>
      <c r="AN26" s="118"/>
      <c r="AO26" s="119"/>
      <c r="AP26" s="119"/>
      <c r="AQ26" s="77">
        <f t="shared" si="90"/>
        <v>0</v>
      </c>
      <c r="AR26" s="77">
        <f t="shared" si="91"/>
        <v>0</v>
      </c>
      <c r="AS26" s="77">
        <f t="shared" si="92"/>
        <v>0</v>
      </c>
      <c r="AT26" s="118"/>
      <c r="AU26" s="118"/>
      <c r="AV26" s="119"/>
      <c r="AW26" s="119"/>
      <c r="AX26" s="77">
        <f t="shared" si="93"/>
        <v>0</v>
      </c>
      <c r="AY26" s="77">
        <f t="shared" si="94"/>
        <v>0</v>
      </c>
      <c r="AZ26" s="77">
        <f t="shared" si="95"/>
        <v>0</v>
      </c>
      <c r="BA26" s="118"/>
      <c r="BB26" s="118"/>
      <c r="BC26" s="119"/>
      <c r="BD26" s="119"/>
      <c r="BE26" s="77">
        <f t="shared" si="96"/>
        <v>0</v>
      </c>
      <c r="BF26" s="77">
        <f t="shared" si="97"/>
        <v>0</v>
      </c>
      <c r="BG26" s="77">
        <f t="shared" si="98"/>
        <v>0</v>
      </c>
      <c r="BH26" s="118"/>
      <c r="BI26" s="118"/>
      <c r="BJ26" s="119"/>
      <c r="BK26" s="119"/>
      <c r="BL26" s="77">
        <f t="shared" si="99"/>
        <v>0</v>
      </c>
      <c r="BM26" s="77">
        <f t="shared" si="100"/>
        <v>0</v>
      </c>
      <c r="BN26" s="77">
        <f t="shared" si="101"/>
        <v>0</v>
      </c>
      <c r="BO26" s="118"/>
      <c r="BP26" s="118"/>
      <c r="BQ26" s="119"/>
      <c r="BR26" s="119"/>
      <c r="BS26" s="77">
        <f t="shared" si="102"/>
        <v>0</v>
      </c>
      <c r="BT26" s="77">
        <f t="shared" si="103"/>
        <v>0</v>
      </c>
      <c r="BU26" s="77">
        <f t="shared" si="104"/>
        <v>0</v>
      </c>
      <c r="BV26" s="118"/>
      <c r="BW26" s="118"/>
      <c r="BX26" s="119"/>
      <c r="BY26" s="119"/>
      <c r="BZ26" s="77">
        <f t="shared" si="105"/>
        <v>0</v>
      </c>
      <c r="CA26" s="77">
        <f t="shared" si="106"/>
        <v>0</v>
      </c>
      <c r="CB26" s="77">
        <f t="shared" si="107"/>
        <v>0</v>
      </c>
      <c r="CC26" s="118"/>
      <c r="CD26" s="118"/>
      <c r="CE26" s="119"/>
      <c r="CF26" s="119"/>
      <c r="CG26" s="77">
        <f t="shared" si="108"/>
        <v>0</v>
      </c>
      <c r="CH26" s="77">
        <f t="shared" si="109"/>
        <v>0</v>
      </c>
      <c r="CI26" s="77">
        <f t="shared" si="110"/>
        <v>0</v>
      </c>
      <c r="CJ26" s="118"/>
      <c r="CK26" s="118"/>
      <c r="CL26" s="119"/>
      <c r="CM26" s="119"/>
      <c r="CN26" s="77">
        <f t="shared" si="111"/>
        <v>0</v>
      </c>
      <c r="CO26" s="77">
        <f t="shared" si="112"/>
        <v>0</v>
      </c>
      <c r="CP26" s="77">
        <f t="shared" si="113"/>
        <v>0</v>
      </c>
      <c r="CQ26" s="118"/>
      <c r="CR26" s="118"/>
      <c r="CS26" s="119"/>
      <c r="CT26" s="119"/>
      <c r="CU26" s="77">
        <f t="shared" si="114"/>
        <v>0</v>
      </c>
      <c r="CV26" s="77">
        <f t="shared" si="115"/>
        <v>0</v>
      </c>
      <c r="CW26" s="77">
        <f t="shared" si="116"/>
        <v>0</v>
      </c>
      <c r="CX26" s="118"/>
      <c r="CY26" s="118"/>
      <c r="CZ26" s="119"/>
      <c r="DA26" s="119"/>
      <c r="DB26" s="77">
        <f t="shared" si="117"/>
        <v>0</v>
      </c>
      <c r="DC26" s="77">
        <f t="shared" si="118"/>
        <v>0</v>
      </c>
      <c r="DD26" s="77">
        <f t="shared" si="119"/>
        <v>0</v>
      </c>
      <c r="DE26" s="118"/>
      <c r="DF26" s="118"/>
      <c r="DG26" s="119"/>
      <c r="DH26" s="119"/>
      <c r="DI26" s="77">
        <f t="shared" si="120"/>
        <v>0</v>
      </c>
      <c r="DJ26" s="77">
        <f t="shared" si="121"/>
        <v>0</v>
      </c>
      <c r="DK26" s="77">
        <f t="shared" si="122"/>
        <v>0</v>
      </c>
      <c r="DL26" s="118"/>
      <c r="DM26" s="118"/>
      <c r="DN26" s="119"/>
      <c r="DO26" s="119"/>
      <c r="DP26" s="77">
        <f t="shared" si="123"/>
        <v>0</v>
      </c>
      <c r="DQ26" s="77">
        <f t="shared" si="124"/>
        <v>0</v>
      </c>
      <c r="DR26" s="77">
        <f t="shared" si="125"/>
        <v>0</v>
      </c>
      <c r="DS26" s="118"/>
      <c r="DT26" s="118"/>
      <c r="DU26" s="119"/>
      <c r="DV26" s="119"/>
      <c r="DW26" s="77">
        <f t="shared" si="126"/>
        <v>0</v>
      </c>
      <c r="DX26" s="77">
        <f t="shared" si="127"/>
        <v>0</v>
      </c>
      <c r="DY26" s="77">
        <f t="shared" si="128"/>
        <v>0</v>
      </c>
      <c r="DZ26" s="118"/>
      <c r="EA26" s="118"/>
      <c r="EB26" s="119"/>
      <c r="EC26" s="119"/>
      <c r="ED26" s="77">
        <f t="shared" si="129"/>
        <v>0</v>
      </c>
      <c r="EE26" s="77">
        <f t="shared" si="130"/>
        <v>0</v>
      </c>
      <c r="EF26" s="77">
        <f t="shared" si="131"/>
        <v>0</v>
      </c>
      <c r="EG26" s="118"/>
      <c r="EH26" s="118"/>
      <c r="EI26" s="119"/>
      <c r="EJ26" s="119"/>
      <c r="EK26" s="77">
        <f t="shared" si="132"/>
        <v>0</v>
      </c>
      <c r="EL26" s="77">
        <f t="shared" si="133"/>
        <v>0</v>
      </c>
      <c r="EM26" s="77">
        <f t="shared" si="134"/>
        <v>0</v>
      </c>
      <c r="EN26" s="118"/>
      <c r="EO26" s="118"/>
      <c r="EP26" s="119"/>
      <c r="EQ26" s="119"/>
      <c r="ER26" s="77">
        <f t="shared" si="135"/>
        <v>0</v>
      </c>
      <c r="ES26" s="77">
        <f t="shared" si="136"/>
        <v>0</v>
      </c>
      <c r="ET26" s="77">
        <f t="shared" si="137"/>
        <v>0</v>
      </c>
      <c r="EU26" s="118"/>
      <c r="EV26" s="118"/>
      <c r="EW26" s="119"/>
      <c r="EX26" s="119"/>
      <c r="EY26" s="77">
        <f t="shared" si="138"/>
        <v>0</v>
      </c>
      <c r="EZ26" s="77">
        <f t="shared" si="139"/>
        <v>0</v>
      </c>
      <c r="FA26" s="77">
        <f t="shared" si="140"/>
        <v>0</v>
      </c>
      <c r="FB26" s="118"/>
      <c r="FC26" s="118"/>
      <c r="FD26" s="119"/>
      <c r="FE26" s="119"/>
      <c r="FF26" s="77">
        <f t="shared" si="141"/>
        <v>0</v>
      </c>
      <c r="FG26" s="77">
        <f t="shared" si="142"/>
        <v>0</v>
      </c>
      <c r="FH26" s="77">
        <f t="shared" si="143"/>
        <v>0</v>
      </c>
      <c r="FI26" s="118"/>
      <c r="FJ26" s="118"/>
      <c r="FK26" s="119"/>
      <c r="FL26" s="119"/>
      <c r="FM26" s="77">
        <f t="shared" si="144"/>
        <v>0</v>
      </c>
      <c r="FN26" s="77">
        <f t="shared" si="145"/>
        <v>0</v>
      </c>
      <c r="FO26" s="77">
        <f t="shared" si="146"/>
        <v>0</v>
      </c>
      <c r="FP26" s="118"/>
      <c r="FQ26" s="118"/>
      <c r="FR26" s="119"/>
      <c r="FS26" s="119"/>
      <c r="FT26" s="77">
        <f t="shared" si="147"/>
        <v>0</v>
      </c>
      <c r="FU26" s="77">
        <f t="shared" si="148"/>
        <v>0</v>
      </c>
      <c r="FV26" s="77">
        <f t="shared" si="149"/>
        <v>0</v>
      </c>
      <c r="FW26" s="118"/>
      <c r="FX26" s="118"/>
      <c r="FY26" s="119"/>
      <c r="FZ26" s="119"/>
      <c r="GA26" s="77">
        <f t="shared" si="150"/>
        <v>0</v>
      </c>
      <c r="GB26" s="77">
        <f t="shared" si="151"/>
        <v>0</v>
      </c>
      <c r="GC26" s="77">
        <f t="shared" si="152"/>
        <v>0</v>
      </c>
      <c r="GD26" s="118"/>
      <c r="GE26" s="118"/>
      <c r="GF26" s="119"/>
      <c r="GG26" s="119"/>
      <c r="GH26" s="77">
        <f t="shared" si="153"/>
        <v>0</v>
      </c>
      <c r="GI26" s="77">
        <f t="shared" si="154"/>
        <v>0</v>
      </c>
      <c r="GJ26" s="77">
        <f t="shared" si="155"/>
        <v>0</v>
      </c>
      <c r="GK26" s="118"/>
      <c r="GL26" s="118"/>
      <c r="GM26" s="119"/>
      <c r="GN26" s="119"/>
      <c r="GO26" s="77">
        <f t="shared" si="156"/>
        <v>0</v>
      </c>
      <c r="GP26" s="77">
        <f t="shared" si="157"/>
        <v>0</v>
      </c>
      <c r="GQ26" s="77">
        <f t="shared" si="158"/>
        <v>0</v>
      </c>
      <c r="GR26" s="118"/>
      <c r="GS26" s="118"/>
      <c r="GT26" s="119"/>
      <c r="GU26" s="119"/>
      <c r="GV26" s="77">
        <f t="shared" si="159"/>
        <v>0</v>
      </c>
      <c r="GW26" s="77">
        <f t="shared" si="160"/>
        <v>0</v>
      </c>
      <c r="GX26" s="77">
        <f t="shared" si="161"/>
        <v>0</v>
      </c>
      <c r="GY26" s="118"/>
      <c r="GZ26" s="118"/>
      <c r="HA26" s="119"/>
      <c r="HB26" s="119"/>
      <c r="HC26" s="77">
        <f t="shared" si="162"/>
        <v>0</v>
      </c>
      <c r="HD26" s="77">
        <f t="shared" si="163"/>
        <v>0</v>
      </c>
      <c r="HE26" s="77">
        <f t="shared" si="164"/>
        <v>0</v>
      </c>
      <c r="HF26" s="118"/>
      <c r="HG26" s="118"/>
      <c r="HH26" s="119"/>
      <c r="HI26" s="119"/>
      <c r="HJ26" s="77">
        <f t="shared" si="165"/>
        <v>0</v>
      </c>
      <c r="HK26" s="77">
        <f t="shared" si="166"/>
        <v>0</v>
      </c>
      <c r="HL26" s="77">
        <f t="shared" si="167"/>
        <v>0</v>
      </c>
      <c r="HM26" s="120"/>
      <c r="HN26" s="120"/>
      <c r="HO26" s="120"/>
      <c r="HP26" s="120"/>
      <c r="HQ26" s="120"/>
      <c r="HR26" s="120"/>
      <c r="HS26" s="76">
        <f t="shared" si="168"/>
        <v>0</v>
      </c>
      <c r="HT26" s="76">
        <f t="shared" si="169"/>
        <v>0</v>
      </c>
      <c r="HU26" s="76">
        <f t="shared" si="170"/>
        <v>0</v>
      </c>
      <c r="HV26" s="76">
        <f t="shared" si="171"/>
        <v>0</v>
      </c>
      <c r="HW26" s="76">
        <f t="shared" si="172"/>
        <v>0</v>
      </c>
      <c r="HX26" s="76">
        <f t="shared" si="173"/>
        <v>0</v>
      </c>
      <c r="HY26" s="76">
        <f t="shared" si="174"/>
        <v>0</v>
      </c>
      <c r="HZ26" s="76">
        <f t="shared" si="175"/>
        <v>0</v>
      </c>
      <c r="IA26" s="76">
        <f t="shared" si="176"/>
        <v>0</v>
      </c>
      <c r="IB26" s="76">
        <f t="shared" si="177"/>
        <v>0</v>
      </c>
      <c r="IC26" s="76">
        <f t="shared" si="178"/>
        <v>0</v>
      </c>
      <c r="ID26" s="76">
        <f t="shared" si="179"/>
        <v>0</v>
      </c>
      <c r="IE26" s="78">
        <f>IF('Daftar Pegawai'!I20="ASN YANG TIDAK DIBAYARKAN TPP",100%,
 IF(HZ26&gt;=$C$4,100%,
 (HN26*3%)+H26+I26+J26+O26+P26+Q26+V26+W26+X26+AC26+AD26+AE26+AJ26+AK26+AL26+AQ26+AR26+AS26+AX26+AY26+AZ26+BE26+BF26+BG26+BL26+BM26+BN26+BS26+BT26+BU26+BZ26+CA26+CB26+CG26+CH26+CI26+CN26+CO26+CP26+CU26+CV26+CW26+DB26+DC26+DD26+DI26+DJ26+DK26+DP26+DQ26+DR26+DW26+DX26+DY26+ED26+EE26+EF26+EK26+EL26+EM26+ER26+ES26+ET26+EY26+EZ26+FA26+FF26+FG26+FH26+FM26+FN26+FO26+FT26+FU26+FV26+GA26+GB26+GC26+GH26+GI26+GJ26+GO26+GP26+GQ26+GV26+GW26+GX26+HC26+HD26+HE26+HJ26+HK26+HL26+'Daftar Pegawai'!K20+'Daftar Pegawai'!M20+'Daftar Pegawai'!U20+'Daftar Pegawai'!O20+'Daftar Pegawai'!Q20+'Daftar Pegawai'!S20
 )
)</f>
        <v>1</v>
      </c>
      <c r="IF26" s="78">
        <f t="shared" si="180"/>
        <v>1</v>
      </c>
    </row>
    <row r="27" spans="1:240" x14ac:dyDescent="0.25">
      <c r="A27" s="121">
        <f t="shared" si="74"/>
        <v>17</v>
      </c>
      <c r="B27" s="121">
        <f>'Daftar Pegawai'!B21</f>
        <v>0</v>
      </c>
      <c r="C27" s="121">
        <f>'Daftar Pegawai'!C21</f>
        <v>0</v>
      </c>
      <c r="D27" s="118"/>
      <c r="E27" s="118"/>
      <c r="F27" s="119"/>
      <c r="G27" s="119"/>
      <c r="H27" s="77">
        <f t="shared" si="75"/>
        <v>0</v>
      </c>
      <c r="I27" s="77">
        <f t="shared" si="76"/>
        <v>0</v>
      </c>
      <c r="J27" s="77">
        <f t="shared" si="77"/>
        <v>0</v>
      </c>
      <c r="K27" s="118"/>
      <c r="L27" s="118"/>
      <c r="M27" s="119"/>
      <c r="N27" s="119"/>
      <c r="O27" s="77">
        <f t="shared" si="78"/>
        <v>0</v>
      </c>
      <c r="P27" s="77">
        <f t="shared" si="79"/>
        <v>0</v>
      </c>
      <c r="Q27" s="77">
        <f t="shared" si="80"/>
        <v>0</v>
      </c>
      <c r="R27" s="118"/>
      <c r="S27" s="118"/>
      <c r="T27" s="119"/>
      <c r="U27" s="119"/>
      <c r="V27" s="77">
        <f t="shared" si="81"/>
        <v>0</v>
      </c>
      <c r="W27" s="77">
        <f t="shared" si="82"/>
        <v>0</v>
      </c>
      <c r="X27" s="77">
        <f t="shared" si="83"/>
        <v>0</v>
      </c>
      <c r="Y27" s="118"/>
      <c r="Z27" s="118"/>
      <c r="AA27" s="119"/>
      <c r="AB27" s="119"/>
      <c r="AC27" s="77">
        <f t="shared" si="84"/>
        <v>0</v>
      </c>
      <c r="AD27" s="77">
        <f t="shared" si="85"/>
        <v>0</v>
      </c>
      <c r="AE27" s="77">
        <f t="shared" si="86"/>
        <v>0</v>
      </c>
      <c r="AF27" s="118"/>
      <c r="AG27" s="118"/>
      <c r="AH27" s="119"/>
      <c r="AI27" s="119"/>
      <c r="AJ27" s="77">
        <f t="shared" si="87"/>
        <v>0</v>
      </c>
      <c r="AK27" s="77">
        <f t="shared" si="88"/>
        <v>0</v>
      </c>
      <c r="AL27" s="77">
        <f t="shared" si="89"/>
        <v>0</v>
      </c>
      <c r="AM27" s="118"/>
      <c r="AN27" s="118"/>
      <c r="AO27" s="119"/>
      <c r="AP27" s="119"/>
      <c r="AQ27" s="77">
        <f t="shared" si="90"/>
        <v>0</v>
      </c>
      <c r="AR27" s="77">
        <f t="shared" si="91"/>
        <v>0</v>
      </c>
      <c r="AS27" s="77">
        <f t="shared" si="92"/>
        <v>0</v>
      </c>
      <c r="AT27" s="118"/>
      <c r="AU27" s="118"/>
      <c r="AV27" s="119"/>
      <c r="AW27" s="119"/>
      <c r="AX27" s="77">
        <f t="shared" si="93"/>
        <v>0</v>
      </c>
      <c r="AY27" s="77">
        <f t="shared" si="94"/>
        <v>0</v>
      </c>
      <c r="AZ27" s="77">
        <f t="shared" si="95"/>
        <v>0</v>
      </c>
      <c r="BA27" s="118"/>
      <c r="BB27" s="118"/>
      <c r="BC27" s="119"/>
      <c r="BD27" s="119"/>
      <c r="BE27" s="77">
        <f t="shared" si="96"/>
        <v>0</v>
      </c>
      <c r="BF27" s="77">
        <f t="shared" si="97"/>
        <v>0</v>
      </c>
      <c r="BG27" s="77">
        <f t="shared" si="98"/>
        <v>0</v>
      </c>
      <c r="BH27" s="118"/>
      <c r="BI27" s="118"/>
      <c r="BJ27" s="119"/>
      <c r="BK27" s="119"/>
      <c r="BL27" s="77">
        <f t="shared" si="99"/>
        <v>0</v>
      </c>
      <c r="BM27" s="77">
        <f t="shared" si="100"/>
        <v>0</v>
      </c>
      <c r="BN27" s="77">
        <f t="shared" si="101"/>
        <v>0</v>
      </c>
      <c r="BO27" s="118"/>
      <c r="BP27" s="118"/>
      <c r="BQ27" s="119"/>
      <c r="BR27" s="119"/>
      <c r="BS27" s="77">
        <f t="shared" si="102"/>
        <v>0</v>
      </c>
      <c r="BT27" s="77">
        <f t="shared" si="103"/>
        <v>0</v>
      </c>
      <c r="BU27" s="77">
        <f t="shared" si="104"/>
        <v>0</v>
      </c>
      <c r="BV27" s="118"/>
      <c r="BW27" s="118"/>
      <c r="BX27" s="119"/>
      <c r="BY27" s="119"/>
      <c r="BZ27" s="77">
        <f t="shared" si="105"/>
        <v>0</v>
      </c>
      <c r="CA27" s="77">
        <f t="shared" si="106"/>
        <v>0</v>
      </c>
      <c r="CB27" s="77">
        <f t="shared" si="107"/>
        <v>0</v>
      </c>
      <c r="CC27" s="118"/>
      <c r="CD27" s="118"/>
      <c r="CE27" s="119"/>
      <c r="CF27" s="119"/>
      <c r="CG27" s="77">
        <f t="shared" si="108"/>
        <v>0</v>
      </c>
      <c r="CH27" s="77">
        <f t="shared" si="109"/>
        <v>0</v>
      </c>
      <c r="CI27" s="77">
        <f t="shared" si="110"/>
        <v>0</v>
      </c>
      <c r="CJ27" s="118"/>
      <c r="CK27" s="118"/>
      <c r="CL27" s="119"/>
      <c r="CM27" s="119"/>
      <c r="CN27" s="77">
        <f t="shared" si="111"/>
        <v>0</v>
      </c>
      <c r="CO27" s="77">
        <f t="shared" si="112"/>
        <v>0</v>
      </c>
      <c r="CP27" s="77">
        <f t="shared" si="113"/>
        <v>0</v>
      </c>
      <c r="CQ27" s="118"/>
      <c r="CR27" s="118"/>
      <c r="CS27" s="119"/>
      <c r="CT27" s="119"/>
      <c r="CU27" s="77">
        <f t="shared" si="114"/>
        <v>0</v>
      </c>
      <c r="CV27" s="77">
        <f t="shared" si="115"/>
        <v>0</v>
      </c>
      <c r="CW27" s="77">
        <f t="shared" si="116"/>
        <v>0</v>
      </c>
      <c r="CX27" s="118"/>
      <c r="CY27" s="118"/>
      <c r="CZ27" s="119"/>
      <c r="DA27" s="119"/>
      <c r="DB27" s="77">
        <f t="shared" si="117"/>
        <v>0</v>
      </c>
      <c r="DC27" s="77">
        <f t="shared" si="118"/>
        <v>0</v>
      </c>
      <c r="DD27" s="77">
        <f t="shared" si="119"/>
        <v>0</v>
      </c>
      <c r="DE27" s="118"/>
      <c r="DF27" s="118"/>
      <c r="DG27" s="119"/>
      <c r="DH27" s="119"/>
      <c r="DI27" s="77">
        <f t="shared" si="120"/>
        <v>0</v>
      </c>
      <c r="DJ27" s="77">
        <f t="shared" si="121"/>
        <v>0</v>
      </c>
      <c r="DK27" s="77">
        <f t="shared" si="122"/>
        <v>0</v>
      </c>
      <c r="DL27" s="118"/>
      <c r="DM27" s="118"/>
      <c r="DN27" s="119"/>
      <c r="DO27" s="119"/>
      <c r="DP27" s="77">
        <f t="shared" si="123"/>
        <v>0</v>
      </c>
      <c r="DQ27" s="77">
        <f t="shared" si="124"/>
        <v>0</v>
      </c>
      <c r="DR27" s="77">
        <f t="shared" si="125"/>
        <v>0</v>
      </c>
      <c r="DS27" s="118"/>
      <c r="DT27" s="118"/>
      <c r="DU27" s="119"/>
      <c r="DV27" s="119"/>
      <c r="DW27" s="77">
        <f t="shared" si="126"/>
        <v>0</v>
      </c>
      <c r="DX27" s="77">
        <f t="shared" si="127"/>
        <v>0</v>
      </c>
      <c r="DY27" s="77">
        <f t="shared" si="128"/>
        <v>0</v>
      </c>
      <c r="DZ27" s="118"/>
      <c r="EA27" s="118"/>
      <c r="EB27" s="119"/>
      <c r="EC27" s="119"/>
      <c r="ED27" s="77">
        <f t="shared" si="129"/>
        <v>0</v>
      </c>
      <c r="EE27" s="77">
        <f t="shared" si="130"/>
        <v>0</v>
      </c>
      <c r="EF27" s="77">
        <f t="shared" si="131"/>
        <v>0</v>
      </c>
      <c r="EG27" s="118"/>
      <c r="EH27" s="118"/>
      <c r="EI27" s="119"/>
      <c r="EJ27" s="119"/>
      <c r="EK27" s="77">
        <f t="shared" si="132"/>
        <v>0</v>
      </c>
      <c r="EL27" s="77">
        <f t="shared" si="133"/>
        <v>0</v>
      </c>
      <c r="EM27" s="77">
        <f t="shared" si="134"/>
        <v>0</v>
      </c>
      <c r="EN27" s="118"/>
      <c r="EO27" s="118"/>
      <c r="EP27" s="119"/>
      <c r="EQ27" s="119"/>
      <c r="ER27" s="77">
        <f t="shared" si="135"/>
        <v>0</v>
      </c>
      <c r="ES27" s="77">
        <f t="shared" si="136"/>
        <v>0</v>
      </c>
      <c r="ET27" s="77">
        <f t="shared" si="137"/>
        <v>0</v>
      </c>
      <c r="EU27" s="118"/>
      <c r="EV27" s="118"/>
      <c r="EW27" s="119"/>
      <c r="EX27" s="119"/>
      <c r="EY27" s="77">
        <f t="shared" si="138"/>
        <v>0</v>
      </c>
      <c r="EZ27" s="77">
        <f t="shared" si="139"/>
        <v>0</v>
      </c>
      <c r="FA27" s="77">
        <f t="shared" si="140"/>
        <v>0</v>
      </c>
      <c r="FB27" s="118"/>
      <c r="FC27" s="118"/>
      <c r="FD27" s="119"/>
      <c r="FE27" s="119"/>
      <c r="FF27" s="77">
        <f t="shared" si="141"/>
        <v>0</v>
      </c>
      <c r="FG27" s="77">
        <f t="shared" si="142"/>
        <v>0</v>
      </c>
      <c r="FH27" s="77">
        <f t="shared" si="143"/>
        <v>0</v>
      </c>
      <c r="FI27" s="118"/>
      <c r="FJ27" s="118"/>
      <c r="FK27" s="119"/>
      <c r="FL27" s="119"/>
      <c r="FM27" s="77">
        <f t="shared" si="144"/>
        <v>0</v>
      </c>
      <c r="FN27" s="77">
        <f t="shared" si="145"/>
        <v>0</v>
      </c>
      <c r="FO27" s="77">
        <f t="shared" si="146"/>
        <v>0</v>
      </c>
      <c r="FP27" s="118"/>
      <c r="FQ27" s="118"/>
      <c r="FR27" s="119"/>
      <c r="FS27" s="119"/>
      <c r="FT27" s="77">
        <f t="shared" si="147"/>
        <v>0</v>
      </c>
      <c r="FU27" s="77">
        <f t="shared" si="148"/>
        <v>0</v>
      </c>
      <c r="FV27" s="77">
        <f t="shared" si="149"/>
        <v>0</v>
      </c>
      <c r="FW27" s="118"/>
      <c r="FX27" s="118"/>
      <c r="FY27" s="119"/>
      <c r="FZ27" s="119"/>
      <c r="GA27" s="77">
        <f t="shared" si="150"/>
        <v>0</v>
      </c>
      <c r="GB27" s="77">
        <f t="shared" si="151"/>
        <v>0</v>
      </c>
      <c r="GC27" s="77">
        <f t="shared" si="152"/>
        <v>0</v>
      </c>
      <c r="GD27" s="118"/>
      <c r="GE27" s="118"/>
      <c r="GF27" s="119"/>
      <c r="GG27" s="119"/>
      <c r="GH27" s="77">
        <f t="shared" si="153"/>
        <v>0</v>
      </c>
      <c r="GI27" s="77">
        <f t="shared" si="154"/>
        <v>0</v>
      </c>
      <c r="GJ27" s="77">
        <f t="shared" si="155"/>
        <v>0</v>
      </c>
      <c r="GK27" s="118"/>
      <c r="GL27" s="118"/>
      <c r="GM27" s="119"/>
      <c r="GN27" s="119"/>
      <c r="GO27" s="77">
        <f t="shared" si="156"/>
        <v>0</v>
      </c>
      <c r="GP27" s="77">
        <f t="shared" si="157"/>
        <v>0</v>
      </c>
      <c r="GQ27" s="77">
        <f t="shared" si="158"/>
        <v>0</v>
      </c>
      <c r="GR27" s="118"/>
      <c r="GS27" s="118"/>
      <c r="GT27" s="119"/>
      <c r="GU27" s="119"/>
      <c r="GV27" s="77">
        <f t="shared" si="159"/>
        <v>0</v>
      </c>
      <c r="GW27" s="77">
        <f t="shared" si="160"/>
        <v>0</v>
      </c>
      <c r="GX27" s="77">
        <f t="shared" si="161"/>
        <v>0</v>
      </c>
      <c r="GY27" s="118"/>
      <c r="GZ27" s="118"/>
      <c r="HA27" s="119"/>
      <c r="HB27" s="119"/>
      <c r="HC27" s="77">
        <f t="shared" si="162"/>
        <v>0</v>
      </c>
      <c r="HD27" s="77">
        <f t="shared" si="163"/>
        <v>0</v>
      </c>
      <c r="HE27" s="77">
        <f t="shared" si="164"/>
        <v>0</v>
      </c>
      <c r="HF27" s="118"/>
      <c r="HG27" s="118"/>
      <c r="HH27" s="119"/>
      <c r="HI27" s="119"/>
      <c r="HJ27" s="77">
        <f t="shared" si="165"/>
        <v>0</v>
      </c>
      <c r="HK27" s="77">
        <f t="shared" si="166"/>
        <v>0</v>
      </c>
      <c r="HL27" s="77">
        <f t="shared" si="167"/>
        <v>0</v>
      </c>
      <c r="HM27" s="120"/>
      <c r="HN27" s="120"/>
      <c r="HO27" s="120"/>
      <c r="HP27" s="120"/>
      <c r="HQ27" s="120"/>
      <c r="HR27" s="120"/>
      <c r="HS27" s="76">
        <f t="shared" si="168"/>
        <v>0</v>
      </c>
      <c r="HT27" s="76">
        <f t="shared" si="169"/>
        <v>0</v>
      </c>
      <c r="HU27" s="76">
        <f t="shared" si="170"/>
        <v>0</v>
      </c>
      <c r="HV27" s="76">
        <f t="shared" si="171"/>
        <v>0</v>
      </c>
      <c r="HW27" s="76">
        <f t="shared" si="172"/>
        <v>0</v>
      </c>
      <c r="HX27" s="76">
        <f t="shared" si="173"/>
        <v>0</v>
      </c>
      <c r="HY27" s="76">
        <f t="shared" si="174"/>
        <v>0</v>
      </c>
      <c r="HZ27" s="76">
        <f t="shared" si="175"/>
        <v>0</v>
      </c>
      <c r="IA27" s="76">
        <f t="shared" si="176"/>
        <v>0</v>
      </c>
      <c r="IB27" s="76">
        <f t="shared" si="177"/>
        <v>0</v>
      </c>
      <c r="IC27" s="76">
        <f t="shared" si="178"/>
        <v>0</v>
      </c>
      <c r="ID27" s="76">
        <f t="shared" si="179"/>
        <v>0</v>
      </c>
      <c r="IE27" s="78">
        <f>IF('Daftar Pegawai'!I21="ASN YANG TIDAK DIBAYARKAN TPP",100%,
 IF(HZ27&gt;=$C$4,100%,
 (HN27*3%)+H27+I27+J27+O27+P27+Q27+V27+W27+X27+AC27+AD27+AE27+AJ27+AK27+AL27+AQ27+AR27+AS27+AX27+AY27+AZ27+BE27+BF27+BG27+BL27+BM27+BN27+BS27+BT27+BU27+BZ27+CA27+CB27+CG27+CH27+CI27+CN27+CO27+CP27+CU27+CV27+CW27+DB27+DC27+DD27+DI27+DJ27+DK27+DP27+DQ27+DR27+DW27+DX27+DY27+ED27+EE27+EF27+EK27+EL27+EM27+ER27+ES27+ET27+EY27+EZ27+FA27+FF27+FG27+FH27+FM27+FN27+FO27+FT27+FU27+FV27+GA27+GB27+GC27+GH27+GI27+GJ27+GO27+GP27+GQ27+GV27+GW27+GX27+HC27+HD27+HE27+HJ27+HK27+HL27+'Daftar Pegawai'!K21+'Daftar Pegawai'!M21+'Daftar Pegawai'!U21+'Daftar Pegawai'!O21+'Daftar Pegawai'!Q21+'Daftar Pegawai'!S21
 )
)</f>
        <v>1</v>
      </c>
      <c r="IF27" s="78">
        <f t="shared" si="180"/>
        <v>1</v>
      </c>
    </row>
    <row r="28" spans="1:240" x14ac:dyDescent="0.25">
      <c r="A28" s="121">
        <f t="shared" si="74"/>
        <v>18</v>
      </c>
      <c r="B28" s="121">
        <f>'Daftar Pegawai'!B22</f>
        <v>0</v>
      </c>
      <c r="C28" s="121">
        <f>'Daftar Pegawai'!C22</f>
        <v>0</v>
      </c>
      <c r="D28" s="118"/>
      <c r="E28" s="118"/>
      <c r="F28" s="119"/>
      <c r="G28" s="119"/>
      <c r="H28" s="77">
        <f t="shared" si="75"/>
        <v>0</v>
      </c>
      <c r="I28" s="77">
        <f t="shared" si="76"/>
        <v>0</v>
      </c>
      <c r="J28" s="77">
        <f t="shared" si="77"/>
        <v>0</v>
      </c>
      <c r="K28" s="118"/>
      <c r="L28" s="118"/>
      <c r="M28" s="119"/>
      <c r="N28" s="119"/>
      <c r="O28" s="77">
        <f t="shared" si="78"/>
        <v>0</v>
      </c>
      <c r="P28" s="77">
        <f t="shared" si="79"/>
        <v>0</v>
      </c>
      <c r="Q28" s="77">
        <f t="shared" si="80"/>
        <v>0</v>
      </c>
      <c r="R28" s="118"/>
      <c r="S28" s="118"/>
      <c r="T28" s="119"/>
      <c r="U28" s="119"/>
      <c r="V28" s="77">
        <f t="shared" si="81"/>
        <v>0</v>
      </c>
      <c r="W28" s="77">
        <f t="shared" si="82"/>
        <v>0</v>
      </c>
      <c r="X28" s="77">
        <f t="shared" si="83"/>
        <v>0</v>
      </c>
      <c r="Y28" s="118"/>
      <c r="Z28" s="118"/>
      <c r="AA28" s="119"/>
      <c r="AB28" s="119"/>
      <c r="AC28" s="77">
        <f t="shared" si="84"/>
        <v>0</v>
      </c>
      <c r="AD28" s="77">
        <f t="shared" si="85"/>
        <v>0</v>
      </c>
      <c r="AE28" s="77">
        <f t="shared" si="86"/>
        <v>0</v>
      </c>
      <c r="AF28" s="118"/>
      <c r="AG28" s="118"/>
      <c r="AH28" s="119"/>
      <c r="AI28" s="119"/>
      <c r="AJ28" s="77">
        <f t="shared" si="87"/>
        <v>0</v>
      </c>
      <c r="AK28" s="77">
        <f t="shared" si="88"/>
        <v>0</v>
      </c>
      <c r="AL28" s="77">
        <f t="shared" si="89"/>
        <v>0</v>
      </c>
      <c r="AM28" s="118"/>
      <c r="AN28" s="118"/>
      <c r="AO28" s="119"/>
      <c r="AP28" s="119"/>
      <c r="AQ28" s="77">
        <f t="shared" si="90"/>
        <v>0</v>
      </c>
      <c r="AR28" s="77">
        <f t="shared" si="91"/>
        <v>0</v>
      </c>
      <c r="AS28" s="77">
        <f t="shared" si="92"/>
        <v>0</v>
      </c>
      <c r="AT28" s="118"/>
      <c r="AU28" s="118"/>
      <c r="AV28" s="119"/>
      <c r="AW28" s="119"/>
      <c r="AX28" s="77">
        <f t="shared" si="93"/>
        <v>0</v>
      </c>
      <c r="AY28" s="77">
        <f t="shared" si="94"/>
        <v>0</v>
      </c>
      <c r="AZ28" s="77">
        <f t="shared" si="95"/>
        <v>0</v>
      </c>
      <c r="BA28" s="118"/>
      <c r="BB28" s="118"/>
      <c r="BC28" s="119"/>
      <c r="BD28" s="119"/>
      <c r="BE28" s="77">
        <f t="shared" si="96"/>
        <v>0</v>
      </c>
      <c r="BF28" s="77">
        <f t="shared" si="97"/>
        <v>0</v>
      </c>
      <c r="BG28" s="77">
        <f t="shared" si="98"/>
        <v>0</v>
      </c>
      <c r="BH28" s="118"/>
      <c r="BI28" s="118"/>
      <c r="BJ28" s="119"/>
      <c r="BK28" s="119"/>
      <c r="BL28" s="77">
        <f t="shared" si="99"/>
        <v>0</v>
      </c>
      <c r="BM28" s="77">
        <f t="shared" si="100"/>
        <v>0</v>
      </c>
      <c r="BN28" s="77">
        <f t="shared" si="101"/>
        <v>0</v>
      </c>
      <c r="BO28" s="118"/>
      <c r="BP28" s="118"/>
      <c r="BQ28" s="119"/>
      <c r="BR28" s="119"/>
      <c r="BS28" s="77">
        <f t="shared" si="102"/>
        <v>0</v>
      </c>
      <c r="BT28" s="77">
        <f t="shared" si="103"/>
        <v>0</v>
      </c>
      <c r="BU28" s="77">
        <f t="shared" si="104"/>
        <v>0</v>
      </c>
      <c r="BV28" s="118"/>
      <c r="BW28" s="118"/>
      <c r="BX28" s="119"/>
      <c r="BY28" s="119"/>
      <c r="BZ28" s="77">
        <f t="shared" si="105"/>
        <v>0</v>
      </c>
      <c r="CA28" s="77">
        <f t="shared" si="106"/>
        <v>0</v>
      </c>
      <c r="CB28" s="77">
        <f t="shared" si="107"/>
        <v>0</v>
      </c>
      <c r="CC28" s="118"/>
      <c r="CD28" s="118"/>
      <c r="CE28" s="119"/>
      <c r="CF28" s="119"/>
      <c r="CG28" s="77">
        <f t="shared" si="108"/>
        <v>0</v>
      </c>
      <c r="CH28" s="77">
        <f t="shared" si="109"/>
        <v>0</v>
      </c>
      <c r="CI28" s="77">
        <f t="shared" si="110"/>
        <v>0</v>
      </c>
      <c r="CJ28" s="118"/>
      <c r="CK28" s="118"/>
      <c r="CL28" s="119"/>
      <c r="CM28" s="119"/>
      <c r="CN28" s="77">
        <f t="shared" si="111"/>
        <v>0</v>
      </c>
      <c r="CO28" s="77">
        <f t="shared" si="112"/>
        <v>0</v>
      </c>
      <c r="CP28" s="77">
        <f t="shared" si="113"/>
        <v>0</v>
      </c>
      <c r="CQ28" s="118"/>
      <c r="CR28" s="118"/>
      <c r="CS28" s="119"/>
      <c r="CT28" s="119"/>
      <c r="CU28" s="77">
        <f t="shared" si="114"/>
        <v>0</v>
      </c>
      <c r="CV28" s="77">
        <f t="shared" si="115"/>
        <v>0</v>
      </c>
      <c r="CW28" s="77">
        <f t="shared" si="116"/>
        <v>0</v>
      </c>
      <c r="CX28" s="118"/>
      <c r="CY28" s="118"/>
      <c r="CZ28" s="119"/>
      <c r="DA28" s="119"/>
      <c r="DB28" s="77">
        <f t="shared" si="117"/>
        <v>0</v>
      </c>
      <c r="DC28" s="77">
        <f t="shared" si="118"/>
        <v>0</v>
      </c>
      <c r="DD28" s="77">
        <f t="shared" si="119"/>
        <v>0</v>
      </c>
      <c r="DE28" s="118"/>
      <c r="DF28" s="118"/>
      <c r="DG28" s="119"/>
      <c r="DH28" s="119"/>
      <c r="DI28" s="77">
        <f t="shared" si="120"/>
        <v>0</v>
      </c>
      <c r="DJ28" s="77">
        <f t="shared" si="121"/>
        <v>0</v>
      </c>
      <c r="DK28" s="77">
        <f t="shared" si="122"/>
        <v>0</v>
      </c>
      <c r="DL28" s="118"/>
      <c r="DM28" s="118"/>
      <c r="DN28" s="119"/>
      <c r="DO28" s="119"/>
      <c r="DP28" s="77">
        <f t="shared" si="123"/>
        <v>0</v>
      </c>
      <c r="DQ28" s="77">
        <f t="shared" si="124"/>
        <v>0</v>
      </c>
      <c r="DR28" s="77">
        <f t="shared" si="125"/>
        <v>0</v>
      </c>
      <c r="DS28" s="118"/>
      <c r="DT28" s="118"/>
      <c r="DU28" s="119"/>
      <c r="DV28" s="119"/>
      <c r="DW28" s="77">
        <f t="shared" si="126"/>
        <v>0</v>
      </c>
      <c r="DX28" s="77">
        <f t="shared" si="127"/>
        <v>0</v>
      </c>
      <c r="DY28" s="77">
        <f t="shared" si="128"/>
        <v>0</v>
      </c>
      <c r="DZ28" s="118"/>
      <c r="EA28" s="118"/>
      <c r="EB28" s="119"/>
      <c r="EC28" s="119"/>
      <c r="ED28" s="77">
        <f t="shared" si="129"/>
        <v>0</v>
      </c>
      <c r="EE28" s="77">
        <f t="shared" si="130"/>
        <v>0</v>
      </c>
      <c r="EF28" s="77">
        <f t="shared" si="131"/>
        <v>0</v>
      </c>
      <c r="EG28" s="118"/>
      <c r="EH28" s="118"/>
      <c r="EI28" s="119"/>
      <c r="EJ28" s="119"/>
      <c r="EK28" s="77">
        <f t="shared" si="132"/>
        <v>0</v>
      </c>
      <c r="EL28" s="77">
        <f t="shared" si="133"/>
        <v>0</v>
      </c>
      <c r="EM28" s="77">
        <f t="shared" si="134"/>
        <v>0</v>
      </c>
      <c r="EN28" s="118"/>
      <c r="EO28" s="118"/>
      <c r="EP28" s="119"/>
      <c r="EQ28" s="119"/>
      <c r="ER28" s="77">
        <f t="shared" si="135"/>
        <v>0</v>
      </c>
      <c r="ES28" s="77">
        <f t="shared" si="136"/>
        <v>0</v>
      </c>
      <c r="ET28" s="77">
        <f t="shared" si="137"/>
        <v>0</v>
      </c>
      <c r="EU28" s="118"/>
      <c r="EV28" s="118"/>
      <c r="EW28" s="119"/>
      <c r="EX28" s="119"/>
      <c r="EY28" s="77">
        <f t="shared" si="138"/>
        <v>0</v>
      </c>
      <c r="EZ28" s="77">
        <f t="shared" si="139"/>
        <v>0</v>
      </c>
      <c r="FA28" s="77">
        <f t="shared" si="140"/>
        <v>0</v>
      </c>
      <c r="FB28" s="118"/>
      <c r="FC28" s="118"/>
      <c r="FD28" s="119"/>
      <c r="FE28" s="119"/>
      <c r="FF28" s="77">
        <f t="shared" si="141"/>
        <v>0</v>
      </c>
      <c r="FG28" s="77">
        <f t="shared" si="142"/>
        <v>0</v>
      </c>
      <c r="FH28" s="77">
        <f t="shared" si="143"/>
        <v>0</v>
      </c>
      <c r="FI28" s="118"/>
      <c r="FJ28" s="118"/>
      <c r="FK28" s="119"/>
      <c r="FL28" s="119"/>
      <c r="FM28" s="77">
        <f t="shared" si="144"/>
        <v>0</v>
      </c>
      <c r="FN28" s="77">
        <f t="shared" si="145"/>
        <v>0</v>
      </c>
      <c r="FO28" s="77">
        <f t="shared" si="146"/>
        <v>0</v>
      </c>
      <c r="FP28" s="118"/>
      <c r="FQ28" s="118"/>
      <c r="FR28" s="119"/>
      <c r="FS28" s="119"/>
      <c r="FT28" s="77">
        <f t="shared" si="147"/>
        <v>0</v>
      </c>
      <c r="FU28" s="77">
        <f t="shared" si="148"/>
        <v>0</v>
      </c>
      <c r="FV28" s="77">
        <f t="shared" si="149"/>
        <v>0</v>
      </c>
      <c r="FW28" s="118"/>
      <c r="FX28" s="118"/>
      <c r="FY28" s="119"/>
      <c r="FZ28" s="119"/>
      <c r="GA28" s="77">
        <f t="shared" si="150"/>
        <v>0</v>
      </c>
      <c r="GB28" s="77">
        <f t="shared" si="151"/>
        <v>0</v>
      </c>
      <c r="GC28" s="77">
        <f t="shared" si="152"/>
        <v>0</v>
      </c>
      <c r="GD28" s="118"/>
      <c r="GE28" s="118"/>
      <c r="GF28" s="119"/>
      <c r="GG28" s="119"/>
      <c r="GH28" s="77">
        <f t="shared" si="153"/>
        <v>0</v>
      </c>
      <c r="GI28" s="77">
        <f t="shared" si="154"/>
        <v>0</v>
      </c>
      <c r="GJ28" s="77">
        <f t="shared" si="155"/>
        <v>0</v>
      </c>
      <c r="GK28" s="118"/>
      <c r="GL28" s="118"/>
      <c r="GM28" s="119"/>
      <c r="GN28" s="119"/>
      <c r="GO28" s="77">
        <f t="shared" si="156"/>
        <v>0</v>
      </c>
      <c r="GP28" s="77">
        <f t="shared" si="157"/>
        <v>0</v>
      </c>
      <c r="GQ28" s="77">
        <f t="shared" si="158"/>
        <v>0</v>
      </c>
      <c r="GR28" s="118"/>
      <c r="GS28" s="118"/>
      <c r="GT28" s="119"/>
      <c r="GU28" s="119"/>
      <c r="GV28" s="77">
        <f t="shared" si="159"/>
        <v>0</v>
      </c>
      <c r="GW28" s="77">
        <f t="shared" si="160"/>
        <v>0</v>
      </c>
      <c r="GX28" s="77">
        <f t="shared" si="161"/>
        <v>0</v>
      </c>
      <c r="GY28" s="118"/>
      <c r="GZ28" s="118"/>
      <c r="HA28" s="119"/>
      <c r="HB28" s="119"/>
      <c r="HC28" s="77">
        <f t="shared" si="162"/>
        <v>0</v>
      </c>
      <c r="HD28" s="77">
        <f t="shared" si="163"/>
        <v>0</v>
      </c>
      <c r="HE28" s="77">
        <f t="shared" si="164"/>
        <v>0</v>
      </c>
      <c r="HF28" s="118"/>
      <c r="HG28" s="118"/>
      <c r="HH28" s="119"/>
      <c r="HI28" s="119"/>
      <c r="HJ28" s="77">
        <f t="shared" si="165"/>
        <v>0</v>
      </c>
      <c r="HK28" s="77">
        <f t="shared" si="166"/>
        <v>0</v>
      </c>
      <c r="HL28" s="77">
        <f t="shared" si="167"/>
        <v>0</v>
      </c>
      <c r="HM28" s="120"/>
      <c r="HN28" s="120"/>
      <c r="HO28" s="120"/>
      <c r="HP28" s="120"/>
      <c r="HQ28" s="120"/>
      <c r="HR28" s="120"/>
      <c r="HS28" s="76">
        <f t="shared" si="168"/>
        <v>0</v>
      </c>
      <c r="HT28" s="76">
        <f t="shared" si="169"/>
        <v>0</v>
      </c>
      <c r="HU28" s="76">
        <f t="shared" si="170"/>
        <v>0</v>
      </c>
      <c r="HV28" s="76">
        <f t="shared" si="171"/>
        <v>0</v>
      </c>
      <c r="HW28" s="76">
        <f t="shared" si="172"/>
        <v>0</v>
      </c>
      <c r="HX28" s="76">
        <f t="shared" si="173"/>
        <v>0</v>
      </c>
      <c r="HY28" s="76">
        <f t="shared" si="174"/>
        <v>0</v>
      </c>
      <c r="HZ28" s="76">
        <f t="shared" si="175"/>
        <v>0</v>
      </c>
      <c r="IA28" s="76">
        <f t="shared" si="176"/>
        <v>0</v>
      </c>
      <c r="IB28" s="76">
        <f t="shared" si="177"/>
        <v>0</v>
      </c>
      <c r="IC28" s="76">
        <f t="shared" si="178"/>
        <v>0</v>
      </c>
      <c r="ID28" s="76">
        <f t="shared" si="179"/>
        <v>0</v>
      </c>
      <c r="IE28" s="78">
        <f>IF('Daftar Pegawai'!I22="ASN YANG TIDAK DIBAYARKAN TPP",100%,
 IF(HZ28&gt;=$C$4,100%,
 (HN28*3%)+H28+I28+J28+O28+P28+Q28+V28+W28+X28+AC28+AD28+AE28+AJ28+AK28+AL28+AQ28+AR28+AS28+AX28+AY28+AZ28+BE28+BF28+BG28+BL28+BM28+BN28+BS28+BT28+BU28+BZ28+CA28+CB28+CG28+CH28+CI28+CN28+CO28+CP28+CU28+CV28+CW28+DB28+DC28+DD28+DI28+DJ28+DK28+DP28+DQ28+DR28+DW28+DX28+DY28+ED28+EE28+EF28+EK28+EL28+EM28+ER28+ES28+ET28+EY28+EZ28+FA28+FF28+FG28+FH28+FM28+FN28+FO28+FT28+FU28+FV28+GA28+GB28+GC28+GH28+GI28+GJ28+GO28+GP28+GQ28+GV28+GW28+GX28+HC28+HD28+HE28+HJ28+HK28+HL28+'Daftar Pegawai'!K22+'Daftar Pegawai'!M22+'Daftar Pegawai'!U22+'Daftar Pegawai'!O22+'Daftar Pegawai'!Q22+'Daftar Pegawai'!S22
 )
)</f>
        <v>1</v>
      </c>
      <c r="IF28" s="78">
        <f t="shared" si="180"/>
        <v>1</v>
      </c>
    </row>
    <row r="29" spans="1:240" x14ac:dyDescent="0.25">
      <c r="A29" s="121">
        <f t="shared" si="74"/>
        <v>19</v>
      </c>
      <c r="B29" s="121">
        <f>'Daftar Pegawai'!B23</f>
        <v>0</v>
      </c>
      <c r="C29" s="121">
        <f>'Daftar Pegawai'!C23</f>
        <v>0</v>
      </c>
      <c r="D29" s="118"/>
      <c r="E29" s="118"/>
      <c r="F29" s="119"/>
      <c r="G29" s="119"/>
      <c r="H29" s="77">
        <f t="shared" si="75"/>
        <v>0</v>
      </c>
      <c r="I29" s="77">
        <f t="shared" si="76"/>
        <v>0</v>
      </c>
      <c r="J29" s="77">
        <f t="shared" si="77"/>
        <v>0</v>
      </c>
      <c r="K29" s="118"/>
      <c r="L29" s="118"/>
      <c r="M29" s="119"/>
      <c r="N29" s="119"/>
      <c r="O29" s="77">
        <f t="shared" si="78"/>
        <v>0</v>
      </c>
      <c r="P29" s="77">
        <f t="shared" si="79"/>
        <v>0</v>
      </c>
      <c r="Q29" s="77">
        <f t="shared" si="80"/>
        <v>0</v>
      </c>
      <c r="R29" s="118"/>
      <c r="S29" s="118"/>
      <c r="T29" s="119"/>
      <c r="U29" s="119"/>
      <c r="V29" s="77">
        <f t="shared" si="81"/>
        <v>0</v>
      </c>
      <c r="W29" s="77">
        <f t="shared" si="82"/>
        <v>0</v>
      </c>
      <c r="X29" s="77">
        <f t="shared" si="83"/>
        <v>0</v>
      </c>
      <c r="Y29" s="118"/>
      <c r="Z29" s="118"/>
      <c r="AA29" s="119"/>
      <c r="AB29" s="119"/>
      <c r="AC29" s="77">
        <f t="shared" si="84"/>
        <v>0</v>
      </c>
      <c r="AD29" s="77">
        <f t="shared" si="85"/>
        <v>0</v>
      </c>
      <c r="AE29" s="77">
        <f t="shared" si="86"/>
        <v>0</v>
      </c>
      <c r="AF29" s="118"/>
      <c r="AG29" s="118"/>
      <c r="AH29" s="119"/>
      <c r="AI29" s="119"/>
      <c r="AJ29" s="77">
        <f t="shared" si="87"/>
        <v>0</v>
      </c>
      <c r="AK29" s="77">
        <f t="shared" si="88"/>
        <v>0</v>
      </c>
      <c r="AL29" s="77">
        <f t="shared" si="89"/>
        <v>0</v>
      </c>
      <c r="AM29" s="118"/>
      <c r="AN29" s="118"/>
      <c r="AO29" s="119"/>
      <c r="AP29" s="119"/>
      <c r="AQ29" s="77">
        <f t="shared" si="90"/>
        <v>0</v>
      </c>
      <c r="AR29" s="77">
        <f t="shared" si="91"/>
        <v>0</v>
      </c>
      <c r="AS29" s="77">
        <f t="shared" si="92"/>
        <v>0</v>
      </c>
      <c r="AT29" s="118"/>
      <c r="AU29" s="118"/>
      <c r="AV29" s="119"/>
      <c r="AW29" s="119"/>
      <c r="AX29" s="77">
        <f t="shared" si="93"/>
        <v>0</v>
      </c>
      <c r="AY29" s="77">
        <f t="shared" si="94"/>
        <v>0</v>
      </c>
      <c r="AZ29" s="77">
        <f t="shared" si="95"/>
        <v>0</v>
      </c>
      <c r="BA29" s="118"/>
      <c r="BB29" s="118"/>
      <c r="BC29" s="119"/>
      <c r="BD29" s="119"/>
      <c r="BE29" s="77">
        <f t="shared" si="96"/>
        <v>0</v>
      </c>
      <c r="BF29" s="77">
        <f t="shared" si="97"/>
        <v>0</v>
      </c>
      <c r="BG29" s="77">
        <f t="shared" si="98"/>
        <v>0</v>
      </c>
      <c r="BH29" s="118"/>
      <c r="BI29" s="118"/>
      <c r="BJ29" s="119"/>
      <c r="BK29" s="119"/>
      <c r="BL29" s="77">
        <f t="shared" si="99"/>
        <v>0</v>
      </c>
      <c r="BM29" s="77">
        <f t="shared" si="100"/>
        <v>0</v>
      </c>
      <c r="BN29" s="77">
        <f t="shared" si="101"/>
        <v>0</v>
      </c>
      <c r="BO29" s="118"/>
      <c r="BP29" s="118"/>
      <c r="BQ29" s="119"/>
      <c r="BR29" s="119"/>
      <c r="BS29" s="77">
        <f t="shared" si="102"/>
        <v>0</v>
      </c>
      <c r="BT29" s="77">
        <f t="shared" si="103"/>
        <v>0</v>
      </c>
      <c r="BU29" s="77">
        <f t="shared" si="104"/>
        <v>0</v>
      </c>
      <c r="BV29" s="118"/>
      <c r="BW29" s="118"/>
      <c r="BX29" s="119"/>
      <c r="BY29" s="119"/>
      <c r="BZ29" s="77">
        <f t="shared" si="105"/>
        <v>0</v>
      </c>
      <c r="CA29" s="77">
        <f t="shared" si="106"/>
        <v>0</v>
      </c>
      <c r="CB29" s="77">
        <f t="shared" si="107"/>
        <v>0</v>
      </c>
      <c r="CC29" s="118"/>
      <c r="CD29" s="118"/>
      <c r="CE29" s="119"/>
      <c r="CF29" s="119"/>
      <c r="CG29" s="77">
        <f t="shared" si="108"/>
        <v>0</v>
      </c>
      <c r="CH29" s="77">
        <f t="shared" si="109"/>
        <v>0</v>
      </c>
      <c r="CI29" s="77">
        <f t="shared" si="110"/>
        <v>0</v>
      </c>
      <c r="CJ29" s="118"/>
      <c r="CK29" s="118"/>
      <c r="CL29" s="119"/>
      <c r="CM29" s="119"/>
      <c r="CN29" s="77">
        <f t="shared" si="111"/>
        <v>0</v>
      </c>
      <c r="CO29" s="77">
        <f t="shared" si="112"/>
        <v>0</v>
      </c>
      <c r="CP29" s="77">
        <f t="shared" si="113"/>
        <v>0</v>
      </c>
      <c r="CQ29" s="118"/>
      <c r="CR29" s="118"/>
      <c r="CS29" s="119"/>
      <c r="CT29" s="119"/>
      <c r="CU29" s="77">
        <f t="shared" si="114"/>
        <v>0</v>
      </c>
      <c r="CV29" s="77">
        <f t="shared" si="115"/>
        <v>0</v>
      </c>
      <c r="CW29" s="77">
        <f t="shared" si="116"/>
        <v>0</v>
      </c>
      <c r="CX29" s="118"/>
      <c r="CY29" s="118"/>
      <c r="CZ29" s="119"/>
      <c r="DA29" s="119"/>
      <c r="DB29" s="77">
        <f t="shared" si="117"/>
        <v>0</v>
      </c>
      <c r="DC29" s="77">
        <f t="shared" si="118"/>
        <v>0</v>
      </c>
      <c r="DD29" s="77">
        <f t="shared" si="119"/>
        <v>0</v>
      </c>
      <c r="DE29" s="118"/>
      <c r="DF29" s="118"/>
      <c r="DG29" s="119"/>
      <c r="DH29" s="119"/>
      <c r="DI29" s="77">
        <f t="shared" si="120"/>
        <v>0</v>
      </c>
      <c r="DJ29" s="77">
        <f t="shared" si="121"/>
        <v>0</v>
      </c>
      <c r="DK29" s="77">
        <f t="shared" si="122"/>
        <v>0</v>
      </c>
      <c r="DL29" s="118"/>
      <c r="DM29" s="118"/>
      <c r="DN29" s="119"/>
      <c r="DO29" s="119"/>
      <c r="DP29" s="77">
        <f t="shared" si="123"/>
        <v>0</v>
      </c>
      <c r="DQ29" s="77">
        <f t="shared" si="124"/>
        <v>0</v>
      </c>
      <c r="DR29" s="77">
        <f t="shared" si="125"/>
        <v>0</v>
      </c>
      <c r="DS29" s="118"/>
      <c r="DT29" s="118"/>
      <c r="DU29" s="119"/>
      <c r="DV29" s="119"/>
      <c r="DW29" s="77">
        <f t="shared" si="126"/>
        <v>0</v>
      </c>
      <c r="DX29" s="77">
        <f t="shared" si="127"/>
        <v>0</v>
      </c>
      <c r="DY29" s="77">
        <f t="shared" si="128"/>
        <v>0</v>
      </c>
      <c r="DZ29" s="118"/>
      <c r="EA29" s="118"/>
      <c r="EB29" s="119"/>
      <c r="EC29" s="119"/>
      <c r="ED29" s="77">
        <f t="shared" si="129"/>
        <v>0</v>
      </c>
      <c r="EE29" s="77">
        <f t="shared" si="130"/>
        <v>0</v>
      </c>
      <c r="EF29" s="77">
        <f t="shared" si="131"/>
        <v>0</v>
      </c>
      <c r="EG29" s="118"/>
      <c r="EH29" s="118"/>
      <c r="EI29" s="119"/>
      <c r="EJ29" s="119"/>
      <c r="EK29" s="77">
        <f t="shared" si="132"/>
        <v>0</v>
      </c>
      <c r="EL29" s="77">
        <f t="shared" si="133"/>
        <v>0</v>
      </c>
      <c r="EM29" s="77">
        <f t="shared" si="134"/>
        <v>0</v>
      </c>
      <c r="EN29" s="118"/>
      <c r="EO29" s="118"/>
      <c r="EP29" s="119"/>
      <c r="EQ29" s="119"/>
      <c r="ER29" s="77">
        <f t="shared" si="135"/>
        <v>0</v>
      </c>
      <c r="ES29" s="77">
        <f t="shared" si="136"/>
        <v>0</v>
      </c>
      <c r="ET29" s="77">
        <f t="shared" si="137"/>
        <v>0</v>
      </c>
      <c r="EU29" s="118"/>
      <c r="EV29" s="118"/>
      <c r="EW29" s="119"/>
      <c r="EX29" s="119"/>
      <c r="EY29" s="77">
        <f t="shared" si="138"/>
        <v>0</v>
      </c>
      <c r="EZ29" s="77">
        <f t="shared" si="139"/>
        <v>0</v>
      </c>
      <c r="FA29" s="77">
        <f t="shared" si="140"/>
        <v>0</v>
      </c>
      <c r="FB29" s="118"/>
      <c r="FC29" s="118"/>
      <c r="FD29" s="119"/>
      <c r="FE29" s="119"/>
      <c r="FF29" s="77">
        <f t="shared" si="141"/>
        <v>0</v>
      </c>
      <c r="FG29" s="77">
        <f t="shared" si="142"/>
        <v>0</v>
      </c>
      <c r="FH29" s="77">
        <f t="shared" si="143"/>
        <v>0</v>
      </c>
      <c r="FI29" s="118"/>
      <c r="FJ29" s="118"/>
      <c r="FK29" s="119"/>
      <c r="FL29" s="119"/>
      <c r="FM29" s="77">
        <f t="shared" si="144"/>
        <v>0</v>
      </c>
      <c r="FN29" s="77">
        <f t="shared" si="145"/>
        <v>0</v>
      </c>
      <c r="FO29" s="77">
        <f t="shared" si="146"/>
        <v>0</v>
      </c>
      <c r="FP29" s="118"/>
      <c r="FQ29" s="118"/>
      <c r="FR29" s="119"/>
      <c r="FS29" s="119"/>
      <c r="FT29" s="77">
        <f t="shared" si="147"/>
        <v>0</v>
      </c>
      <c r="FU29" s="77">
        <f t="shared" si="148"/>
        <v>0</v>
      </c>
      <c r="FV29" s="77">
        <f t="shared" si="149"/>
        <v>0</v>
      </c>
      <c r="FW29" s="118"/>
      <c r="FX29" s="118"/>
      <c r="FY29" s="119"/>
      <c r="FZ29" s="119"/>
      <c r="GA29" s="77">
        <f t="shared" si="150"/>
        <v>0</v>
      </c>
      <c r="GB29" s="77">
        <f t="shared" si="151"/>
        <v>0</v>
      </c>
      <c r="GC29" s="77">
        <f t="shared" si="152"/>
        <v>0</v>
      </c>
      <c r="GD29" s="118"/>
      <c r="GE29" s="118"/>
      <c r="GF29" s="119"/>
      <c r="GG29" s="119"/>
      <c r="GH29" s="77">
        <f t="shared" si="153"/>
        <v>0</v>
      </c>
      <c r="GI29" s="77">
        <f t="shared" si="154"/>
        <v>0</v>
      </c>
      <c r="GJ29" s="77">
        <f t="shared" si="155"/>
        <v>0</v>
      </c>
      <c r="GK29" s="118"/>
      <c r="GL29" s="118"/>
      <c r="GM29" s="119"/>
      <c r="GN29" s="119"/>
      <c r="GO29" s="77">
        <f t="shared" si="156"/>
        <v>0</v>
      </c>
      <c r="GP29" s="77">
        <f t="shared" si="157"/>
        <v>0</v>
      </c>
      <c r="GQ29" s="77">
        <f t="shared" si="158"/>
        <v>0</v>
      </c>
      <c r="GR29" s="118"/>
      <c r="GS29" s="118"/>
      <c r="GT29" s="119"/>
      <c r="GU29" s="119"/>
      <c r="GV29" s="77">
        <f t="shared" si="159"/>
        <v>0</v>
      </c>
      <c r="GW29" s="77">
        <f t="shared" si="160"/>
        <v>0</v>
      </c>
      <c r="GX29" s="77">
        <f t="shared" si="161"/>
        <v>0</v>
      </c>
      <c r="GY29" s="118"/>
      <c r="GZ29" s="118"/>
      <c r="HA29" s="119"/>
      <c r="HB29" s="119"/>
      <c r="HC29" s="77">
        <f t="shared" si="162"/>
        <v>0</v>
      </c>
      <c r="HD29" s="77">
        <f t="shared" si="163"/>
        <v>0</v>
      </c>
      <c r="HE29" s="77">
        <f t="shared" si="164"/>
        <v>0</v>
      </c>
      <c r="HF29" s="118"/>
      <c r="HG29" s="118"/>
      <c r="HH29" s="119"/>
      <c r="HI29" s="119"/>
      <c r="HJ29" s="77">
        <f t="shared" si="165"/>
        <v>0</v>
      </c>
      <c r="HK29" s="77">
        <f t="shared" si="166"/>
        <v>0</v>
      </c>
      <c r="HL29" s="77">
        <f t="shared" si="167"/>
        <v>0</v>
      </c>
      <c r="HM29" s="120"/>
      <c r="HN29" s="120"/>
      <c r="HO29" s="120"/>
      <c r="HP29" s="120"/>
      <c r="HQ29" s="120"/>
      <c r="HR29" s="120"/>
      <c r="HS29" s="76">
        <f t="shared" si="168"/>
        <v>0</v>
      </c>
      <c r="HT29" s="76">
        <f t="shared" si="169"/>
        <v>0</v>
      </c>
      <c r="HU29" s="76">
        <f t="shared" si="170"/>
        <v>0</v>
      </c>
      <c r="HV29" s="76">
        <f t="shared" si="171"/>
        <v>0</v>
      </c>
      <c r="HW29" s="76">
        <f t="shared" si="172"/>
        <v>0</v>
      </c>
      <c r="HX29" s="76">
        <f t="shared" si="173"/>
        <v>0</v>
      </c>
      <c r="HY29" s="76">
        <f t="shared" si="174"/>
        <v>0</v>
      </c>
      <c r="HZ29" s="76">
        <f t="shared" si="175"/>
        <v>0</v>
      </c>
      <c r="IA29" s="76">
        <f t="shared" si="176"/>
        <v>0</v>
      </c>
      <c r="IB29" s="76">
        <f t="shared" si="177"/>
        <v>0</v>
      </c>
      <c r="IC29" s="76">
        <f t="shared" si="178"/>
        <v>0</v>
      </c>
      <c r="ID29" s="76">
        <f t="shared" si="179"/>
        <v>0</v>
      </c>
      <c r="IE29" s="78">
        <f>IF('Daftar Pegawai'!I23="ASN YANG TIDAK DIBAYARKAN TPP",100%,
 IF(HZ29&gt;=$C$4,100%,
 (HN29*3%)+H29+I29+J29+O29+P29+Q29+V29+W29+X29+AC29+AD29+AE29+AJ29+AK29+AL29+AQ29+AR29+AS29+AX29+AY29+AZ29+BE29+BF29+BG29+BL29+BM29+BN29+BS29+BT29+BU29+BZ29+CA29+CB29+CG29+CH29+CI29+CN29+CO29+CP29+CU29+CV29+CW29+DB29+DC29+DD29+DI29+DJ29+DK29+DP29+DQ29+DR29+DW29+DX29+DY29+ED29+EE29+EF29+EK29+EL29+EM29+ER29+ES29+ET29+EY29+EZ29+FA29+FF29+FG29+FH29+FM29+FN29+FO29+FT29+FU29+FV29+GA29+GB29+GC29+GH29+GI29+GJ29+GO29+GP29+GQ29+GV29+GW29+GX29+HC29+HD29+HE29+HJ29+HK29+HL29+'Daftar Pegawai'!K23+'Daftar Pegawai'!M23+'Daftar Pegawai'!U23+'Daftar Pegawai'!O23+'Daftar Pegawai'!Q23+'Daftar Pegawai'!S23
 )
)</f>
        <v>1</v>
      </c>
      <c r="IF29" s="78">
        <f t="shared" si="180"/>
        <v>1</v>
      </c>
    </row>
    <row r="30" spans="1:240" x14ac:dyDescent="0.25">
      <c r="A30" s="121">
        <f t="shared" si="74"/>
        <v>20</v>
      </c>
      <c r="B30" s="121">
        <f>'Daftar Pegawai'!B24</f>
        <v>0</v>
      </c>
      <c r="C30" s="121">
        <f>'Daftar Pegawai'!C24</f>
        <v>0</v>
      </c>
      <c r="D30" s="118"/>
      <c r="E30" s="118"/>
      <c r="F30" s="119"/>
      <c r="G30" s="119"/>
      <c r="H30" s="77">
        <f t="shared" si="75"/>
        <v>0</v>
      </c>
      <c r="I30" s="77">
        <f t="shared" si="76"/>
        <v>0</v>
      </c>
      <c r="J30" s="77">
        <f t="shared" si="77"/>
        <v>0</v>
      </c>
      <c r="K30" s="118"/>
      <c r="L30" s="118"/>
      <c r="M30" s="119"/>
      <c r="N30" s="119"/>
      <c r="O30" s="77">
        <f t="shared" si="78"/>
        <v>0</v>
      </c>
      <c r="P30" s="77">
        <f t="shared" si="79"/>
        <v>0</v>
      </c>
      <c r="Q30" s="77">
        <f t="shared" si="80"/>
        <v>0</v>
      </c>
      <c r="R30" s="118"/>
      <c r="S30" s="118"/>
      <c r="T30" s="119"/>
      <c r="U30" s="119"/>
      <c r="V30" s="77">
        <f t="shared" si="81"/>
        <v>0</v>
      </c>
      <c r="W30" s="77">
        <f t="shared" si="82"/>
        <v>0</v>
      </c>
      <c r="X30" s="77">
        <f t="shared" si="83"/>
        <v>0</v>
      </c>
      <c r="Y30" s="118"/>
      <c r="Z30" s="118"/>
      <c r="AA30" s="119"/>
      <c r="AB30" s="119"/>
      <c r="AC30" s="77">
        <f t="shared" si="84"/>
        <v>0</v>
      </c>
      <c r="AD30" s="77">
        <f t="shared" si="85"/>
        <v>0</v>
      </c>
      <c r="AE30" s="77">
        <f t="shared" si="86"/>
        <v>0</v>
      </c>
      <c r="AF30" s="118"/>
      <c r="AG30" s="118"/>
      <c r="AH30" s="119"/>
      <c r="AI30" s="119"/>
      <c r="AJ30" s="77">
        <f t="shared" si="87"/>
        <v>0</v>
      </c>
      <c r="AK30" s="77">
        <f t="shared" si="88"/>
        <v>0</v>
      </c>
      <c r="AL30" s="77">
        <f t="shared" si="89"/>
        <v>0</v>
      </c>
      <c r="AM30" s="118"/>
      <c r="AN30" s="118"/>
      <c r="AO30" s="119"/>
      <c r="AP30" s="119"/>
      <c r="AQ30" s="77">
        <f t="shared" si="90"/>
        <v>0</v>
      </c>
      <c r="AR30" s="77">
        <f t="shared" si="91"/>
        <v>0</v>
      </c>
      <c r="AS30" s="77">
        <f t="shared" si="92"/>
        <v>0</v>
      </c>
      <c r="AT30" s="118"/>
      <c r="AU30" s="118"/>
      <c r="AV30" s="119"/>
      <c r="AW30" s="119"/>
      <c r="AX30" s="77">
        <f t="shared" si="93"/>
        <v>0</v>
      </c>
      <c r="AY30" s="77">
        <f t="shared" si="94"/>
        <v>0</v>
      </c>
      <c r="AZ30" s="77">
        <f t="shared" si="95"/>
        <v>0</v>
      </c>
      <c r="BA30" s="118"/>
      <c r="BB30" s="118"/>
      <c r="BC30" s="119"/>
      <c r="BD30" s="119"/>
      <c r="BE30" s="77">
        <f t="shared" si="96"/>
        <v>0</v>
      </c>
      <c r="BF30" s="77">
        <f t="shared" si="97"/>
        <v>0</v>
      </c>
      <c r="BG30" s="77">
        <f t="shared" si="98"/>
        <v>0</v>
      </c>
      <c r="BH30" s="118"/>
      <c r="BI30" s="118"/>
      <c r="BJ30" s="119"/>
      <c r="BK30" s="119"/>
      <c r="BL30" s="77">
        <f t="shared" si="99"/>
        <v>0</v>
      </c>
      <c r="BM30" s="77">
        <f t="shared" si="100"/>
        <v>0</v>
      </c>
      <c r="BN30" s="77">
        <f t="shared" si="101"/>
        <v>0</v>
      </c>
      <c r="BO30" s="118"/>
      <c r="BP30" s="118"/>
      <c r="BQ30" s="119"/>
      <c r="BR30" s="119"/>
      <c r="BS30" s="77">
        <f t="shared" si="102"/>
        <v>0</v>
      </c>
      <c r="BT30" s="77">
        <f t="shared" si="103"/>
        <v>0</v>
      </c>
      <c r="BU30" s="77">
        <f t="shared" si="104"/>
        <v>0</v>
      </c>
      <c r="BV30" s="118"/>
      <c r="BW30" s="118"/>
      <c r="BX30" s="119"/>
      <c r="BY30" s="119"/>
      <c r="BZ30" s="77">
        <f t="shared" si="105"/>
        <v>0</v>
      </c>
      <c r="CA30" s="77">
        <f t="shared" si="106"/>
        <v>0</v>
      </c>
      <c r="CB30" s="77">
        <f t="shared" si="107"/>
        <v>0</v>
      </c>
      <c r="CC30" s="118"/>
      <c r="CD30" s="118"/>
      <c r="CE30" s="119"/>
      <c r="CF30" s="119"/>
      <c r="CG30" s="77">
        <f t="shared" si="108"/>
        <v>0</v>
      </c>
      <c r="CH30" s="77">
        <f t="shared" si="109"/>
        <v>0</v>
      </c>
      <c r="CI30" s="77">
        <f t="shared" si="110"/>
        <v>0</v>
      </c>
      <c r="CJ30" s="118"/>
      <c r="CK30" s="118"/>
      <c r="CL30" s="119"/>
      <c r="CM30" s="119"/>
      <c r="CN30" s="77">
        <f t="shared" si="111"/>
        <v>0</v>
      </c>
      <c r="CO30" s="77">
        <f t="shared" si="112"/>
        <v>0</v>
      </c>
      <c r="CP30" s="77">
        <f t="shared" si="113"/>
        <v>0</v>
      </c>
      <c r="CQ30" s="118"/>
      <c r="CR30" s="118"/>
      <c r="CS30" s="119"/>
      <c r="CT30" s="119"/>
      <c r="CU30" s="77">
        <f t="shared" si="114"/>
        <v>0</v>
      </c>
      <c r="CV30" s="77">
        <f t="shared" si="115"/>
        <v>0</v>
      </c>
      <c r="CW30" s="77">
        <f t="shared" si="116"/>
        <v>0</v>
      </c>
      <c r="CX30" s="118"/>
      <c r="CY30" s="118"/>
      <c r="CZ30" s="119"/>
      <c r="DA30" s="119"/>
      <c r="DB30" s="77">
        <f t="shared" si="117"/>
        <v>0</v>
      </c>
      <c r="DC30" s="77">
        <f t="shared" si="118"/>
        <v>0</v>
      </c>
      <c r="DD30" s="77">
        <f t="shared" si="119"/>
        <v>0</v>
      </c>
      <c r="DE30" s="118"/>
      <c r="DF30" s="118"/>
      <c r="DG30" s="119"/>
      <c r="DH30" s="119"/>
      <c r="DI30" s="77">
        <f t="shared" si="120"/>
        <v>0</v>
      </c>
      <c r="DJ30" s="77">
        <f t="shared" si="121"/>
        <v>0</v>
      </c>
      <c r="DK30" s="77">
        <f t="shared" si="122"/>
        <v>0</v>
      </c>
      <c r="DL30" s="118"/>
      <c r="DM30" s="118"/>
      <c r="DN30" s="119"/>
      <c r="DO30" s="119"/>
      <c r="DP30" s="77">
        <f t="shared" si="123"/>
        <v>0</v>
      </c>
      <c r="DQ30" s="77">
        <f t="shared" si="124"/>
        <v>0</v>
      </c>
      <c r="DR30" s="77">
        <f t="shared" si="125"/>
        <v>0</v>
      </c>
      <c r="DS30" s="118"/>
      <c r="DT30" s="118"/>
      <c r="DU30" s="119"/>
      <c r="DV30" s="119"/>
      <c r="DW30" s="77">
        <f t="shared" si="126"/>
        <v>0</v>
      </c>
      <c r="DX30" s="77">
        <f t="shared" si="127"/>
        <v>0</v>
      </c>
      <c r="DY30" s="77">
        <f t="shared" si="128"/>
        <v>0</v>
      </c>
      <c r="DZ30" s="118"/>
      <c r="EA30" s="118"/>
      <c r="EB30" s="119"/>
      <c r="EC30" s="119"/>
      <c r="ED30" s="77">
        <f t="shared" si="129"/>
        <v>0</v>
      </c>
      <c r="EE30" s="77">
        <f t="shared" si="130"/>
        <v>0</v>
      </c>
      <c r="EF30" s="77">
        <f t="shared" si="131"/>
        <v>0</v>
      </c>
      <c r="EG30" s="118"/>
      <c r="EH30" s="118"/>
      <c r="EI30" s="119"/>
      <c r="EJ30" s="119"/>
      <c r="EK30" s="77">
        <f t="shared" si="132"/>
        <v>0</v>
      </c>
      <c r="EL30" s="77">
        <f t="shared" si="133"/>
        <v>0</v>
      </c>
      <c r="EM30" s="77">
        <f t="shared" si="134"/>
        <v>0</v>
      </c>
      <c r="EN30" s="118"/>
      <c r="EO30" s="118"/>
      <c r="EP30" s="119"/>
      <c r="EQ30" s="119"/>
      <c r="ER30" s="77">
        <f t="shared" si="135"/>
        <v>0</v>
      </c>
      <c r="ES30" s="77">
        <f t="shared" si="136"/>
        <v>0</v>
      </c>
      <c r="ET30" s="77">
        <f t="shared" si="137"/>
        <v>0</v>
      </c>
      <c r="EU30" s="118"/>
      <c r="EV30" s="118"/>
      <c r="EW30" s="119"/>
      <c r="EX30" s="119"/>
      <c r="EY30" s="77">
        <f t="shared" si="138"/>
        <v>0</v>
      </c>
      <c r="EZ30" s="77">
        <f t="shared" si="139"/>
        <v>0</v>
      </c>
      <c r="FA30" s="77">
        <f t="shared" si="140"/>
        <v>0</v>
      </c>
      <c r="FB30" s="118"/>
      <c r="FC30" s="118"/>
      <c r="FD30" s="119"/>
      <c r="FE30" s="119"/>
      <c r="FF30" s="77">
        <f t="shared" si="141"/>
        <v>0</v>
      </c>
      <c r="FG30" s="77">
        <f t="shared" si="142"/>
        <v>0</v>
      </c>
      <c r="FH30" s="77">
        <f t="shared" si="143"/>
        <v>0</v>
      </c>
      <c r="FI30" s="118"/>
      <c r="FJ30" s="118"/>
      <c r="FK30" s="119"/>
      <c r="FL30" s="119"/>
      <c r="FM30" s="77">
        <f t="shared" si="144"/>
        <v>0</v>
      </c>
      <c r="FN30" s="77">
        <f t="shared" si="145"/>
        <v>0</v>
      </c>
      <c r="FO30" s="77">
        <f t="shared" si="146"/>
        <v>0</v>
      </c>
      <c r="FP30" s="118"/>
      <c r="FQ30" s="118"/>
      <c r="FR30" s="119"/>
      <c r="FS30" s="119"/>
      <c r="FT30" s="77">
        <f t="shared" si="147"/>
        <v>0</v>
      </c>
      <c r="FU30" s="77">
        <f t="shared" si="148"/>
        <v>0</v>
      </c>
      <c r="FV30" s="77">
        <f t="shared" si="149"/>
        <v>0</v>
      </c>
      <c r="FW30" s="118"/>
      <c r="FX30" s="118"/>
      <c r="FY30" s="119"/>
      <c r="FZ30" s="119"/>
      <c r="GA30" s="77">
        <f t="shared" si="150"/>
        <v>0</v>
      </c>
      <c r="GB30" s="77">
        <f t="shared" si="151"/>
        <v>0</v>
      </c>
      <c r="GC30" s="77">
        <f t="shared" si="152"/>
        <v>0</v>
      </c>
      <c r="GD30" s="118"/>
      <c r="GE30" s="118"/>
      <c r="GF30" s="119"/>
      <c r="GG30" s="119"/>
      <c r="GH30" s="77">
        <f t="shared" si="153"/>
        <v>0</v>
      </c>
      <c r="GI30" s="77">
        <f t="shared" si="154"/>
        <v>0</v>
      </c>
      <c r="GJ30" s="77">
        <f t="shared" si="155"/>
        <v>0</v>
      </c>
      <c r="GK30" s="118"/>
      <c r="GL30" s="118"/>
      <c r="GM30" s="119"/>
      <c r="GN30" s="119"/>
      <c r="GO30" s="77">
        <f t="shared" si="156"/>
        <v>0</v>
      </c>
      <c r="GP30" s="77">
        <f t="shared" si="157"/>
        <v>0</v>
      </c>
      <c r="GQ30" s="77">
        <f t="shared" si="158"/>
        <v>0</v>
      </c>
      <c r="GR30" s="118"/>
      <c r="GS30" s="118"/>
      <c r="GT30" s="119"/>
      <c r="GU30" s="119"/>
      <c r="GV30" s="77">
        <f t="shared" si="159"/>
        <v>0</v>
      </c>
      <c r="GW30" s="77">
        <f t="shared" si="160"/>
        <v>0</v>
      </c>
      <c r="GX30" s="77">
        <f t="shared" si="161"/>
        <v>0</v>
      </c>
      <c r="GY30" s="118"/>
      <c r="GZ30" s="118"/>
      <c r="HA30" s="119"/>
      <c r="HB30" s="119"/>
      <c r="HC30" s="77">
        <f t="shared" si="162"/>
        <v>0</v>
      </c>
      <c r="HD30" s="77">
        <f t="shared" si="163"/>
        <v>0</v>
      </c>
      <c r="HE30" s="77">
        <f t="shared" si="164"/>
        <v>0</v>
      </c>
      <c r="HF30" s="118"/>
      <c r="HG30" s="118"/>
      <c r="HH30" s="119"/>
      <c r="HI30" s="119"/>
      <c r="HJ30" s="77">
        <f t="shared" si="165"/>
        <v>0</v>
      </c>
      <c r="HK30" s="77">
        <f t="shared" si="166"/>
        <v>0</v>
      </c>
      <c r="HL30" s="77">
        <f t="shared" si="167"/>
        <v>0</v>
      </c>
      <c r="HM30" s="120"/>
      <c r="HN30" s="120"/>
      <c r="HO30" s="120"/>
      <c r="HP30" s="120"/>
      <c r="HQ30" s="120"/>
      <c r="HR30" s="120"/>
      <c r="HS30" s="76">
        <f t="shared" si="168"/>
        <v>0</v>
      </c>
      <c r="HT30" s="76">
        <f t="shared" si="169"/>
        <v>0</v>
      </c>
      <c r="HU30" s="76">
        <f t="shared" si="170"/>
        <v>0</v>
      </c>
      <c r="HV30" s="76">
        <f t="shared" si="171"/>
        <v>0</v>
      </c>
      <c r="HW30" s="76">
        <f t="shared" si="172"/>
        <v>0</v>
      </c>
      <c r="HX30" s="76">
        <f t="shared" si="173"/>
        <v>0</v>
      </c>
      <c r="HY30" s="76">
        <f t="shared" si="174"/>
        <v>0</v>
      </c>
      <c r="HZ30" s="76">
        <f t="shared" si="175"/>
        <v>0</v>
      </c>
      <c r="IA30" s="76">
        <f t="shared" si="176"/>
        <v>0</v>
      </c>
      <c r="IB30" s="76">
        <f t="shared" si="177"/>
        <v>0</v>
      </c>
      <c r="IC30" s="76">
        <f t="shared" si="178"/>
        <v>0</v>
      </c>
      <c r="ID30" s="76">
        <f t="shared" si="179"/>
        <v>0</v>
      </c>
      <c r="IE30" s="78">
        <f>IF('Daftar Pegawai'!I24="ASN YANG TIDAK DIBAYARKAN TPP",100%,
 IF(HZ30&gt;=$C$4,100%,
 (HN30*3%)+H30+I30+J30+O30+P30+Q30+V30+W30+X30+AC30+AD30+AE30+AJ30+AK30+AL30+AQ30+AR30+AS30+AX30+AY30+AZ30+BE30+BF30+BG30+BL30+BM30+BN30+BS30+BT30+BU30+BZ30+CA30+CB30+CG30+CH30+CI30+CN30+CO30+CP30+CU30+CV30+CW30+DB30+DC30+DD30+DI30+DJ30+DK30+DP30+DQ30+DR30+DW30+DX30+DY30+ED30+EE30+EF30+EK30+EL30+EM30+ER30+ES30+ET30+EY30+EZ30+FA30+FF30+FG30+FH30+FM30+FN30+FO30+FT30+FU30+FV30+GA30+GB30+GC30+GH30+GI30+GJ30+GO30+GP30+GQ30+GV30+GW30+GX30+HC30+HD30+HE30+HJ30+HK30+HL30+'Daftar Pegawai'!K24+'Daftar Pegawai'!M24+'Daftar Pegawai'!U24+'Daftar Pegawai'!O24+'Daftar Pegawai'!Q24+'Daftar Pegawai'!S24
 )
)</f>
        <v>1</v>
      </c>
      <c r="IF30" s="78">
        <f t="shared" si="180"/>
        <v>1</v>
      </c>
    </row>
    <row r="31" spans="1:240" x14ac:dyDescent="0.25">
      <c r="A31" s="121">
        <f t="shared" si="74"/>
        <v>21</v>
      </c>
      <c r="B31" s="121">
        <f>'Daftar Pegawai'!B25</f>
        <v>0</v>
      </c>
      <c r="C31" s="121">
        <f>'Daftar Pegawai'!C25</f>
        <v>0</v>
      </c>
      <c r="D31" s="118"/>
      <c r="E31" s="118"/>
      <c r="F31" s="119"/>
      <c r="G31" s="119"/>
      <c r="H31" s="77">
        <f t="shared" si="75"/>
        <v>0</v>
      </c>
      <c r="I31" s="77">
        <f t="shared" si="76"/>
        <v>0</v>
      </c>
      <c r="J31" s="77">
        <f t="shared" si="77"/>
        <v>0</v>
      </c>
      <c r="K31" s="118"/>
      <c r="L31" s="118"/>
      <c r="M31" s="119"/>
      <c r="N31" s="119"/>
      <c r="O31" s="77">
        <f t="shared" si="78"/>
        <v>0</v>
      </c>
      <c r="P31" s="77">
        <f t="shared" si="79"/>
        <v>0</v>
      </c>
      <c r="Q31" s="77">
        <f t="shared" si="80"/>
        <v>0</v>
      </c>
      <c r="R31" s="118"/>
      <c r="S31" s="118"/>
      <c r="T31" s="119"/>
      <c r="U31" s="119"/>
      <c r="V31" s="77">
        <f t="shared" si="81"/>
        <v>0</v>
      </c>
      <c r="W31" s="77">
        <f t="shared" si="82"/>
        <v>0</v>
      </c>
      <c r="X31" s="77">
        <f t="shared" si="83"/>
        <v>0</v>
      </c>
      <c r="Y31" s="118"/>
      <c r="Z31" s="118"/>
      <c r="AA31" s="119"/>
      <c r="AB31" s="119"/>
      <c r="AC31" s="77">
        <f t="shared" si="84"/>
        <v>0</v>
      </c>
      <c r="AD31" s="77">
        <f t="shared" si="85"/>
        <v>0</v>
      </c>
      <c r="AE31" s="77">
        <f t="shared" si="86"/>
        <v>0</v>
      </c>
      <c r="AF31" s="118"/>
      <c r="AG31" s="118"/>
      <c r="AH31" s="119"/>
      <c r="AI31" s="119"/>
      <c r="AJ31" s="77">
        <f t="shared" si="87"/>
        <v>0</v>
      </c>
      <c r="AK31" s="77">
        <f t="shared" si="88"/>
        <v>0</v>
      </c>
      <c r="AL31" s="77">
        <f t="shared" si="89"/>
        <v>0</v>
      </c>
      <c r="AM31" s="118"/>
      <c r="AN31" s="118"/>
      <c r="AO31" s="119"/>
      <c r="AP31" s="119"/>
      <c r="AQ31" s="77">
        <f t="shared" si="90"/>
        <v>0</v>
      </c>
      <c r="AR31" s="77">
        <f t="shared" si="91"/>
        <v>0</v>
      </c>
      <c r="AS31" s="77">
        <f t="shared" si="92"/>
        <v>0</v>
      </c>
      <c r="AT31" s="118"/>
      <c r="AU31" s="118"/>
      <c r="AV31" s="119"/>
      <c r="AW31" s="119"/>
      <c r="AX31" s="77">
        <f t="shared" si="93"/>
        <v>0</v>
      </c>
      <c r="AY31" s="77">
        <f t="shared" si="94"/>
        <v>0</v>
      </c>
      <c r="AZ31" s="77">
        <f t="shared" si="95"/>
        <v>0</v>
      </c>
      <c r="BA31" s="118"/>
      <c r="BB31" s="118"/>
      <c r="BC31" s="119"/>
      <c r="BD31" s="119"/>
      <c r="BE31" s="77">
        <f t="shared" si="96"/>
        <v>0</v>
      </c>
      <c r="BF31" s="77">
        <f t="shared" si="97"/>
        <v>0</v>
      </c>
      <c r="BG31" s="77">
        <f t="shared" si="98"/>
        <v>0</v>
      </c>
      <c r="BH31" s="118"/>
      <c r="BI31" s="118"/>
      <c r="BJ31" s="119"/>
      <c r="BK31" s="119"/>
      <c r="BL31" s="77">
        <f t="shared" si="99"/>
        <v>0</v>
      </c>
      <c r="BM31" s="77">
        <f t="shared" si="100"/>
        <v>0</v>
      </c>
      <c r="BN31" s="77">
        <f t="shared" si="101"/>
        <v>0</v>
      </c>
      <c r="BO31" s="118"/>
      <c r="BP31" s="118"/>
      <c r="BQ31" s="119"/>
      <c r="BR31" s="119"/>
      <c r="BS31" s="77">
        <f t="shared" si="102"/>
        <v>0</v>
      </c>
      <c r="BT31" s="77">
        <f t="shared" si="103"/>
        <v>0</v>
      </c>
      <c r="BU31" s="77">
        <f t="shared" si="104"/>
        <v>0</v>
      </c>
      <c r="BV31" s="118"/>
      <c r="BW31" s="118"/>
      <c r="BX31" s="119"/>
      <c r="BY31" s="119"/>
      <c r="BZ31" s="77">
        <f t="shared" si="105"/>
        <v>0</v>
      </c>
      <c r="CA31" s="77">
        <f t="shared" si="106"/>
        <v>0</v>
      </c>
      <c r="CB31" s="77">
        <f t="shared" si="107"/>
        <v>0</v>
      </c>
      <c r="CC31" s="118"/>
      <c r="CD31" s="118"/>
      <c r="CE31" s="119"/>
      <c r="CF31" s="119"/>
      <c r="CG31" s="77">
        <f t="shared" si="108"/>
        <v>0</v>
      </c>
      <c r="CH31" s="77">
        <f t="shared" si="109"/>
        <v>0</v>
      </c>
      <c r="CI31" s="77">
        <f t="shared" si="110"/>
        <v>0</v>
      </c>
      <c r="CJ31" s="118"/>
      <c r="CK31" s="118"/>
      <c r="CL31" s="119"/>
      <c r="CM31" s="119"/>
      <c r="CN31" s="77">
        <f t="shared" si="111"/>
        <v>0</v>
      </c>
      <c r="CO31" s="77">
        <f t="shared" si="112"/>
        <v>0</v>
      </c>
      <c r="CP31" s="77">
        <f t="shared" si="113"/>
        <v>0</v>
      </c>
      <c r="CQ31" s="118"/>
      <c r="CR31" s="118"/>
      <c r="CS31" s="119"/>
      <c r="CT31" s="119"/>
      <c r="CU31" s="77">
        <f t="shared" si="114"/>
        <v>0</v>
      </c>
      <c r="CV31" s="77">
        <f t="shared" si="115"/>
        <v>0</v>
      </c>
      <c r="CW31" s="77">
        <f t="shared" si="116"/>
        <v>0</v>
      </c>
      <c r="CX31" s="118"/>
      <c r="CY31" s="118"/>
      <c r="CZ31" s="119"/>
      <c r="DA31" s="119"/>
      <c r="DB31" s="77">
        <f t="shared" si="117"/>
        <v>0</v>
      </c>
      <c r="DC31" s="77">
        <f t="shared" si="118"/>
        <v>0</v>
      </c>
      <c r="DD31" s="77">
        <f t="shared" si="119"/>
        <v>0</v>
      </c>
      <c r="DE31" s="118"/>
      <c r="DF31" s="118"/>
      <c r="DG31" s="119"/>
      <c r="DH31" s="119"/>
      <c r="DI31" s="77">
        <f t="shared" si="120"/>
        <v>0</v>
      </c>
      <c r="DJ31" s="77">
        <f t="shared" si="121"/>
        <v>0</v>
      </c>
      <c r="DK31" s="77">
        <f t="shared" si="122"/>
        <v>0</v>
      </c>
      <c r="DL31" s="118"/>
      <c r="DM31" s="118"/>
      <c r="DN31" s="119"/>
      <c r="DO31" s="119"/>
      <c r="DP31" s="77">
        <f t="shared" si="123"/>
        <v>0</v>
      </c>
      <c r="DQ31" s="77">
        <f t="shared" si="124"/>
        <v>0</v>
      </c>
      <c r="DR31" s="77">
        <f t="shared" si="125"/>
        <v>0</v>
      </c>
      <c r="DS31" s="118"/>
      <c r="DT31" s="118"/>
      <c r="DU31" s="119"/>
      <c r="DV31" s="119"/>
      <c r="DW31" s="77">
        <f t="shared" si="126"/>
        <v>0</v>
      </c>
      <c r="DX31" s="77">
        <f t="shared" si="127"/>
        <v>0</v>
      </c>
      <c r="DY31" s="77">
        <f t="shared" si="128"/>
        <v>0</v>
      </c>
      <c r="DZ31" s="118"/>
      <c r="EA31" s="118"/>
      <c r="EB31" s="119"/>
      <c r="EC31" s="119"/>
      <c r="ED31" s="77">
        <f t="shared" si="129"/>
        <v>0</v>
      </c>
      <c r="EE31" s="77">
        <f t="shared" si="130"/>
        <v>0</v>
      </c>
      <c r="EF31" s="77">
        <f t="shared" si="131"/>
        <v>0</v>
      </c>
      <c r="EG31" s="118"/>
      <c r="EH31" s="118"/>
      <c r="EI31" s="119"/>
      <c r="EJ31" s="119"/>
      <c r="EK31" s="77">
        <f t="shared" si="132"/>
        <v>0</v>
      </c>
      <c r="EL31" s="77">
        <f t="shared" si="133"/>
        <v>0</v>
      </c>
      <c r="EM31" s="77">
        <f t="shared" si="134"/>
        <v>0</v>
      </c>
      <c r="EN31" s="118"/>
      <c r="EO31" s="118"/>
      <c r="EP31" s="119"/>
      <c r="EQ31" s="119"/>
      <c r="ER31" s="77">
        <f t="shared" si="135"/>
        <v>0</v>
      </c>
      <c r="ES31" s="77">
        <f t="shared" si="136"/>
        <v>0</v>
      </c>
      <c r="ET31" s="77">
        <f t="shared" si="137"/>
        <v>0</v>
      </c>
      <c r="EU31" s="118"/>
      <c r="EV31" s="118"/>
      <c r="EW31" s="119"/>
      <c r="EX31" s="119"/>
      <c r="EY31" s="77">
        <f t="shared" si="138"/>
        <v>0</v>
      </c>
      <c r="EZ31" s="77">
        <f t="shared" si="139"/>
        <v>0</v>
      </c>
      <c r="FA31" s="77">
        <f t="shared" si="140"/>
        <v>0</v>
      </c>
      <c r="FB31" s="118"/>
      <c r="FC31" s="118"/>
      <c r="FD31" s="119"/>
      <c r="FE31" s="119"/>
      <c r="FF31" s="77">
        <f t="shared" si="141"/>
        <v>0</v>
      </c>
      <c r="FG31" s="77">
        <f t="shared" si="142"/>
        <v>0</v>
      </c>
      <c r="FH31" s="77">
        <f t="shared" si="143"/>
        <v>0</v>
      </c>
      <c r="FI31" s="118"/>
      <c r="FJ31" s="118"/>
      <c r="FK31" s="119"/>
      <c r="FL31" s="119"/>
      <c r="FM31" s="77">
        <f t="shared" si="144"/>
        <v>0</v>
      </c>
      <c r="FN31" s="77">
        <f t="shared" si="145"/>
        <v>0</v>
      </c>
      <c r="FO31" s="77">
        <f t="shared" si="146"/>
        <v>0</v>
      </c>
      <c r="FP31" s="118"/>
      <c r="FQ31" s="118"/>
      <c r="FR31" s="119"/>
      <c r="FS31" s="119"/>
      <c r="FT31" s="77">
        <f t="shared" si="147"/>
        <v>0</v>
      </c>
      <c r="FU31" s="77">
        <f t="shared" si="148"/>
        <v>0</v>
      </c>
      <c r="FV31" s="77">
        <f t="shared" si="149"/>
        <v>0</v>
      </c>
      <c r="FW31" s="118"/>
      <c r="FX31" s="118"/>
      <c r="FY31" s="119"/>
      <c r="FZ31" s="119"/>
      <c r="GA31" s="77">
        <f t="shared" si="150"/>
        <v>0</v>
      </c>
      <c r="GB31" s="77">
        <f t="shared" si="151"/>
        <v>0</v>
      </c>
      <c r="GC31" s="77">
        <f t="shared" si="152"/>
        <v>0</v>
      </c>
      <c r="GD31" s="118"/>
      <c r="GE31" s="118"/>
      <c r="GF31" s="119"/>
      <c r="GG31" s="119"/>
      <c r="GH31" s="77">
        <f t="shared" si="153"/>
        <v>0</v>
      </c>
      <c r="GI31" s="77">
        <f t="shared" si="154"/>
        <v>0</v>
      </c>
      <c r="GJ31" s="77">
        <f t="shared" si="155"/>
        <v>0</v>
      </c>
      <c r="GK31" s="118"/>
      <c r="GL31" s="118"/>
      <c r="GM31" s="119"/>
      <c r="GN31" s="119"/>
      <c r="GO31" s="77">
        <f t="shared" si="156"/>
        <v>0</v>
      </c>
      <c r="GP31" s="77">
        <f t="shared" si="157"/>
        <v>0</v>
      </c>
      <c r="GQ31" s="77">
        <f t="shared" si="158"/>
        <v>0</v>
      </c>
      <c r="GR31" s="118"/>
      <c r="GS31" s="118"/>
      <c r="GT31" s="119"/>
      <c r="GU31" s="119"/>
      <c r="GV31" s="77">
        <f t="shared" si="159"/>
        <v>0</v>
      </c>
      <c r="GW31" s="77">
        <f t="shared" si="160"/>
        <v>0</v>
      </c>
      <c r="GX31" s="77">
        <f t="shared" si="161"/>
        <v>0</v>
      </c>
      <c r="GY31" s="118"/>
      <c r="GZ31" s="118"/>
      <c r="HA31" s="119"/>
      <c r="HB31" s="119"/>
      <c r="HC31" s="77">
        <f t="shared" si="162"/>
        <v>0</v>
      </c>
      <c r="HD31" s="77">
        <f t="shared" si="163"/>
        <v>0</v>
      </c>
      <c r="HE31" s="77">
        <f t="shared" si="164"/>
        <v>0</v>
      </c>
      <c r="HF31" s="118"/>
      <c r="HG31" s="118"/>
      <c r="HH31" s="119"/>
      <c r="HI31" s="119"/>
      <c r="HJ31" s="77">
        <f t="shared" si="165"/>
        <v>0</v>
      </c>
      <c r="HK31" s="77">
        <f t="shared" si="166"/>
        <v>0</v>
      </c>
      <c r="HL31" s="77">
        <f t="shared" si="167"/>
        <v>0</v>
      </c>
      <c r="HM31" s="120"/>
      <c r="HN31" s="120"/>
      <c r="HO31" s="120"/>
      <c r="HP31" s="120"/>
      <c r="HQ31" s="120"/>
      <c r="HR31" s="120"/>
      <c r="HS31" s="76">
        <f t="shared" si="168"/>
        <v>0</v>
      </c>
      <c r="HT31" s="76">
        <f t="shared" si="169"/>
        <v>0</v>
      </c>
      <c r="HU31" s="76">
        <f t="shared" si="170"/>
        <v>0</v>
      </c>
      <c r="HV31" s="76">
        <f t="shared" si="171"/>
        <v>0</v>
      </c>
      <c r="HW31" s="76">
        <f t="shared" si="172"/>
        <v>0</v>
      </c>
      <c r="HX31" s="76">
        <f t="shared" si="173"/>
        <v>0</v>
      </c>
      <c r="HY31" s="76">
        <f t="shared" si="174"/>
        <v>0</v>
      </c>
      <c r="HZ31" s="76">
        <f t="shared" si="175"/>
        <v>0</v>
      </c>
      <c r="IA31" s="76">
        <f t="shared" si="176"/>
        <v>0</v>
      </c>
      <c r="IB31" s="76">
        <f t="shared" si="177"/>
        <v>0</v>
      </c>
      <c r="IC31" s="76">
        <f t="shared" si="178"/>
        <v>0</v>
      </c>
      <c r="ID31" s="76">
        <f t="shared" si="179"/>
        <v>0</v>
      </c>
      <c r="IE31" s="78">
        <f>IF('Daftar Pegawai'!I25="ASN YANG TIDAK DIBAYARKAN TPP",100%,
 IF(HZ31&gt;=$C$4,100%,
 (HN31*3%)+H31+I31+J31+O31+P31+Q31+V31+W31+X31+AC31+AD31+AE31+AJ31+AK31+AL31+AQ31+AR31+AS31+AX31+AY31+AZ31+BE31+BF31+BG31+BL31+BM31+BN31+BS31+BT31+BU31+BZ31+CA31+CB31+CG31+CH31+CI31+CN31+CO31+CP31+CU31+CV31+CW31+DB31+DC31+DD31+DI31+DJ31+DK31+DP31+DQ31+DR31+DW31+DX31+DY31+ED31+EE31+EF31+EK31+EL31+EM31+ER31+ES31+ET31+EY31+EZ31+FA31+FF31+FG31+FH31+FM31+FN31+FO31+FT31+FU31+FV31+GA31+GB31+GC31+GH31+GI31+GJ31+GO31+GP31+GQ31+GV31+GW31+GX31+HC31+HD31+HE31+HJ31+HK31+HL31+'Daftar Pegawai'!K25+'Daftar Pegawai'!M25+'Daftar Pegawai'!U25+'Daftar Pegawai'!O25+'Daftar Pegawai'!Q25+'Daftar Pegawai'!S25
 )
)</f>
        <v>1</v>
      </c>
      <c r="IF31" s="78">
        <f t="shared" si="180"/>
        <v>1</v>
      </c>
    </row>
    <row r="32" spans="1:240" x14ac:dyDescent="0.25">
      <c r="A32" s="121">
        <f t="shared" si="74"/>
        <v>22</v>
      </c>
      <c r="B32" s="121">
        <f>'Daftar Pegawai'!B26</f>
        <v>0</v>
      </c>
      <c r="C32" s="121">
        <f>'Daftar Pegawai'!C26</f>
        <v>0</v>
      </c>
      <c r="D32" s="118"/>
      <c r="E32" s="118"/>
      <c r="F32" s="119"/>
      <c r="G32" s="119"/>
      <c r="H32" s="77">
        <f t="shared" si="75"/>
        <v>0</v>
      </c>
      <c r="I32" s="77">
        <f t="shared" si="76"/>
        <v>0</v>
      </c>
      <c r="J32" s="77">
        <f t="shared" si="77"/>
        <v>0</v>
      </c>
      <c r="K32" s="118"/>
      <c r="L32" s="118"/>
      <c r="M32" s="119"/>
      <c r="N32" s="119"/>
      <c r="O32" s="77">
        <f t="shared" si="78"/>
        <v>0</v>
      </c>
      <c r="P32" s="77">
        <f t="shared" si="79"/>
        <v>0</v>
      </c>
      <c r="Q32" s="77">
        <f t="shared" si="80"/>
        <v>0</v>
      </c>
      <c r="R32" s="118"/>
      <c r="S32" s="118"/>
      <c r="T32" s="119"/>
      <c r="U32" s="119"/>
      <c r="V32" s="77">
        <f t="shared" si="81"/>
        <v>0</v>
      </c>
      <c r="W32" s="77">
        <f t="shared" si="82"/>
        <v>0</v>
      </c>
      <c r="X32" s="77">
        <f t="shared" si="83"/>
        <v>0</v>
      </c>
      <c r="Y32" s="118"/>
      <c r="Z32" s="118"/>
      <c r="AA32" s="119"/>
      <c r="AB32" s="119"/>
      <c r="AC32" s="77">
        <f t="shared" si="84"/>
        <v>0</v>
      </c>
      <c r="AD32" s="77">
        <f t="shared" si="85"/>
        <v>0</v>
      </c>
      <c r="AE32" s="77">
        <f t="shared" si="86"/>
        <v>0</v>
      </c>
      <c r="AF32" s="118"/>
      <c r="AG32" s="118"/>
      <c r="AH32" s="119"/>
      <c r="AI32" s="119"/>
      <c r="AJ32" s="77">
        <f t="shared" si="87"/>
        <v>0</v>
      </c>
      <c r="AK32" s="77">
        <f t="shared" si="88"/>
        <v>0</v>
      </c>
      <c r="AL32" s="77">
        <f t="shared" si="89"/>
        <v>0</v>
      </c>
      <c r="AM32" s="118"/>
      <c r="AN32" s="118"/>
      <c r="AO32" s="119"/>
      <c r="AP32" s="119"/>
      <c r="AQ32" s="77">
        <f t="shared" si="90"/>
        <v>0</v>
      </c>
      <c r="AR32" s="77">
        <f t="shared" si="91"/>
        <v>0</v>
      </c>
      <c r="AS32" s="77">
        <f t="shared" si="92"/>
        <v>0</v>
      </c>
      <c r="AT32" s="118"/>
      <c r="AU32" s="118"/>
      <c r="AV32" s="119"/>
      <c r="AW32" s="119"/>
      <c r="AX32" s="77">
        <f t="shared" si="93"/>
        <v>0</v>
      </c>
      <c r="AY32" s="77">
        <f t="shared" si="94"/>
        <v>0</v>
      </c>
      <c r="AZ32" s="77">
        <f t="shared" si="95"/>
        <v>0</v>
      </c>
      <c r="BA32" s="118"/>
      <c r="BB32" s="118"/>
      <c r="BC32" s="119"/>
      <c r="BD32" s="119"/>
      <c r="BE32" s="77">
        <f t="shared" si="96"/>
        <v>0</v>
      </c>
      <c r="BF32" s="77">
        <f t="shared" si="97"/>
        <v>0</v>
      </c>
      <c r="BG32" s="77">
        <f t="shared" si="98"/>
        <v>0</v>
      </c>
      <c r="BH32" s="118"/>
      <c r="BI32" s="118"/>
      <c r="BJ32" s="119"/>
      <c r="BK32" s="119"/>
      <c r="BL32" s="77">
        <f t="shared" si="99"/>
        <v>0</v>
      </c>
      <c r="BM32" s="77">
        <f t="shared" si="100"/>
        <v>0</v>
      </c>
      <c r="BN32" s="77">
        <f t="shared" si="101"/>
        <v>0</v>
      </c>
      <c r="BO32" s="118"/>
      <c r="BP32" s="118"/>
      <c r="BQ32" s="119"/>
      <c r="BR32" s="119"/>
      <c r="BS32" s="77">
        <f t="shared" si="102"/>
        <v>0</v>
      </c>
      <c r="BT32" s="77">
        <f t="shared" si="103"/>
        <v>0</v>
      </c>
      <c r="BU32" s="77">
        <f t="shared" si="104"/>
        <v>0</v>
      </c>
      <c r="BV32" s="118"/>
      <c r="BW32" s="118"/>
      <c r="BX32" s="119"/>
      <c r="BY32" s="119"/>
      <c r="BZ32" s="77">
        <f t="shared" si="105"/>
        <v>0</v>
      </c>
      <c r="CA32" s="77">
        <f t="shared" si="106"/>
        <v>0</v>
      </c>
      <c r="CB32" s="77">
        <f t="shared" si="107"/>
        <v>0</v>
      </c>
      <c r="CC32" s="118"/>
      <c r="CD32" s="118"/>
      <c r="CE32" s="119"/>
      <c r="CF32" s="119"/>
      <c r="CG32" s="77">
        <f t="shared" si="108"/>
        <v>0</v>
      </c>
      <c r="CH32" s="77">
        <f t="shared" si="109"/>
        <v>0</v>
      </c>
      <c r="CI32" s="77">
        <f t="shared" si="110"/>
        <v>0</v>
      </c>
      <c r="CJ32" s="118"/>
      <c r="CK32" s="118"/>
      <c r="CL32" s="119"/>
      <c r="CM32" s="119"/>
      <c r="CN32" s="77">
        <f t="shared" si="111"/>
        <v>0</v>
      </c>
      <c r="CO32" s="77">
        <f t="shared" si="112"/>
        <v>0</v>
      </c>
      <c r="CP32" s="77">
        <f t="shared" si="113"/>
        <v>0</v>
      </c>
      <c r="CQ32" s="118"/>
      <c r="CR32" s="118"/>
      <c r="CS32" s="119"/>
      <c r="CT32" s="119"/>
      <c r="CU32" s="77">
        <f t="shared" si="114"/>
        <v>0</v>
      </c>
      <c r="CV32" s="77">
        <f t="shared" si="115"/>
        <v>0</v>
      </c>
      <c r="CW32" s="77">
        <f t="shared" si="116"/>
        <v>0</v>
      </c>
      <c r="CX32" s="118"/>
      <c r="CY32" s="118"/>
      <c r="CZ32" s="119"/>
      <c r="DA32" s="119"/>
      <c r="DB32" s="77">
        <f t="shared" si="117"/>
        <v>0</v>
      </c>
      <c r="DC32" s="77">
        <f t="shared" si="118"/>
        <v>0</v>
      </c>
      <c r="DD32" s="77">
        <f t="shared" si="119"/>
        <v>0</v>
      </c>
      <c r="DE32" s="118"/>
      <c r="DF32" s="118"/>
      <c r="DG32" s="119"/>
      <c r="DH32" s="119"/>
      <c r="DI32" s="77">
        <f t="shared" si="120"/>
        <v>0</v>
      </c>
      <c r="DJ32" s="77">
        <f t="shared" si="121"/>
        <v>0</v>
      </c>
      <c r="DK32" s="77">
        <f t="shared" si="122"/>
        <v>0</v>
      </c>
      <c r="DL32" s="118"/>
      <c r="DM32" s="118"/>
      <c r="DN32" s="119"/>
      <c r="DO32" s="119"/>
      <c r="DP32" s="77">
        <f t="shared" si="123"/>
        <v>0</v>
      </c>
      <c r="DQ32" s="77">
        <f t="shared" si="124"/>
        <v>0</v>
      </c>
      <c r="DR32" s="77">
        <f t="shared" si="125"/>
        <v>0</v>
      </c>
      <c r="DS32" s="118"/>
      <c r="DT32" s="118"/>
      <c r="DU32" s="119"/>
      <c r="DV32" s="119"/>
      <c r="DW32" s="77">
        <f t="shared" si="126"/>
        <v>0</v>
      </c>
      <c r="DX32" s="77">
        <f t="shared" si="127"/>
        <v>0</v>
      </c>
      <c r="DY32" s="77">
        <f t="shared" si="128"/>
        <v>0</v>
      </c>
      <c r="DZ32" s="118"/>
      <c r="EA32" s="118"/>
      <c r="EB32" s="119"/>
      <c r="EC32" s="119"/>
      <c r="ED32" s="77">
        <f t="shared" si="129"/>
        <v>0</v>
      </c>
      <c r="EE32" s="77">
        <f t="shared" si="130"/>
        <v>0</v>
      </c>
      <c r="EF32" s="77">
        <f t="shared" si="131"/>
        <v>0</v>
      </c>
      <c r="EG32" s="118"/>
      <c r="EH32" s="118"/>
      <c r="EI32" s="119"/>
      <c r="EJ32" s="119"/>
      <c r="EK32" s="77">
        <f t="shared" si="132"/>
        <v>0</v>
      </c>
      <c r="EL32" s="77">
        <f t="shared" si="133"/>
        <v>0</v>
      </c>
      <c r="EM32" s="77">
        <f t="shared" si="134"/>
        <v>0</v>
      </c>
      <c r="EN32" s="118"/>
      <c r="EO32" s="118"/>
      <c r="EP32" s="119"/>
      <c r="EQ32" s="119"/>
      <c r="ER32" s="77">
        <f t="shared" si="135"/>
        <v>0</v>
      </c>
      <c r="ES32" s="77">
        <f t="shared" si="136"/>
        <v>0</v>
      </c>
      <c r="ET32" s="77">
        <f t="shared" si="137"/>
        <v>0</v>
      </c>
      <c r="EU32" s="118"/>
      <c r="EV32" s="118"/>
      <c r="EW32" s="119"/>
      <c r="EX32" s="119"/>
      <c r="EY32" s="77">
        <f t="shared" si="138"/>
        <v>0</v>
      </c>
      <c r="EZ32" s="77">
        <f t="shared" si="139"/>
        <v>0</v>
      </c>
      <c r="FA32" s="77">
        <f t="shared" si="140"/>
        <v>0</v>
      </c>
      <c r="FB32" s="118"/>
      <c r="FC32" s="118"/>
      <c r="FD32" s="119"/>
      <c r="FE32" s="119"/>
      <c r="FF32" s="77">
        <f t="shared" si="141"/>
        <v>0</v>
      </c>
      <c r="FG32" s="77">
        <f t="shared" si="142"/>
        <v>0</v>
      </c>
      <c r="FH32" s="77">
        <f t="shared" si="143"/>
        <v>0</v>
      </c>
      <c r="FI32" s="118"/>
      <c r="FJ32" s="118"/>
      <c r="FK32" s="119"/>
      <c r="FL32" s="119"/>
      <c r="FM32" s="77">
        <f t="shared" si="144"/>
        <v>0</v>
      </c>
      <c r="FN32" s="77">
        <f t="shared" si="145"/>
        <v>0</v>
      </c>
      <c r="FO32" s="77">
        <f t="shared" si="146"/>
        <v>0</v>
      </c>
      <c r="FP32" s="118"/>
      <c r="FQ32" s="118"/>
      <c r="FR32" s="119"/>
      <c r="FS32" s="119"/>
      <c r="FT32" s="77">
        <f t="shared" si="147"/>
        <v>0</v>
      </c>
      <c r="FU32" s="77">
        <f t="shared" si="148"/>
        <v>0</v>
      </c>
      <c r="FV32" s="77">
        <f t="shared" si="149"/>
        <v>0</v>
      </c>
      <c r="FW32" s="118"/>
      <c r="FX32" s="118"/>
      <c r="FY32" s="119"/>
      <c r="FZ32" s="119"/>
      <c r="GA32" s="77">
        <f t="shared" si="150"/>
        <v>0</v>
      </c>
      <c r="GB32" s="77">
        <f t="shared" si="151"/>
        <v>0</v>
      </c>
      <c r="GC32" s="77">
        <f t="shared" si="152"/>
        <v>0</v>
      </c>
      <c r="GD32" s="118"/>
      <c r="GE32" s="118"/>
      <c r="GF32" s="119"/>
      <c r="GG32" s="119"/>
      <c r="GH32" s="77">
        <f t="shared" si="153"/>
        <v>0</v>
      </c>
      <c r="GI32" s="77">
        <f t="shared" si="154"/>
        <v>0</v>
      </c>
      <c r="GJ32" s="77">
        <f t="shared" si="155"/>
        <v>0</v>
      </c>
      <c r="GK32" s="118"/>
      <c r="GL32" s="118"/>
      <c r="GM32" s="119"/>
      <c r="GN32" s="119"/>
      <c r="GO32" s="77">
        <f t="shared" si="156"/>
        <v>0</v>
      </c>
      <c r="GP32" s="77">
        <f t="shared" si="157"/>
        <v>0</v>
      </c>
      <c r="GQ32" s="77">
        <f t="shared" si="158"/>
        <v>0</v>
      </c>
      <c r="GR32" s="118"/>
      <c r="GS32" s="118"/>
      <c r="GT32" s="119"/>
      <c r="GU32" s="119"/>
      <c r="GV32" s="77">
        <f t="shared" si="159"/>
        <v>0</v>
      </c>
      <c r="GW32" s="77">
        <f t="shared" si="160"/>
        <v>0</v>
      </c>
      <c r="GX32" s="77">
        <f t="shared" si="161"/>
        <v>0</v>
      </c>
      <c r="GY32" s="118"/>
      <c r="GZ32" s="118"/>
      <c r="HA32" s="119"/>
      <c r="HB32" s="119"/>
      <c r="HC32" s="77">
        <f t="shared" si="162"/>
        <v>0</v>
      </c>
      <c r="HD32" s="77">
        <f t="shared" si="163"/>
        <v>0</v>
      </c>
      <c r="HE32" s="77">
        <f t="shared" si="164"/>
        <v>0</v>
      </c>
      <c r="HF32" s="118"/>
      <c r="HG32" s="118"/>
      <c r="HH32" s="119"/>
      <c r="HI32" s="119"/>
      <c r="HJ32" s="77">
        <f t="shared" si="165"/>
        <v>0</v>
      </c>
      <c r="HK32" s="77">
        <f t="shared" si="166"/>
        <v>0</v>
      </c>
      <c r="HL32" s="77">
        <f t="shared" si="167"/>
        <v>0</v>
      </c>
      <c r="HM32" s="120"/>
      <c r="HN32" s="120"/>
      <c r="HO32" s="120"/>
      <c r="HP32" s="120"/>
      <c r="HQ32" s="120"/>
      <c r="HR32" s="120"/>
      <c r="HS32" s="76">
        <f t="shared" si="168"/>
        <v>0</v>
      </c>
      <c r="HT32" s="76">
        <f t="shared" si="169"/>
        <v>0</v>
      </c>
      <c r="HU32" s="76">
        <f t="shared" si="170"/>
        <v>0</v>
      </c>
      <c r="HV32" s="76">
        <f t="shared" si="171"/>
        <v>0</v>
      </c>
      <c r="HW32" s="76">
        <f t="shared" si="172"/>
        <v>0</v>
      </c>
      <c r="HX32" s="76">
        <f t="shared" si="173"/>
        <v>0</v>
      </c>
      <c r="HY32" s="76">
        <f t="shared" si="174"/>
        <v>0</v>
      </c>
      <c r="HZ32" s="76">
        <f t="shared" si="175"/>
        <v>0</v>
      </c>
      <c r="IA32" s="76">
        <f t="shared" si="176"/>
        <v>0</v>
      </c>
      <c r="IB32" s="76">
        <f t="shared" si="177"/>
        <v>0</v>
      </c>
      <c r="IC32" s="76">
        <f t="shared" si="178"/>
        <v>0</v>
      </c>
      <c r="ID32" s="76">
        <f t="shared" si="179"/>
        <v>0</v>
      </c>
      <c r="IE32" s="78">
        <f>IF('Daftar Pegawai'!I26="ASN YANG TIDAK DIBAYARKAN TPP",100%,
 IF(HZ32&gt;=$C$4,100%,
 (HN32*3%)+H32+I32+J32+O32+P32+Q32+V32+W32+X32+AC32+AD32+AE32+AJ32+AK32+AL32+AQ32+AR32+AS32+AX32+AY32+AZ32+BE32+BF32+BG32+BL32+BM32+BN32+BS32+BT32+BU32+BZ32+CA32+CB32+CG32+CH32+CI32+CN32+CO32+CP32+CU32+CV32+CW32+DB32+DC32+DD32+DI32+DJ32+DK32+DP32+DQ32+DR32+DW32+DX32+DY32+ED32+EE32+EF32+EK32+EL32+EM32+ER32+ES32+ET32+EY32+EZ32+FA32+FF32+FG32+FH32+FM32+FN32+FO32+FT32+FU32+FV32+GA32+GB32+GC32+GH32+GI32+GJ32+GO32+GP32+GQ32+GV32+GW32+GX32+HC32+HD32+HE32+HJ32+HK32+HL32+'Daftar Pegawai'!K26+'Daftar Pegawai'!M26+'Daftar Pegawai'!U26+'Daftar Pegawai'!O26+'Daftar Pegawai'!Q26+'Daftar Pegawai'!S26
 )
)</f>
        <v>1</v>
      </c>
      <c r="IF32" s="78">
        <f t="shared" si="180"/>
        <v>1</v>
      </c>
    </row>
    <row r="33" spans="1:240" x14ac:dyDescent="0.25">
      <c r="A33" s="121">
        <f t="shared" si="74"/>
        <v>23</v>
      </c>
      <c r="B33" s="121">
        <f>'Daftar Pegawai'!B27</f>
        <v>0</v>
      </c>
      <c r="C33" s="121">
        <f>'Daftar Pegawai'!C27</f>
        <v>0</v>
      </c>
      <c r="D33" s="118"/>
      <c r="E33" s="118"/>
      <c r="F33" s="119"/>
      <c r="G33" s="119"/>
      <c r="H33" s="77">
        <f t="shared" si="75"/>
        <v>0</v>
      </c>
      <c r="I33" s="77">
        <f t="shared" si="76"/>
        <v>0</v>
      </c>
      <c r="J33" s="77">
        <f t="shared" si="77"/>
        <v>0</v>
      </c>
      <c r="K33" s="118"/>
      <c r="L33" s="118"/>
      <c r="M33" s="119"/>
      <c r="N33" s="119"/>
      <c r="O33" s="77">
        <f t="shared" si="78"/>
        <v>0</v>
      </c>
      <c r="P33" s="77">
        <f t="shared" si="79"/>
        <v>0</v>
      </c>
      <c r="Q33" s="77">
        <f t="shared" si="80"/>
        <v>0</v>
      </c>
      <c r="R33" s="118"/>
      <c r="S33" s="118"/>
      <c r="T33" s="119"/>
      <c r="U33" s="119"/>
      <c r="V33" s="77">
        <f t="shared" si="81"/>
        <v>0</v>
      </c>
      <c r="W33" s="77">
        <f t="shared" si="82"/>
        <v>0</v>
      </c>
      <c r="X33" s="77">
        <f t="shared" si="83"/>
        <v>0</v>
      </c>
      <c r="Y33" s="118"/>
      <c r="Z33" s="118"/>
      <c r="AA33" s="119"/>
      <c r="AB33" s="119"/>
      <c r="AC33" s="77">
        <f t="shared" si="84"/>
        <v>0</v>
      </c>
      <c r="AD33" s="77">
        <f t="shared" si="85"/>
        <v>0</v>
      </c>
      <c r="AE33" s="77">
        <f t="shared" si="86"/>
        <v>0</v>
      </c>
      <c r="AF33" s="118"/>
      <c r="AG33" s="118"/>
      <c r="AH33" s="119"/>
      <c r="AI33" s="119"/>
      <c r="AJ33" s="77">
        <f t="shared" si="87"/>
        <v>0</v>
      </c>
      <c r="AK33" s="77">
        <f t="shared" si="88"/>
        <v>0</v>
      </c>
      <c r="AL33" s="77">
        <f t="shared" si="89"/>
        <v>0</v>
      </c>
      <c r="AM33" s="118"/>
      <c r="AN33" s="118"/>
      <c r="AO33" s="119"/>
      <c r="AP33" s="119"/>
      <c r="AQ33" s="77">
        <f t="shared" si="90"/>
        <v>0</v>
      </c>
      <c r="AR33" s="77">
        <f t="shared" si="91"/>
        <v>0</v>
      </c>
      <c r="AS33" s="77">
        <f t="shared" si="92"/>
        <v>0</v>
      </c>
      <c r="AT33" s="118"/>
      <c r="AU33" s="118"/>
      <c r="AV33" s="119"/>
      <c r="AW33" s="119"/>
      <c r="AX33" s="77">
        <f t="shared" si="93"/>
        <v>0</v>
      </c>
      <c r="AY33" s="77">
        <f t="shared" si="94"/>
        <v>0</v>
      </c>
      <c r="AZ33" s="77">
        <f t="shared" si="95"/>
        <v>0</v>
      </c>
      <c r="BA33" s="118"/>
      <c r="BB33" s="118"/>
      <c r="BC33" s="119"/>
      <c r="BD33" s="119"/>
      <c r="BE33" s="77">
        <f t="shared" si="96"/>
        <v>0</v>
      </c>
      <c r="BF33" s="77">
        <f t="shared" si="97"/>
        <v>0</v>
      </c>
      <c r="BG33" s="77">
        <f t="shared" si="98"/>
        <v>0</v>
      </c>
      <c r="BH33" s="118"/>
      <c r="BI33" s="118"/>
      <c r="BJ33" s="119"/>
      <c r="BK33" s="119"/>
      <c r="BL33" s="77">
        <f t="shared" si="99"/>
        <v>0</v>
      </c>
      <c r="BM33" s="77">
        <f t="shared" si="100"/>
        <v>0</v>
      </c>
      <c r="BN33" s="77">
        <f t="shared" si="101"/>
        <v>0</v>
      </c>
      <c r="BO33" s="118"/>
      <c r="BP33" s="118"/>
      <c r="BQ33" s="119"/>
      <c r="BR33" s="119"/>
      <c r="BS33" s="77">
        <f t="shared" si="102"/>
        <v>0</v>
      </c>
      <c r="BT33" s="77">
        <f t="shared" si="103"/>
        <v>0</v>
      </c>
      <c r="BU33" s="77">
        <f t="shared" si="104"/>
        <v>0</v>
      </c>
      <c r="BV33" s="118"/>
      <c r="BW33" s="118"/>
      <c r="BX33" s="119"/>
      <c r="BY33" s="119"/>
      <c r="BZ33" s="77">
        <f t="shared" si="105"/>
        <v>0</v>
      </c>
      <c r="CA33" s="77">
        <f t="shared" si="106"/>
        <v>0</v>
      </c>
      <c r="CB33" s="77">
        <f t="shared" si="107"/>
        <v>0</v>
      </c>
      <c r="CC33" s="118"/>
      <c r="CD33" s="118"/>
      <c r="CE33" s="119"/>
      <c r="CF33" s="119"/>
      <c r="CG33" s="77">
        <f t="shared" si="108"/>
        <v>0</v>
      </c>
      <c r="CH33" s="77">
        <f t="shared" si="109"/>
        <v>0</v>
      </c>
      <c r="CI33" s="77">
        <f t="shared" si="110"/>
        <v>0</v>
      </c>
      <c r="CJ33" s="118"/>
      <c r="CK33" s="118"/>
      <c r="CL33" s="119"/>
      <c r="CM33" s="119"/>
      <c r="CN33" s="77">
        <f t="shared" si="111"/>
        <v>0</v>
      </c>
      <c r="CO33" s="77">
        <f t="shared" si="112"/>
        <v>0</v>
      </c>
      <c r="CP33" s="77">
        <f t="shared" si="113"/>
        <v>0</v>
      </c>
      <c r="CQ33" s="118"/>
      <c r="CR33" s="118"/>
      <c r="CS33" s="119"/>
      <c r="CT33" s="119"/>
      <c r="CU33" s="77">
        <f t="shared" si="114"/>
        <v>0</v>
      </c>
      <c r="CV33" s="77">
        <f t="shared" si="115"/>
        <v>0</v>
      </c>
      <c r="CW33" s="77">
        <f t="shared" si="116"/>
        <v>0</v>
      </c>
      <c r="CX33" s="118"/>
      <c r="CY33" s="118"/>
      <c r="CZ33" s="119"/>
      <c r="DA33" s="119"/>
      <c r="DB33" s="77">
        <f t="shared" si="117"/>
        <v>0</v>
      </c>
      <c r="DC33" s="77">
        <f t="shared" si="118"/>
        <v>0</v>
      </c>
      <c r="DD33" s="77">
        <f t="shared" si="119"/>
        <v>0</v>
      </c>
      <c r="DE33" s="118"/>
      <c r="DF33" s="118"/>
      <c r="DG33" s="119"/>
      <c r="DH33" s="119"/>
      <c r="DI33" s="77">
        <f t="shared" si="120"/>
        <v>0</v>
      </c>
      <c r="DJ33" s="77">
        <f t="shared" si="121"/>
        <v>0</v>
      </c>
      <c r="DK33" s="77">
        <f t="shared" si="122"/>
        <v>0</v>
      </c>
      <c r="DL33" s="118"/>
      <c r="DM33" s="118"/>
      <c r="DN33" s="119"/>
      <c r="DO33" s="119"/>
      <c r="DP33" s="77">
        <f t="shared" si="123"/>
        <v>0</v>
      </c>
      <c r="DQ33" s="77">
        <f t="shared" si="124"/>
        <v>0</v>
      </c>
      <c r="DR33" s="77">
        <f t="shared" si="125"/>
        <v>0</v>
      </c>
      <c r="DS33" s="118"/>
      <c r="DT33" s="118"/>
      <c r="DU33" s="119"/>
      <c r="DV33" s="119"/>
      <c r="DW33" s="77">
        <f t="shared" si="126"/>
        <v>0</v>
      </c>
      <c r="DX33" s="77">
        <f t="shared" si="127"/>
        <v>0</v>
      </c>
      <c r="DY33" s="77">
        <f t="shared" si="128"/>
        <v>0</v>
      </c>
      <c r="DZ33" s="118"/>
      <c r="EA33" s="118"/>
      <c r="EB33" s="119"/>
      <c r="EC33" s="119"/>
      <c r="ED33" s="77">
        <f t="shared" si="129"/>
        <v>0</v>
      </c>
      <c r="EE33" s="77">
        <f t="shared" si="130"/>
        <v>0</v>
      </c>
      <c r="EF33" s="77">
        <f t="shared" si="131"/>
        <v>0</v>
      </c>
      <c r="EG33" s="118"/>
      <c r="EH33" s="118"/>
      <c r="EI33" s="119"/>
      <c r="EJ33" s="119"/>
      <c r="EK33" s="77">
        <f t="shared" si="132"/>
        <v>0</v>
      </c>
      <c r="EL33" s="77">
        <f t="shared" si="133"/>
        <v>0</v>
      </c>
      <c r="EM33" s="77">
        <f t="shared" si="134"/>
        <v>0</v>
      </c>
      <c r="EN33" s="118"/>
      <c r="EO33" s="118"/>
      <c r="EP33" s="119"/>
      <c r="EQ33" s="119"/>
      <c r="ER33" s="77">
        <f t="shared" si="135"/>
        <v>0</v>
      </c>
      <c r="ES33" s="77">
        <f t="shared" si="136"/>
        <v>0</v>
      </c>
      <c r="ET33" s="77">
        <f t="shared" si="137"/>
        <v>0</v>
      </c>
      <c r="EU33" s="118"/>
      <c r="EV33" s="118"/>
      <c r="EW33" s="119"/>
      <c r="EX33" s="119"/>
      <c r="EY33" s="77">
        <f t="shared" si="138"/>
        <v>0</v>
      </c>
      <c r="EZ33" s="77">
        <f t="shared" si="139"/>
        <v>0</v>
      </c>
      <c r="FA33" s="77">
        <f t="shared" si="140"/>
        <v>0</v>
      </c>
      <c r="FB33" s="118"/>
      <c r="FC33" s="118"/>
      <c r="FD33" s="119"/>
      <c r="FE33" s="119"/>
      <c r="FF33" s="77">
        <f t="shared" si="141"/>
        <v>0</v>
      </c>
      <c r="FG33" s="77">
        <f t="shared" si="142"/>
        <v>0</v>
      </c>
      <c r="FH33" s="77">
        <f t="shared" si="143"/>
        <v>0</v>
      </c>
      <c r="FI33" s="118"/>
      <c r="FJ33" s="118"/>
      <c r="FK33" s="119"/>
      <c r="FL33" s="119"/>
      <c r="FM33" s="77">
        <f t="shared" si="144"/>
        <v>0</v>
      </c>
      <c r="FN33" s="77">
        <f t="shared" si="145"/>
        <v>0</v>
      </c>
      <c r="FO33" s="77">
        <f t="shared" si="146"/>
        <v>0</v>
      </c>
      <c r="FP33" s="118"/>
      <c r="FQ33" s="118"/>
      <c r="FR33" s="119"/>
      <c r="FS33" s="119"/>
      <c r="FT33" s="77">
        <f t="shared" si="147"/>
        <v>0</v>
      </c>
      <c r="FU33" s="77">
        <f t="shared" si="148"/>
        <v>0</v>
      </c>
      <c r="FV33" s="77">
        <f t="shared" si="149"/>
        <v>0</v>
      </c>
      <c r="FW33" s="118"/>
      <c r="FX33" s="118"/>
      <c r="FY33" s="119"/>
      <c r="FZ33" s="119"/>
      <c r="GA33" s="77">
        <f t="shared" si="150"/>
        <v>0</v>
      </c>
      <c r="GB33" s="77">
        <f t="shared" si="151"/>
        <v>0</v>
      </c>
      <c r="GC33" s="77">
        <f t="shared" si="152"/>
        <v>0</v>
      </c>
      <c r="GD33" s="118"/>
      <c r="GE33" s="118"/>
      <c r="GF33" s="119"/>
      <c r="GG33" s="119"/>
      <c r="GH33" s="77">
        <f t="shared" si="153"/>
        <v>0</v>
      </c>
      <c r="GI33" s="77">
        <f t="shared" si="154"/>
        <v>0</v>
      </c>
      <c r="GJ33" s="77">
        <f t="shared" si="155"/>
        <v>0</v>
      </c>
      <c r="GK33" s="118"/>
      <c r="GL33" s="118"/>
      <c r="GM33" s="119"/>
      <c r="GN33" s="119"/>
      <c r="GO33" s="77">
        <f t="shared" si="156"/>
        <v>0</v>
      </c>
      <c r="GP33" s="77">
        <f t="shared" si="157"/>
        <v>0</v>
      </c>
      <c r="GQ33" s="77">
        <f t="shared" si="158"/>
        <v>0</v>
      </c>
      <c r="GR33" s="118"/>
      <c r="GS33" s="118"/>
      <c r="GT33" s="119"/>
      <c r="GU33" s="119"/>
      <c r="GV33" s="77">
        <f t="shared" si="159"/>
        <v>0</v>
      </c>
      <c r="GW33" s="77">
        <f t="shared" si="160"/>
        <v>0</v>
      </c>
      <c r="GX33" s="77">
        <f t="shared" si="161"/>
        <v>0</v>
      </c>
      <c r="GY33" s="118"/>
      <c r="GZ33" s="118"/>
      <c r="HA33" s="119"/>
      <c r="HB33" s="119"/>
      <c r="HC33" s="77">
        <f t="shared" si="162"/>
        <v>0</v>
      </c>
      <c r="HD33" s="77">
        <f t="shared" si="163"/>
        <v>0</v>
      </c>
      <c r="HE33" s="77">
        <f t="shared" si="164"/>
        <v>0</v>
      </c>
      <c r="HF33" s="118"/>
      <c r="HG33" s="118"/>
      <c r="HH33" s="119"/>
      <c r="HI33" s="119"/>
      <c r="HJ33" s="77">
        <f t="shared" si="165"/>
        <v>0</v>
      </c>
      <c r="HK33" s="77">
        <f t="shared" si="166"/>
        <v>0</v>
      </c>
      <c r="HL33" s="77">
        <f t="shared" si="167"/>
        <v>0</v>
      </c>
      <c r="HM33" s="120"/>
      <c r="HN33" s="120"/>
      <c r="HO33" s="120"/>
      <c r="HP33" s="120"/>
      <c r="HQ33" s="120"/>
      <c r="HR33" s="120"/>
      <c r="HS33" s="76">
        <f t="shared" si="168"/>
        <v>0</v>
      </c>
      <c r="HT33" s="76">
        <f t="shared" si="169"/>
        <v>0</v>
      </c>
      <c r="HU33" s="76">
        <f t="shared" si="170"/>
        <v>0</v>
      </c>
      <c r="HV33" s="76">
        <f t="shared" si="171"/>
        <v>0</v>
      </c>
      <c r="HW33" s="76">
        <f t="shared" si="172"/>
        <v>0</v>
      </c>
      <c r="HX33" s="76">
        <f t="shared" si="173"/>
        <v>0</v>
      </c>
      <c r="HY33" s="76">
        <f t="shared" si="174"/>
        <v>0</v>
      </c>
      <c r="HZ33" s="76">
        <f t="shared" si="175"/>
        <v>0</v>
      </c>
      <c r="IA33" s="76">
        <f t="shared" si="176"/>
        <v>0</v>
      </c>
      <c r="IB33" s="76">
        <f t="shared" si="177"/>
        <v>0</v>
      </c>
      <c r="IC33" s="76">
        <f t="shared" si="178"/>
        <v>0</v>
      </c>
      <c r="ID33" s="76">
        <f t="shared" si="179"/>
        <v>0</v>
      </c>
      <c r="IE33" s="78">
        <f>IF('Daftar Pegawai'!I27="ASN YANG TIDAK DIBAYARKAN TPP",100%,
 IF(HZ33&gt;=$C$4,100%,
 (HN33*3%)+H33+I33+J33+O33+P33+Q33+V33+W33+X33+AC33+AD33+AE33+AJ33+AK33+AL33+AQ33+AR33+AS33+AX33+AY33+AZ33+BE33+BF33+BG33+BL33+BM33+BN33+BS33+BT33+BU33+BZ33+CA33+CB33+CG33+CH33+CI33+CN33+CO33+CP33+CU33+CV33+CW33+DB33+DC33+DD33+DI33+DJ33+DK33+DP33+DQ33+DR33+DW33+DX33+DY33+ED33+EE33+EF33+EK33+EL33+EM33+ER33+ES33+ET33+EY33+EZ33+FA33+FF33+FG33+FH33+FM33+FN33+FO33+FT33+FU33+FV33+GA33+GB33+GC33+GH33+GI33+GJ33+GO33+GP33+GQ33+GV33+GW33+GX33+HC33+HD33+HE33+HJ33+HK33+HL33+'Daftar Pegawai'!K27+'Daftar Pegawai'!M27+'Daftar Pegawai'!U27+'Daftar Pegawai'!O27+'Daftar Pegawai'!Q27+'Daftar Pegawai'!S27
 )
)</f>
        <v>1</v>
      </c>
      <c r="IF33" s="78">
        <f t="shared" si="180"/>
        <v>1</v>
      </c>
    </row>
    <row r="34" spans="1:240" x14ac:dyDescent="0.25">
      <c r="A34" s="121">
        <f t="shared" si="74"/>
        <v>24</v>
      </c>
      <c r="B34" s="121">
        <f>'Daftar Pegawai'!B28</f>
        <v>0</v>
      </c>
      <c r="C34" s="121">
        <f>'Daftar Pegawai'!C28</f>
        <v>0</v>
      </c>
      <c r="D34" s="118"/>
      <c r="E34" s="118"/>
      <c r="F34" s="119"/>
      <c r="G34" s="119"/>
      <c r="H34" s="77">
        <f t="shared" si="75"/>
        <v>0</v>
      </c>
      <c r="I34" s="77">
        <f t="shared" si="76"/>
        <v>0</v>
      </c>
      <c r="J34" s="77">
        <f t="shared" si="77"/>
        <v>0</v>
      </c>
      <c r="K34" s="118"/>
      <c r="L34" s="118"/>
      <c r="M34" s="119"/>
      <c r="N34" s="119"/>
      <c r="O34" s="77">
        <f t="shared" si="78"/>
        <v>0</v>
      </c>
      <c r="P34" s="77">
        <f t="shared" si="79"/>
        <v>0</v>
      </c>
      <c r="Q34" s="77">
        <f t="shared" si="80"/>
        <v>0</v>
      </c>
      <c r="R34" s="118"/>
      <c r="S34" s="118"/>
      <c r="T34" s="119"/>
      <c r="U34" s="119"/>
      <c r="V34" s="77">
        <f t="shared" si="81"/>
        <v>0</v>
      </c>
      <c r="W34" s="77">
        <f t="shared" si="82"/>
        <v>0</v>
      </c>
      <c r="X34" s="77">
        <f t="shared" si="83"/>
        <v>0</v>
      </c>
      <c r="Y34" s="118"/>
      <c r="Z34" s="118"/>
      <c r="AA34" s="119"/>
      <c r="AB34" s="119"/>
      <c r="AC34" s="77">
        <f t="shared" si="84"/>
        <v>0</v>
      </c>
      <c r="AD34" s="77">
        <f t="shared" si="85"/>
        <v>0</v>
      </c>
      <c r="AE34" s="77">
        <f t="shared" si="86"/>
        <v>0</v>
      </c>
      <c r="AF34" s="118"/>
      <c r="AG34" s="118"/>
      <c r="AH34" s="119"/>
      <c r="AI34" s="119"/>
      <c r="AJ34" s="77">
        <f t="shared" si="87"/>
        <v>0</v>
      </c>
      <c r="AK34" s="77">
        <f t="shared" si="88"/>
        <v>0</v>
      </c>
      <c r="AL34" s="77">
        <f t="shared" si="89"/>
        <v>0</v>
      </c>
      <c r="AM34" s="118"/>
      <c r="AN34" s="118"/>
      <c r="AO34" s="119"/>
      <c r="AP34" s="119"/>
      <c r="AQ34" s="77">
        <f t="shared" si="90"/>
        <v>0</v>
      </c>
      <c r="AR34" s="77">
        <f t="shared" si="91"/>
        <v>0</v>
      </c>
      <c r="AS34" s="77">
        <f t="shared" si="92"/>
        <v>0</v>
      </c>
      <c r="AT34" s="118"/>
      <c r="AU34" s="118"/>
      <c r="AV34" s="119"/>
      <c r="AW34" s="119"/>
      <c r="AX34" s="77">
        <f t="shared" si="93"/>
        <v>0</v>
      </c>
      <c r="AY34" s="77">
        <f t="shared" si="94"/>
        <v>0</v>
      </c>
      <c r="AZ34" s="77">
        <f t="shared" si="95"/>
        <v>0</v>
      </c>
      <c r="BA34" s="118"/>
      <c r="BB34" s="118"/>
      <c r="BC34" s="119"/>
      <c r="BD34" s="119"/>
      <c r="BE34" s="77">
        <f t="shared" si="96"/>
        <v>0</v>
      </c>
      <c r="BF34" s="77">
        <f t="shared" si="97"/>
        <v>0</v>
      </c>
      <c r="BG34" s="77">
        <f t="shared" si="98"/>
        <v>0</v>
      </c>
      <c r="BH34" s="118"/>
      <c r="BI34" s="118"/>
      <c r="BJ34" s="119"/>
      <c r="BK34" s="119"/>
      <c r="BL34" s="77">
        <f t="shared" si="99"/>
        <v>0</v>
      </c>
      <c r="BM34" s="77">
        <f t="shared" si="100"/>
        <v>0</v>
      </c>
      <c r="BN34" s="77">
        <f t="shared" si="101"/>
        <v>0</v>
      </c>
      <c r="BO34" s="118"/>
      <c r="BP34" s="118"/>
      <c r="BQ34" s="119"/>
      <c r="BR34" s="119"/>
      <c r="BS34" s="77">
        <f t="shared" si="102"/>
        <v>0</v>
      </c>
      <c r="BT34" s="77">
        <f t="shared" si="103"/>
        <v>0</v>
      </c>
      <c r="BU34" s="77">
        <f t="shared" si="104"/>
        <v>0</v>
      </c>
      <c r="BV34" s="118"/>
      <c r="BW34" s="118"/>
      <c r="BX34" s="119"/>
      <c r="BY34" s="119"/>
      <c r="BZ34" s="77">
        <f t="shared" si="105"/>
        <v>0</v>
      </c>
      <c r="CA34" s="77">
        <f t="shared" si="106"/>
        <v>0</v>
      </c>
      <c r="CB34" s="77">
        <f t="shared" si="107"/>
        <v>0</v>
      </c>
      <c r="CC34" s="118"/>
      <c r="CD34" s="118"/>
      <c r="CE34" s="119"/>
      <c r="CF34" s="119"/>
      <c r="CG34" s="77">
        <f t="shared" si="108"/>
        <v>0</v>
      </c>
      <c r="CH34" s="77">
        <f t="shared" si="109"/>
        <v>0</v>
      </c>
      <c r="CI34" s="77">
        <f t="shared" si="110"/>
        <v>0</v>
      </c>
      <c r="CJ34" s="118"/>
      <c r="CK34" s="118"/>
      <c r="CL34" s="119"/>
      <c r="CM34" s="119"/>
      <c r="CN34" s="77">
        <f t="shared" si="111"/>
        <v>0</v>
      </c>
      <c r="CO34" s="77">
        <f t="shared" si="112"/>
        <v>0</v>
      </c>
      <c r="CP34" s="77">
        <f t="shared" si="113"/>
        <v>0</v>
      </c>
      <c r="CQ34" s="118"/>
      <c r="CR34" s="118"/>
      <c r="CS34" s="119"/>
      <c r="CT34" s="119"/>
      <c r="CU34" s="77">
        <f t="shared" si="114"/>
        <v>0</v>
      </c>
      <c r="CV34" s="77">
        <f t="shared" si="115"/>
        <v>0</v>
      </c>
      <c r="CW34" s="77">
        <f t="shared" si="116"/>
        <v>0</v>
      </c>
      <c r="CX34" s="118"/>
      <c r="CY34" s="118"/>
      <c r="CZ34" s="119"/>
      <c r="DA34" s="119"/>
      <c r="DB34" s="77">
        <f t="shared" si="117"/>
        <v>0</v>
      </c>
      <c r="DC34" s="77">
        <f t="shared" si="118"/>
        <v>0</v>
      </c>
      <c r="DD34" s="77">
        <f t="shared" si="119"/>
        <v>0</v>
      </c>
      <c r="DE34" s="118"/>
      <c r="DF34" s="118"/>
      <c r="DG34" s="119"/>
      <c r="DH34" s="119"/>
      <c r="DI34" s="77">
        <f t="shared" si="120"/>
        <v>0</v>
      </c>
      <c r="DJ34" s="77">
        <f t="shared" si="121"/>
        <v>0</v>
      </c>
      <c r="DK34" s="77">
        <f t="shared" si="122"/>
        <v>0</v>
      </c>
      <c r="DL34" s="118"/>
      <c r="DM34" s="118"/>
      <c r="DN34" s="119"/>
      <c r="DO34" s="119"/>
      <c r="DP34" s="77">
        <f t="shared" si="123"/>
        <v>0</v>
      </c>
      <c r="DQ34" s="77">
        <f t="shared" si="124"/>
        <v>0</v>
      </c>
      <c r="DR34" s="77">
        <f t="shared" si="125"/>
        <v>0</v>
      </c>
      <c r="DS34" s="118"/>
      <c r="DT34" s="118"/>
      <c r="DU34" s="119"/>
      <c r="DV34" s="119"/>
      <c r="DW34" s="77">
        <f t="shared" si="126"/>
        <v>0</v>
      </c>
      <c r="DX34" s="77">
        <f t="shared" si="127"/>
        <v>0</v>
      </c>
      <c r="DY34" s="77">
        <f t="shared" si="128"/>
        <v>0</v>
      </c>
      <c r="DZ34" s="118"/>
      <c r="EA34" s="118"/>
      <c r="EB34" s="119"/>
      <c r="EC34" s="119"/>
      <c r="ED34" s="77">
        <f t="shared" si="129"/>
        <v>0</v>
      </c>
      <c r="EE34" s="77">
        <f t="shared" si="130"/>
        <v>0</v>
      </c>
      <c r="EF34" s="77">
        <f t="shared" si="131"/>
        <v>0</v>
      </c>
      <c r="EG34" s="118"/>
      <c r="EH34" s="118"/>
      <c r="EI34" s="119"/>
      <c r="EJ34" s="119"/>
      <c r="EK34" s="77">
        <f t="shared" si="132"/>
        <v>0</v>
      </c>
      <c r="EL34" s="77">
        <f t="shared" si="133"/>
        <v>0</v>
      </c>
      <c r="EM34" s="77">
        <f t="shared" si="134"/>
        <v>0</v>
      </c>
      <c r="EN34" s="118"/>
      <c r="EO34" s="118"/>
      <c r="EP34" s="119"/>
      <c r="EQ34" s="119"/>
      <c r="ER34" s="77">
        <f t="shared" si="135"/>
        <v>0</v>
      </c>
      <c r="ES34" s="77">
        <f t="shared" si="136"/>
        <v>0</v>
      </c>
      <c r="ET34" s="77">
        <f t="shared" si="137"/>
        <v>0</v>
      </c>
      <c r="EU34" s="118"/>
      <c r="EV34" s="118"/>
      <c r="EW34" s="119"/>
      <c r="EX34" s="119"/>
      <c r="EY34" s="77">
        <f t="shared" si="138"/>
        <v>0</v>
      </c>
      <c r="EZ34" s="77">
        <f t="shared" si="139"/>
        <v>0</v>
      </c>
      <c r="FA34" s="77">
        <f t="shared" si="140"/>
        <v>0</v>
      </c>
      <c r="FB34" s="118"/>
      <c r="FC34" s="118"/>
      <c r="FD34" s="119"/>
      <c r="FE34" s="119"/>
      <c r="FF34" s="77">
        <f t="shared" si="141"/>
        <v>0</v>
      </c>
      <c r="FG34" s="77">
        <f t="shared" si="142"/>
        <v>0</v>
      </c>
      <c r="FH34" s="77">
        <f t="shared" si="143"/>
        <v>0</v>
      </c>
      <c r="FI34" s="118"/>
      <c r="FJ34" s="118"/>
      <c r="FK34" s="119"/>
      <c r="FL34" s="119"/>
      <c r="FM34" s="77">
        <f t="shared" si="144"/>
        <v>0</v>
      </c>
      <c r="FN34" s="77">
        <f t="shared" si="145"/>
        <v>0</v>
      </c>
      <c r="FO34" s="77">
        <f t="shared" si="146"/>
        <v>0</v>
      </c>
      <c r="FP34" s="118"/>
      <c r="FQ34" s="118"/>
      <c r="FR34" s="119"/>
      <c r="FS34" s="119"/>
      <c r="FT34" s="77">
        <f t="shared" si="147"/>
        <v>0</v>
      </c>
      <c r="FU34" s="77">
        <f t="shared" si="148"/>
        <v>0</v>
      </c>
      <c r="FV34" s="77">
        <f t="shared" si="149"/>
        <v>0</v>
      </c>
      <c r="FW34" s="118"/>
      <c r="FX34" s="118"/>
      <c r="FY34" s="119"/>
      <c r="FZ34" s="119"/>
      <c r="GA34" s="77">
        <f t="shared" si="150"/>
        <v>0</v>
      </c>
      <c r="GB34" s="77">
        <f t="shared" si="151"/>
        <v>0</v>
      </c>
      <c r="GC34" s="77">
        <f t="shared" si="152"/>
        <v>0</v>
      </c>
      <c r="GD34" s="118"/>
      <c r="GE34" s="118"/>
      <c r="GF34" s="119"/>
      <c r="GG34" s="119"/>
      <c r="GH34" s="77">
        <f t="shared" si="153"/>
        <v>0</v>
      </c>
      <c r="GI34" s="77">
        <f t="shared" si="154"/>
        <v>0</v>
      </c>
      <c r="GJ34" s="77">
        <f t="shared" si="155"/>
        <v>0</v>
      </c>
      <c r="GK34" s="118"/>
      <c r="GL34" s="118"/>
      <c r="GM34" s="119"/>
      <c r="GN34" s="119"/>
      <c r="GO34" s="77">
        <f t="shared" si="156"/>
        <v>0</v>
      </c>
      <c r="GP34" s="77">
        <f t="shared" si="157"/>
        <v>0</v>
      </c>
      <c r="GQ34" s="77">
        <f t="shared" si="158"/>
        <v>0</v>
      </c>
      <c r="GR34" s="118"/>
      <c r="GS34" s="118"/>
      <c r="GT34" s="119"/>
      <c r="GU34" s="119"/>
      <c r="GV34" s="77">
        <f t="shared" si="159"/>
        <v>0</v>
      </c>
      <c r="GW34" s="77">
        <f t="shared" si="160"/>
        <v>0</v>
      </c>
      <c r="GX34" s="77">
        <f t="shared" si="161"/>
        <v>0</v>
      </c>
      <c r="GY34" s="118"/>
      <c r="GZ34" s="118"/>
      <c r="HA34" s="119"/>
      <c r="HB34" s="119"/>
      <c r="HC34" s="77">
        <f t="shared" si="162"/>
        <v>0</v>
      </c>
      <c r="HD34" s="77">
        <f t="shared" si="163"/>
        <v>0</v>
      </c>
      <c r="HE34" s="77">
        <f t="shared" si="164"/>
        <v>0</v>
      </c>
      <c r="HF34" s="118"/>
      <c r="HG34" s="118"/>
      <c r="HH34" s="119"/>
      <c r="HI34" s="119"/>
      <c r="HJ34" s="77">
        <f t="shared" si="165"/>
        <v>0</v>
      </c>
      <c r="HK34" s="77">
        <f t="shared" si="166"/>
        <v>0</v>
      </c>
      <c r="HL34" s="77">
        <f t="shared" si="167"/>
        <v>0</v>
      </c>
      <c r="HM34" s="120"/>
      <c r="HN34" s="120"/>
      <c r="HO34" s="120"/>
      <c r="HP34" s="120"/>
      <c r="HQ34" s="120"/>
      <c r="HR34" s="120"/>
      <c r="HS34" s="76">
        <f t="shared" si="168"/>
        <v>0</v>
      </c>
      <c r="HT34" s="76">
        <f t="shared" si="169"/>
        <v>0</v>
      </c>
      <c r="HU34" s="76">
        <f t="shared" si="170"/>
        <v>0</v>
      </c>
      <c r="HV34" s="76">
        <f t="shared" si="171"/>
        <v>0</v>
      </c>
      <c r="HW34" s="76">
        <f t="shared" si="172"/>
        <v>0</v>
      </c>
      <c r="HX34" s="76">
        <f t="shared" si="173"/>
        <v>0</v>
      </c>
      <c r="HY34" s="76">
        <f t="shared" si="174"/>
        <v>0</v>
      </c>
      <c r="HZ34" s="76">
        <f t="shared" si="175"/>
        <v>0</v>
      </c>
      <c r="IA34" s="76">
        <f t="shared" si="176"/>
        <v>0</v>
      </c>
      <c r="IB34" s="76">
        <f t="shared" si="177"/>
        <v>0</v>
      </c>
      <c r="IC34" s="76">
        <f t="shared" si="178"/>
        <v>0</v>
      </c>
      <c r="ID34" s="76">
        <f t="shared" si="179"/>
        <v>0</v>
      </c>
      <c r="IE34" s="78">
        <f>IF('Daftar Pegawai'!I28="ASN YANG TIDAK DIBAYARKAN TPP",100%,
 IF(HZ34&gt;=$C$4,100%,
 (HN34*3%)+H34+I34+J34+O34+P34+Q34+V34+W34+X34+AC34+AD34+AE34+AJ34+AK34+AL34+AQ34+AR34+AS34+AX34+AY34+AZ34+BE34+BF34+BG34+BL34+BM34+BN34+BS34+BT34+BU34+BZ34+CA34+CB34+CG34+CH34+CI34+CN34+CO34+CP34+CU34+CV34+CW34+DB34+DC34+DD34+DI34+DJ34+DK34+DP34+DQ34+DR34+DW34+DX34+DY34+ED34+EE34+EF34+EK34+EL34+EM34+ER34+ES34+ET34+EY34+EZ34+FA34+FF34+FG34+FH34+FM34+FN34+FO34+FT34+FU34+FV34+GA34+GB34+GC34+GH34+GI34+GJ34+GO34+GP34+GQ34+GV34+GW34+GX34+HC34+HD34+HE34+HJ34+HK34+HL34+'Daftar Pegawai'!K28+'Daftar Pegawai'!M28+'Daftar Pegawai'!U28+'Daftar Pegawai'!O28+'Daftar Pegawai'!Q28+'Daftar Pegawai'!S28
 )
)</f>
        <v>1</v>
      </c>
      <c r="IF34" s="78">
        <f t="shared" si="180"/>
        <v>1</v>
      </c>
    </row>
    <row r="35" spans="1:240" x14ac:dyDescent="0.25">
      <c r="A35" s="121">
        <f t="shared" si="74"/>
        <v>25</v>
      </c>
      <c r="B35" s="121">
        <f>'Daftar Pegawai'!B29</f>
        <v>0</v>
      </c>
      <c r="C35" s="121">
        <f>'Daftar Pegawai'!C29</f>
        <v>0</v>
      </c>
      <c r="D35" s="118"/>
      <c r="E35" s="118"/>
      <c r="F35" s="119"/>
      <c r="G35" s="119"/>
      <c r="H35" s="77">
        <f t="shared" si="75"/>
        <v>0</v>
      </c>
      <c r="I35" s="77">
        <f t="shared" si="76"/>
        <v>0</v>
      </c>
      <c r="J35" s="77">
        <f t="shared" si="77"/>
        <v>0</v>
      </c>
      <c r="K35" s="118"/>
      <c r="L35" s="118"/>
      <c r="M35" s="119"/>
      <c r="N35" s="119"/>
      <c r="O35" s="77">
        <f t="shared" si="78"/>
        <v>0</v>
      </c>
      <c r="P35" s="77">
        <f t="shared" si="79"/>
        <v>0</v>
      </c>
      <c r="Q35" s="77">
        <f t="shared" si="80"/>
        <v>0</v>
      </c>
      <c r="R35" s="118"/>
      <c r="S35" s="118"/>
      <c r="T35" s="119"/>
      <c r="U35" s="119"/>
      <c r="V35" s="77">
        <f t="shared" si="81"/>
        <v>0</v>
      </c>
      <c r="W35" s="77">
        <f t="shared" si="82"/>
        <v>0</v>
      </c>
      <c r="X35" s="77">
        <f t="shared" si="83"/>
        <v>0</v>
      </c>
      <c r="Y35" s="118"/>
      <c r="Z35" s="118"/>
      <c r="AA35" s="119"/>
      <c r="AB35" s="119"/>
      <c r="AC35" s="77">
        <f t="shared" si="84"/>
        <v>0</v>
      </c>
      <c r="AD35" s="77">
        <f t="shared" si="85"/>
        <v>0</v>
      </c>
      <c r="AE35" s="77">
        <f t="shared" si="86"/>
        <v>0</v>
      </c>
      <c r="AF35" s="118"/>
      <c r="AG35" s="118"/>
      <c r="AH35" s="119"/>
      <c r="AI35" s="119"/>
      <c r="AJ35" s="77">
        <f t="shared" si="87"/>
        <v>0</v>
      </c>
      <c r="AK35" s="77">
        <f t="shared" si="88"/>
        <v>0</v>
      </c>
      <c r="AL35" s="77">
        <f t="shared" si="89"/>
        <v>0</v>
      </c>
      <c r="AM35" s="118"/>
      <c r="AN35" s="118"/>
      <c r="AO35" s="119"/>
      <c r="AP35" s="119"/>
      <c r="AQ35" s="77">
        <f t="shared" si="90"/>
        <v>0</v>
      </c>
      <c r="AR35" s="77">
        <f t="shared" si="91"/>
        <v>0</v>
      </c>
      <c r="AS35" s="77">
        <f t="shared" si="92"/>
        <v>0</v>
      </c>
      <c r="AT35" s="118"/>
      <c r="AU35" s="118"/>
      <c r="AV35" s="119"/>
      <c r="AW35" s="119"/>
      <c r="AX35" s="77">
        <f t="shared" si="93"/>
        <v>0</v>
      </c>
      <c r="AY35" s="77">
        <f t="shared" si="94"/>
        <v>0</v>
      </c>
      <c r="AZ35" s="77">
        <f t="shared" si="95"/>
        <v>0</v>
      </c>
      <c r="BA35" s="118"/>
      <c r="BB35" s="118"/>
      <c r="BC35" s="119"/>
      <c r="BD35" s="119"/>
      <c r="BE35" s="77">
        <f t="shared" si="96"/>
        <v>0</v>
      </c>
      <c r="BF35" s="77">
        <f t="shared" si="97"/>
        <v>0</v>
      </c>
      <c r="BG35" s="77">
        <f t="shared" si="98"/>
        <v>0</v>
      </c>
      <c r="BH35" s="118"/>
      <c r="BI35" s="118"/>
      <c r="BJ35" s="119"/>
      <c r="BK35" s="119"/>
      <c r="BL35" s="77">
        <f t="shared" si="99"/>
        <v>0</v>
      </c>
      <c r="BM35" s="77">
        <f t="shared" si="100"/>
        <v>0</v>
      </c>
      <c r="BN35" s="77">
        <f t="shared" si="101"/>
        <v>0</v>
      </c>
      <c r="BO35" s="118"/>
      <c r="BP35" s="118"/>
      <c r="BQ35" s="119"/>
      <c r="BR35" s="119"/>
      <c r="BS35" s="77">
        <f t="shared" si="102"/>
        <v>0</v>
      </c>
      <c r="BT35" s="77">
        <f t="shared" si="103"/>
        <v>0</v>
      </c>
      <c r="BU35" s="77">
        <f t="shared" si="104"/>
        <v>0</v>
      </c>
      <c r="BV35" s="118"/>
      <c r="BW35" s="118"/>
      <c r="BX35" s="119"/>
      <c r="BY35" s="119"/>
      <c r="BZ35" s="77">
        <f t="shared" si="105"/>
        <v>0</v>
      </c>
      <c r="CA35" s="77">
        <f t="shared" si="106"/>
        <v>0</v>
      </c>
      <c r="CB35" s="77">
        <f t="shared" si="107"/>
        <v>0</v>
      </c>
      <c r="CC35" s="118"/>
      <c r="CD35" s="118"/>
      <c r="CE35" s="119"/>
      <c r="CF35" s="119"/>
      <c r="CG35" s="77">
        <f t="shared" si="108"/>
        <v>0</v>
      </c>
      <c r="CH35" s="77">
        <f t="shared" si="109"/>
        <v>0</v>
      </c>
      <c r="CI35" s="77">
        <f t="shared" si="110"/>
        <v>0</v>
      </c>
      <c r="CJ35" s="118"/>
      <c r="CK35" s="118"/>
      <c r="CL35" s="119"/>
      <c r="CM35" s="119"/>
      <c r="CN35" s="77">
        <f t="shared" si="111"/>
        <v>0</v>
      </c>
      <c r="CO35" s="77">
        <f t="shared" si="112"/>
        <v>0</v>
      </c>
      <c r="CP35" s="77">
        <f t="shared" si="113"/>
        <v>0</v>
      </c>
      <c r="CQ35" s="118"/>
      <c r="CR35" s="118"/>
      <c r="CS35" s="119"/>
      <c r="CT35" s="119"/>
      <c r="CU35" s="77">
        <f t="shared" si="114"/>
        <v>0</v>
      </c>
      <c r="CV35" s="77">
        <f t="shared" si="115"/>
        <v>0</v>
      </c>
      <c r="CW35" s="77">
        <f t="shared" si="116"/>
        <v>0</v>
      </c>
      <c r="CX35" s="118"/>
      <c r="CY35" s="118"/>
      <c r="CZ35" s="119"/>
      <c r="DA35" s="119"/>
      <c r="DB35" s="77">
        <f t="shared" si="117"/>
        <v>0</v>
      </c>
      <c r="DC35" s="77">
        <f t="shared" si="118"/>
        <v>0</v>
      </c>
      <c r="DD35" s="77">
        <f t="shared" si="119"/>
        <v>0</v>
      </c>
      <c r="DE35" s="118"/>
      <c r="DF35" s="118"/>
      <c r="DG35" s="119"/>
      <c r="DH35" s="119"/>
      <c r="DI35" s="77">
        <f t="shared" si="120"/>
        <v>0</v>
      </c>
      <c r="DJ35" s="77">
        <f t="shared" si="121"/>
        <v>0</v>
      </c>
      <c r="DK35" s="77">
        <f t="shared" si="122"/>
        <v>0</v>
      </c>
      <c r="DL35" s="118"/>
      <c r="DM35" s="118"/>
      <c r="DN35" s="119"/>
      <c r="DO35" s="119"/>
      <c r="DP35" s="77">
        <f t="shared" si="123"/>
        <v>0</v>
      </c>
      <c r="DQ35" s="77">
        <f t="shared" si="124"/>
        <v>0</v>
      </c>
      <c r="DR35" s="77">
        <f t="shared" si="125"/>
        <v>0</v>
      </c>
      <c r="DS35" s="118"/>
      <c r="DT35" s="118"/>
      <c r="DU35" s="119"/>
      <c r="DV35" s="119"/>
      <c r="DW35" s="77">
        <f t="shared" si="126"/>
        <v>0</v>
      </c>
      <c r="DX35" s="77">
        <f t="shared" si="127"/>
        <v>0</v>
      </c>
      <c r="DY35" s="77">
        <f t="shared" si="128"/>
        <v>0</v>
      </c>
      <c r="DZ35" s="118"/>
      <c r="EA35" s="118"/>
      <c r="EB35" s="119"/>
      <c r="EC35" s="119"/>
      <c r="ED35" s="77">
        <f t="shared" si="129"/>
        <v>0</v>
      </c>
      <c r="EE35" s="77">
        <f t="shared" si="130"/>
        <v>0</v>
      </c>
      <c r="EF35" s="77">
        <f t="shared" si="131"/>
        <v>0</v>
      </c>
      <c r="EG35" s="118"/>
      <c r="EH35" s="118"/>
      <c r="EI35" s="119"/>
      <c r="EJ35" s="119"/>
      <c r="EK35" s="77">
        <f t="shared" si="132"/>
        <v>0</v>
      </c>
      <c r="EL35" s="77">
        <f t="shared" si="133"/>
        <v>0</v>
      </c>
      <c r="EM35" s="77">
        <f t="shared" si="134"/>
        <v>0</v>
      </c>
      <c r="EN35" s="118"/>
      <c r="EO35" s="118"/>
      <c r="EP35" s="119"/>
      <c r="EQ35" s="119"/>
      <c r="ER35" s="77">
        <f t="shared" si="135"/>
        <v>0</v>
      </c>
      <c r="ES35" s="77">
        <f t="shared" si="136"/>
        <v>0</v>
      </c>
      <c r="ET35" s="77">
        <f t="shared" si="137"/>
        <v>0</v>
      </c>
      <c r="EU35" s="118"/>
      <c r="EV35" s="118"/>
      <c r="EW35" s="119"/>
      <c r="EX35" s="119"/>
      <c r="EY35" s="77">
        <f t="shared" si="138"/>
        <v>0</v>
      </c>
      <c r="EZ35" s="77">
        <f t="shared" si="139"/>
        <v>0</v>
      </c>
      <c r="FA35" s="77">
        <f t="shared" si="140"/>
        <v>0</v>
      </c>
      <c r="FB35" s="118"/>
      <c r="FC35" s="118"/>
      <c r="FD35" s="119"/>
      <c r="FE35" s="119"/>
      <c r="FF35" s="77">
        <f t="shared" si="141"/>
        <v>0</v>
      </c>
      <c r="FG35" s="77">
        <f t="shared" si="142"/>
        <v>0</v>
      </c>
      <c r="FH35" s="77">
        <f t="shared" si="143"/>
        <v>0</v>
      </c>
      <c r="FI35" s="118"/>
      <c r="FJ35" s="118"/>
      <c r="FK35" s="119"/>
      <c r="FL35" s="119"/>
      <c r="FM35" s="77">
        <f t="shared" si="144"/>
        <v>0</v>
      </c>
      <c r="FN35" s="77">
        <f t="shared" si="145"/>
        <v>0</v>
      </c>
      <c r="FO35" s="77">
        <f t="shared" si="146"/>
        <v>0</v>
      </c>
      <c r="FP35" s="118"/>
      <c r="FQ35" s="118"/>
      <c r="FR35" s="119"/>
      <c r="FS35" s="119"/>
      <c r="FT35" s="77">
        <f t="shared" si="147"/>
        <v>0</v>
      </c>
      <c r="FU35" s="77">
        <f t="shared" si="148"/>
        <v>0</v>
      </c>
      <c r="FV35" s="77">
        <f t="shared" si="149"/>
        <v>0</v>
      </c>
      <c r="FW35" s="118"/>
      <c r="FX35" s="118"/>
      <c r="FY35" s="119"/>
      <c r="FZ35" s="119"/>
      <c r="GA35" s="77">
        <f t="shared" si="150"/>
        <v>0</v>
      </c>
      <c r="GB35" s="77">
        <f t="shared" si="151"/>
        <v>0</v>
      </c>
      <c r="GC35" s="77">
        <f t="shared" si="152"/>
        <v>0</v>
      </c>
      <c r="GD35" s="118"/>
      <c r="GE35" s="118"/>
      <c r="GF35" s="119"/>
      <c r="GG35" s="119"/>
      <c r="GH35" s="77">
        <f t="shared" si="153"/>
        <v>0</v>
      </c>
      <c r="GI35" s="77">
        <f t="shared" si="154"/>
        <v>0</v>
      </c>
      <c r="GJ35" s="77">
        <f t="shared" si="155"/>
        <v>0</v>
      </c>
      <c r="GK35" s="118"/>
      <c r="GL35" s="118"/>
      <c r="GM35" s="119"/>
      <c r="GN35" s="119"/>
      <c r="GO35" s="77">
        <f t="shared" si="156"/>
        <v>0</v>
      </c>
      <c r="GP35" s="77">
        <f t="shared" si="157"/>
        <v>0</v>
      </c>
      <c r="GQ35" s="77">
        <f t="shared" si="158"/>
        <v>0</v>
      </c>
      <c r="GR35" s="118"/>
      <c r="GS35" s="118"/>
      <c r="GT35" s="119"/>
      <c r="GU35" s="119"/>
      <c r="GV35" s="77">
        <f t="shared" si="159"/>
        <v>0</v>
      </c>
      <c r="GW35" s="77">
        <f t="shared" si="160"/>
        <v>0</v>
      </c>
      <c r="GX35" s="77">
        <f t="shared" si="161"/>
        <v>0</v>
      </c>
      <c r="GY35" s="118"/>
      <c r="GZ35" s="118"/>
      <c r="HA35" s="119"/>
      <c r="HB35" s="119"/>
      <c r="HC35" s="77">
        <f t="shared" si="162"/>
        <v>0</v>
      </c>
      <c r="HD35" s="77">
        <f t="shared" si="163"/>
        <v>0</v>
      </c>
      <c r="HE35" s="77">
        <f t="shared" si="164"/>
        <v>0</v>
      </c>
      <c r="HF35" s="118"/>
      <c r="HG35" s="118"/>
      <c r="HH35" s="119"/>
      <c r="HI35" s="119"/>
      <c r="HJ35" s="77">
        <f t="shared" si="165"/>
        <v>0</v>
      </c>
      <c r="HK35" s="77">
        <f t="shared" si="166"/>
        <v>0</v>
      </c>
      <c r="HL35" s="77">
        <f t="shared" si="167"/>
        <v>0</v>
      </c>
      <c r="HM35" s="120"/>
      <c r="HN35" s="120"/>
      <c r="HO35" s="120"/>
      <c r="HP35" s="120"/>
      <c r="HQ35" s="120"/>
      <c r="HR35" s="120"/>
      <c r="HS35" s="76">
        <f t="shared" si="168"/>
        <v>0</v>
      </c>
      <c r="HT35" s="76">
        <f t="shared" si="169"/>
        <v>0</v>
      </c>
      <c r="HU35" s="76">
        <f t="shared" si="170"/>
        <v>0</v>
      </c>
      <c r="HV35" s="76">
        <f t="shared" si="171"/>
        <v>0</v>
      </c>
      <c r="HW35" s="76">
        <f t="shared" si="172"/>
        <v>0</v>
      </c>
      <c r="HX35" s="76">
        <f t="shared" si="173"/>
        <v>0</v>
      </c>
      <c r="HY35" s="76">
        <f t="shared" si="174"/>
        <v>0</v>
      </c>
      <c r="HZ35" s="76">
        <f t="shared" si="175"/>
        <v>0</v>
      </c>
      <c r="IA35" s="76">
        <f t="shared" si="176"/>
        <v>0</v>
      </c>
      <c r="IB35" s="76">
        <f t="shared" si="177"/>
        <v>0</v>
      </c>
      <c r="IC35" s="76">
        <f t="shared" si="178"/>
        <v>0</v>
      </c>
      <c r="ID35" s="76">
        <f t="shared" si="179"/>
        <v>0</v>
      </c>
      <c r="IE35" s="78">
        <f>IF('Daftar Pegawai'!I29="ASN YANG TIDAK DIBAYARKAN TPP",100%,
 IF(HZ35&gt;=$C$4,100%,
 (HN35*3%)+H35+I35+J35+O35+P35+Q35+V35+W35+X35+AC35+AD35+AE35+AJ35+AK35+AL35+AQ35+AR35+AS35+AX35+AY35+AZ35+BE35+BF35+BG35+BL35+BM35+BN35+BS35+BT35+BU35+BZ35+CA35+CB35+CG35+CH35+CI35+CN35+CO35+CP35+CU35+CV35+CW35+DB35+DC35+DD35+DI35+DJ35+DK35+DP35+DQ35+DR35+DW35+DX35+DY35+ED35+EE35+EF35+EK35+EL35+EM35+ER35+ES35+ET35+EY35+EZ35+FA35+FF35+FG35+FH35+FM35+FN35+FO35+FT35+FU35+FV35+GA35+GB35+GC35+GH35+GI35+GJ35+GO35+GP35+GQ35+GV35+GW35+GX35+HC35+HD35+HE35+HJ35+HK35+HL35+'Daftar Pegawai'!K29+'Daftar Pegawai'!M29+'Daftar Pegawai'!U29+'Daftar Pegawai'!O29+'Daftar Pegawai'!Q29+'Daftar Pegawai'!S29
 )
)</f>
        <v>1</v>
      </c>
      <c r="IF35" s="78">
        <f t="shared" si="180"/>
        <v>1</v>
      </c>
    </row>
    <row r="36" spans="1:240" x14ac:dyDescent="0.25">
      <c r="A36" s="121">
        <f t="shared" si="74"/>
        <v>26</v>
      </c>
      <c r="B36" s="121">
        <f>'Daftar Pegawai'!B30</f>
        <v>0</v>
      </c>
      <c r="C36" s="121">
        <f>'Daftar Pegawai'!C30</f>
        <v>0</v>
      </c>
      <c r="D36" s="118"/>
      <c r="E36" s="118"/>
      <c r="F36" s="119"/>
      <c r="G36" s="119"/>
      <c r="H36" s="77">
        <f t="shared" si="75"/>
        <v>0</v>
      </c>
      <c r="I36" s="77">
        <f t="shared" si="76"/>
        <v>0</v>
      </c>
      <c r="J36" s="77">
        <f t="shared" si="77"/>
        <v>0</v>
      </c>
      <c r="K36" s="118"/>
      <c r="L36" s="118"/>
      <c r="M36" s="119"/>
      <c r="N36" s="119"/>
      <c r="O36" s="77">
        <f t="shared" si="78"/>
        <v>0</v>
      </c>
      <c r="P36" s="77">
        <f t="shared" si="79"/>
        <v>0</v>
      </c>
      <c r="Q36" s="77">
        <f t="shared" si="80"/>
        <v>0</v>
      </c>
      <c r="R36" s="118"/>
      <c r="S36" s="118"/>
      <c r="T36" s="119"/>
      <c r="U36" s="119"/>
      <c r="V36" s="77">
        <f t="shared" si="81"/>
        <v>0</v>
      </c>
      <c r="W36" s="77">
        <f t="shared" si="82"/>
        <v>0</v>
      </c>
      <c r="X36" s="77">
        <f t="shared" si="83"/>
        <v>0</v>
      </c>
      <c r="Y36" s="118"/>
      <c r="Z36" s="118"/>
      <c r="AA36" s="119"/>
      <c r="AB36" s="119"/>
      <c r="AC36" s="77">
        <f t="shared" si="84"/>
        <v>0</v>
      </c>
      <c r="AD36" s="77">
        <f t="shared" si="85"/>
        <v>0</v>
      </c>
      <c r="AE36" s="77">
        <f t="shared" si="86"/>
        <v>0</v>
      </c>
      <c r="AF36" s="118"/>
      <c r="AG36" s="118"/>
      <c r="AH36" s="119"/>
      <c r="AI36" s="119"/>
      <c r="AJ36" s="77">
        <f t="shared" si="87"/>
        <v>0</v>
      </c>
      <c r="AK36" s="77">
        <f t="shared" si="88"/>
        <v>0</v>
      </c>
      <c r="AL36" s="77">
        <f t="shared" si="89"/>
        <v>0</v>
      </c>
      <c r="AM36" s="118"/>
      <c r="AN36" s="118"/>
      <c r="AO36" s="119"/>
      <c r="AP36" s="119"/>
      <c r="AQ36" s="77">
        <f t="shared" si="90"/>
        <v>0</v>
      </c>
      <c r="AR36" s="77">
        <f t="shared" si="91"/>
        <v>0</v>
      </c>
      <c r="AS36" s="77">
        <f t="shared" si="92"/>
        <v>0</v>
      </c>
      <c r="AT36" s="118"/>
      <c r="AU36" s="118"/>
      <c r="AV36" s="119"/>
      <c r="AW36" s="119"/>
      <c r="AX36" s="77">
        <f t="shared" si="93"/>
        <v>0</v>
      </c>
      <c r="AY36" s="77">
        <f t="shared" si="94"/>
        <v>0</v>
      </c>
      <c r="AZ36" s="77">
        <f t="shared" si="95"/>
        <v>0</v>
      </c>
      <c r="BA36" s="118"/>
      <c r="BB36" s="118"/>
      <c r="BC36" s="119"/>
      <c r="BD36" s="119"/>
      <c r="BE36" s="77">
        <f t="shared" si="96"/>
        <v>0</v>
      </c>
      <c r="BF36" s="77">
        <f t="shared" si="97"/>
        <v>0</v>
      </c>
      <c r="BG36" s="77">
        <f t="shared" si="98"/>
        <v>0</v>
      </c>
      <c r="BH36" s="118"/>
      <c r="BI36" s="118"/>
      <c r="BJ36" s="119"/>
      <c r="BK36" s="119"/>
      <c r="BL36" s="77">
        <f t="shared" si="99"/>
        <v>0</v>
      </c>
      <c r="BM36" s="77">
        <f t="shared" si="100"/>
        <v>0</v>
      </c>
      <c r="BN36" s="77">
        <f t="shared" si="101"/>
        <v>0</v>
      </c>
      <c r="BO36" s="118"/>
      <c r="BP36" s="118"/>
      <c r="BQ36" s="119"/>
      <c r="BR36" s="119"/>
      <c r="BS36" s="77">
        <f t="shared" si="102"/>
        <v>0</v>
      </c>
      <c r="BT36" s="77">
        <f t="shared" si="103"/>
        <v>0</v>
      </c>
      <c r="BU36" s="77">
        <f t="shared" si="104"/>
        <v>0</v>
      </c>
      <c r="BV36" s="118"/>
      <c r="BW36" s="118"/>
      <c r="BX36" s="119"/>
      <c r="BY36" s="119"/>
      <c r="BZ36" s="77">
        <f t="shared" si="105"/>
        <v>0</v>
      </c>
      <c r="CA36" s="77">
        <f t="shared" si="106"/>
        <v>0</v>
      </c>
      <c r="CB36" s="77">
        <f t="shared" si="107"/>
        <v>0</v>
      </c>
      <c r="CC36" s="118"/>
      <c r="CD36" s="118"/>
      <c r="CE36" s="119"/>
      <c r="CF36" s="119"/>
      <c r="CG36" s="77">
        <f t="shared" si="108"/>
        <v>0</v>
      </c>
      <c r="CH36" s="77">
        <f t="shared" si="109"/>
        <v>0</v>
      </c>
      <c r="CI36" s="77">
        <f t="shared" si="110"/>
        <v>0</v>
      </c>
      <c r="CJ36" s="118"/>
      <c r="CK36" s="118"/>
      <c r="CL36" s="119"/>
      <c r="CM36" s="119"/>
      <c r="CN36" s="77">
        <f t="shared" si="111"/>
        <v>0</v>
      </c>
      <c r="CO36" s="77">
        <f t="shared" si="112"/>
        <v>0</v>
      </c>
      <c r="CP36" s="77">
        <f t="shared" si="113"/>
        <v>0</v>
      </c>
      <c r="CQ36" s="118"/>
      <c r="CR36" s="118"/>
      <c r="CS36" s="119"/>
      <c r="CT36" s="119"/>
      <c r="CU36" s="77">
        <f t="shared" si="114"/>
        <v>0</v>
      </c>
      <c r="CV36" s="77">
        <f t="shared" si="115"/>
        <v>0</v>
      </c>
      <c r="CW36" s="77">
        <f t="shared" si="116"/>
        <v>0</v>
      </c>
      <c r="CX36" s="118"/>
      <c r="CY36" s="118"/>
      <c r="CZ36" s="119"/>
      <c r="DA36" s="119"/>
      <c r="DB36" s="77">
        <f t="shared" si="117"/>
        <v>0</v>
      </c>
      <c r="DC36" s="77">
        <f t="shared" si="118"/>
        <v>0</v>
      </c>
      <c r="DD36" s="77">
        <f t="shared" si="119"/>
        <v>0</v>
      </c>
      <c r="DE36" s="118"/>
      <c r="DF36" s="118"/>
      <c r="DG36" s="119"/>
      <c r="DH36" s="119"/>
      <c r="DI36" s="77">
        <f t="shared" si="120"/>
        <v>0</v>
      </c>
      <c r="DJ36" s="77">
        <f t="shared" si="121"/>
        <v>0</v>
      </c>
      <c r="DK36" s="77">
        <f t="shared" si="122"/>
        <v>0</v>
      </c>
      <c r="DL36" s="118"/>
      <c r="DM36" s="118"/>
      <c r="DN36" s="119"/>
      <c r="DO36" s="119"/>
      <c r="DP36" s="77">
        <f t="shared" si="123"/>
        <v>0</v>
      </c>
      <c r="DQ36" s="77">
        <f t="shared" si="124"/>
        <v>0</v>
      </c>
      <c r="DR36" s="77">
        <f t="shared" si="125"/>
        <v>0</v>
      </c>
      <c r="DS36" s="118"/>
      <c r="DT36" s="118"/>
      <c r="DU36" s="119"/>
      <c r="DV36" s="119"/>
      <c r="DW36" s="77">
        <f t="shared" si="126"/>
        <v>0</v>
      </c>
      <c r="DX36" s="77">
        <f t="shared" si="127"/>
        <v>0</v>
      </c>
      <c r="DY36" s="77">
        <f t="shared" si="128"/>
        <v>0</v>
      </c>
      <c r="DZ36" s="118"/>
      <c r="EA36" s="118"/>
      <c r="EB36" s="119"/>
      <c r="EC36" s="119"/>
      <c r="ED36" s="77">
        <f t="shared" si="129"/>
        <v>0</v>
      </c>
      <c r="EE36" s="77">
        <f t="shared" si="130"/>
        <v>0</v>
      </c>
      <c r="EF36" s="77">
        <f t="shared" si="131"/>
        <v>0</v>
      </c>
      <c r="EG36" s="118"/>
      <c r="EH36" s="118"/>
      <c r="EI36" s="119"/>
      <c r="EJ36" s="119"/>
      <c r="EK36" s="77">
        <f t="shared" si="132"/>
        <v>0</v>
      </c>
      <c r="EL36" s="77">
        <f t="shared" si="133"/>
        <v>0</v>
      </c>
      <c r="EM36" s="77">
        <f t="shared" si="134"/>
        <v>0</v>
      </c>
      <c r="EN36" s="118"/>
      <c r="EO36" s="118"/>
      <c r="EP36" s="119"/>
      <c r="EQ36" s="119"/>
      <c r="ER36" s="77">
        <f t="shared" si="135"/>
        <v>0</v>
      </c>
      <c r="ES36" s="77">
        <f t="shared" si="136"/>
        <v>0</v>
      </c>
      <c r="ET36" s="77">
        <f t="shared" si="137"/>
        <v>0</v>
      </c>
      <c r="EU36" s="118"/>
      <c r="EV36" s="118"/>
      <c r="EW36" s="119"/>
      <c r="EX36" s="119"/>
      <c r="EY36" s="77">
        <f t="shared" si="138"/>
        <v>0</v>
      </c>
      <c r="EZ36" s="77">
        <f t="shared" si="139"/>
        <v>0</v>
      </c>
      <c r="FA36" s="77">
        <f t="shared" si="140"/>
        <v>0</v>
      </c>
      <c r="FB36" s="118"/>
      <c r="FC36" s="118"/>
      <c r="FD36" s="119"/>
      <c r="FE36" s="119"/>
      <c r="FF36" s="77">
        <f t="shared" si="141"/>
        <v>0</v>
      </c>
      <c r="FG36" s="77">
        <f t="shared" si="142"/>
        <v>0</v>
      </c>
      <c r="FH36" s="77">
        <f t="shared" si="143"/>
        <v>0</v>
      </c>
      <c r="FI36" s="118"/>
      <c r="FJ36" s="118"/>
      <c r="FK36" s="119"/>
      <c r="FL36" s="119"/>
      <c r="FM36" s="77">
        <f t="shared" si="144"/>
        <v>0</v>
      </c>
      <c r="FN36" s="77">
        <f t="shared" si="145"/>
        <v>0</v>
      </c>
      <c r="FO36" s="77">
        <f t="shared" si="146"/>
        <v>0</v>
      </c>
      <c r="FP36" s="118"/>
      <c r="FQ36" s="118"/>
      <c r="FR36" s="119"/>
      <c r="FS36" s="119"/>
      <c r="FT36" s="77">
        <f t="shared" si="147"/>
        <v>0</v>
      </c>
      <c r="FU36" s="77">
        <f t="shared" si="148"/>
        <v>0</v>
      </c>
      <c r="FV36" s="77">
        <f t="shared" si="149"/>
        <v>0</v>
      </c>
      <c r="FW36" s="118"/>
      <c r="FX36" s="118"/>
      <c r="FY36" s="119"/>
      <c r="FZ36" s="119"/>
      <c r="GA36" s="77">
        <f t="shared" si="150"/>
        <v>0</v>
      </c>
      <c r="GB36" s="77">
        <f t="shared" si="151"/>
        <v>0</v>
      </c>
      <c r="GC36" s="77">
        <f t="shared" si="152"/>
        <v>0</v>
      </c>
      <c r="GD36" s="118"/>
      <c r="GE36" s="118"/>
      <c r="GF36" s="119"/>
      <c r="GG36" s="119"/>
      <c r="GH36" s="77">
        <f t="shared" si="153"/>
        <v>0</v>
      </c>
      <c r="GI36" s="77">
        <f t="shared" si="154"/>
        <v>0</v>
      </c>
      <c r="GJ36" s="77">
        <f t="shared" si="155"/>
        <v>0</v>
      </c>
      <c r="GK36" s="118"/>
      <c r="GL36" s="118"/>
      <c r="GM36" s="119"/>
      <c r="GN36" s="119"/>
      <c r="GO36" s="77">
        <f t="shared" si="156"/>
        <v>0</v>
      </c>
      <c r="GP36" s="77">
        <f t="shared" si="157"/>
        <v>0</v>
      </c>
      <c r="GQ36" s="77">
        <f t="shared" si="158"/>
        <v>0</v>
      </c>
      <c r="GR36" s="118"/>
      <c r="GS36" s="118"/>
      <c r="GT36" s="119"/>
      <c r="GU36" s="119"/>
      <c r="GV36" s="77">
        <f t="shared" si="159"/>
        <v>0</v>
      </c>
      <c r="GW36" s="77">
        <f t="shared" si="160"/>
        <v>0</v>
      </c>
      <c r="GX36" s="77">
        <f t="shared" si="161"/>
        <v>0</v>
      </c>
      <c r="GY36" s="118"/>
      <c r="GZ36" s="118"/>
      <c r="HA36" s="119"/>
      <c r="HB36" s="119"/>
      <c r="HC36" s="77">
        <f t="shared" si="162"/>
        <v>0</v>
      </c>
      <c r="HD36" s="77">
        <f t="shared" si="163"/>
        <v>0</v>
      </c>
      <c r="HE36" s="77">
        <f t="shared" si="164"/>
        <v>0</v>
      </c>
      <c r="HF36" s="118"/>
      <c r="HG36" s="118"/>
      <c r="HH36" s="119"/>
      <c r="HI36" s="119"/>
      <c r="HJ36" s="77">
        <f t="shared" si="165"/>
        <v>0</v>
      </c>
      <c r="HK36" s="77">
        <f t="shared" si="166"/>
        <v>0</v>
      </c>
      <c r="HL36" s="77">
        <f t="shared" si="167"/>
        <v>0</v>
      </c>
      <c r="HM36" s="120"/>
      <c r="HN36" s="120"/>
      <c r="HO36" s="120"/>
      <c r="HP36" s="120"/>
      <c r="HQ36" s="120"/>
      <c r="HR36" s="120"/>
      <c r="HS36" s="76">
        <f t="shared" si="168"/>
        <v>0</v>
      </c>
      <c r="HT36" s="76">
        <f t="shared" si="169"/>
        <v>0</v>
      </c>
      <c r="HU36" s="76">
        <f t="shared" si="170"/>
        <v>0</v>
      </c>
      <c r="HV36" s="76">
        <f t="shared" si="171"/>
        <v>0</v>
      </c>
      <c r="HW36" s="76">
        <f t="shared" si="172"/>
        <v>0</v>
      </c>
      <c r="HX36" s="76">
        <f t="shared" si="173"/>
        <v>0</v>
      </c>
      <c r="HY36" s="76">
        <f t="shared" si="174"/>
        <v>0</v>
      </c>
      <c r="HZ36" s="76">
        <f t="shared" si="175"/>
        <v>0</v>
      </c>
      <c r="IA36" s="76">
        <f t="shared" si="176"/>
        <v>0</v>
      </c>
      <c r="IB36" s="76">
        <f t="shared" si="177"/>
        <v>0</v>
      </c>
      <c r="IC36" s="76">
        <f t="shared" si="178"/>
        <v>0</v>
      </c>
      <c r="ID36" s="76">
        <f t="shared" si="179"/>
        <v>0</v>
      </c>
      <c r="IE36" s="78">
        <f>IF('Daftar Pegawai'!I30="ASN YANG TIDAK DIBAYARKAN TPP",100%,
 IF(HZ36&gt;=$C$4,100%,
 (HN36*3%)+H36+I36+J36+O36+P36+Q36+V36+W36+X36+AC36+AD36+AE36+AJ36+AK36+AL36+AQ36+AR36+AS36+AX36+AY36+AZ36+BE36+BF36+BG36+BL36+BM36+BN36+BS36+BT36+BU36+BZ36+CA36+CB36+CG36+CH36+CI36+CN36+CO36+CP36+CU36+CV36+CW36+DB36+DC36+DD36+DI36+DJ36+DK36+DP36+DQ36+DR36+DW36+DX36+DY36+ED36+EE36+EF36+EK36+EL36+EM36+ER36+ES36+ET36+EY36+EZ36+FA36+FF36+FG36+FH36+FM36+FN36+FO36+FT36+FU36+FV36+GA36+GB36+GC36+GH36+GI36+GJ36+GO36+GP36+GQ36+GV36+GW36+GX36+HC36+HD36+HE36+HJ36+HK36+HL36+'Daftar Pegawai'!K30+'Daftar Pegawai'!M30+'Daftar Pegawai'!U30+'Daftar Pegawai'!O30+'Daftar Pegawai'!Q30+'Daftar Pegawai'!S30
 )
)</f>
        <v>1</v>
      </c>
      <c r="IF36" s="78">
        <f t="shared" si="180"/>
        <v>1</v>
      </c>
    </row>
    <row r="37" spans="1:240" x14ac:dyDescent="0.25">
      <c r="A37" s="121">
        <f t="shared" si="74"/>
        <v>27</v>
      </c>
      <c r="B37" s="121">
        <f>'Daftar Pegawai'!B31</f>
        <v>0</v>
      </c>
      <c r="C37" s="121">
        <f>'Daftar Pegawai'!C31</f>
        <v>0</v>
      </c>
      <c r="D37" s="118"/>
      <c r="E37" s="118"/>
      <c r="F37" s="119"/>
      <c r="G37" s="119"/>
      <c r="H37" s="77">
        <f t="shared" si="75"/>
        <v>0</v>
      </c>
      <c r="I37" s="77">
        <f t="shared" si="76"/>
        <v>0</v>
      </c>
      <c r="J37" s="77">
        <f t="shared" si="77"/>
        <v>0</v>
      </c>
      <c r="K37" s="118"/>
      <c r="L37" s="118"/>
      <c r="M37" s="119"/>
      <c r="N37" s="119"/>
      <c r="O37" s="77">
        <f t="shared" si="78"/>
        <v>0</v>
      </c>
      <c r="P37" s="77">
        <f t="shared" si="79"/>
        <v>0</v>
      </c>
      <c r="Q37" s="77">
        <f t="shared" si="80"/>
        <v>0</v>
      </c>
      <c r="R37" s="118"/>
      <c r="S37" s="118"/>
      <c r="T37" s="119"/>
      <c r="U37" s="119"/>
      <c r="V37" s="77">
        <f t="shared" si="81"/>
        <v>0</v>
      </c>
      <c r="W37" s="77">
        <f t="shared" si="82"/>
        <v>0</v>
      </c>
      <c r="X37" s="77">
        <f t="shared" si="83"/>
        <v>0</v>
      </c>
      <c r="Y37" s="118"/>
      <c r="Z37" s="118"/>
      <c r="AA37" s="119"/>
      <c r="AB37" s="119"/>
      <c r="AC37" s="77">
        <f t="shared" si="84"/>
        <v>0</v>
      </c>
      <c r="AD37" s="77">
        <f t="shared" si="85"/>
        <v>0</v>
      </c>
      <c r="AE37" s="77">
        <f t="shared" si="86"/>
        <v>0</v>
      </c>
      <c r="AF37" s="118"/>
      <c r="AG37" s="118"/>
      <c r="AH37" s="119"/>
      <c r="AI37" s="119"/>
      <c r="AJ37" s="77">
        <f t="shared" si="87"/>
        <v>0</v>
      </c>
      <c r="AK37" s="77">
        <f t="shared" si="88"/>
        <v>0</v>
      </c>
      <c r="AL37" s="77">
        <f t="shared" si="89"/>
        <v>0</v>
      </c>
      <c r="AM37" s="118"/>
      <c r="AN37" s="118"/>
      <c r="AO37" s="119"/>
      <c r="AP37" s="119"/>
      <c r="AQ37" s="77">
        <f t="shared" si="90"/>
        <v>0</v>
      </c>
      <c r="AR37" s="77">
        <f t="shared" si="91"/>
        <v>0</v>
      </c>
      <c r="AS37" s="77">
        <f t="shared" si="92"/>
        <v>0</v>
      </c>
      <c r="AT37" s="118"/>
      <c r="AU37" s="118"/>
      <c r="AV37" s="119"/>
      <c r="AW37" s="119"/>
      <c r="AX37" s="77">
        <f t="shared" si="93"/>
        <v>0</v>
      </c>
      <c r="AY37" s="77">
        <f t="shared" si="94"/>
        <v>0</v>
      </c>
      <c r="AZ37" s="77">
        <f t="shared" si="95"/>
        <v>0</v>
      </c>
      <c r="BA37" s="118"/>
      <c r="BB37" s="118"/>
      <c r="BC37" s="119"/>
      <c r="BD37" s="119"/>
      <c r="BE37" s="77">
        <f t="shared" si="96"/>
        <v>0</v>
      </c>
      <c r="BF37" s="77">
        <f t="shared" si="97"/>
        <v>0</v>
      </c>
      <c r="BG37" s="77">
        <f t="shared" si="98"/>
        <v>0</v>
      </c>
      <c r="BH37" s="118"/>
      <c r="BI37" s="118"/>
      <c r="BJ37" s="119"/>
      <c r="BK37" s="119"/>
      <c r="BL37" s="77">
        <f t="shared" si="99"/>
        <v>0</v>
      </c>
      <c r="BM37" s="77">
        <f t="shared" si="100"/>
        <v>0</v>
      </c>
      <c r="BN37" s="77">
        <f t="shared" si="101"/>
        <v>0</v>
      </c>
      <c r="BO37" s="118"/>
      <c r="BP37" s="118"/>
      <c r="BQ37" s="119"/>
      <c r="BR37" s="119"/>
      <c r="BS37" s="77">
        <f t="shared" si="102"/>
        <v>0</v>
      </c>
      <c r="BT37" s="77">
        <f t="shared" si="103"/>
        <v>0</v>
      </c>
      <c r="BU37" s="77">
        <f t="shared" si="104"/>
        <v>0</v>
      </c>
      <c r="BV37" s="118"/>
      <c r="BW37" s="118"/>
      <c r="BX37" s="119"/>
      <c r="BY37" s="119"/>
      <c r="BZ37" s="77">
        <f t="shared" si="105"/>
        <v>0</v>
      </c>
      <c r="CA37" s="77">
        <f t="shared" si="106"/>
        <v>0</v>
      </c>
      <c r="CB37" s="77">
        <f t="shared" si="107"/>
        <v>0</v>
      </c>
      <c r="CC37" s="118"/>
      <c r="CD37" s="118"/>
      <c r="CE37" s="119"/>
      <c r="CF37" s="119"/>
      <c r="CG37" s="77">
        <f t="shared" si="108"/>
        <v>0</v>
      </c>
      <c r="CH37" s="77">
        <f t="shared" si="109"/>
        <v>0</v>
      </c>
      <c r="CI37" s="77">
        <f t="shared" si="110"/>
        <v>0</v>
      </c>
      <c r="CJ37" s="118"/>
      <c r="CK37" s="118"/>
      <c r="CL37" s="119"/>
      <c r="CM37" s="119"/>
      <c r="CN37" s="77">
        <f t="shared" si="111"/>
        <v>0</v>
      </c>
      <c r="CO37" s="77">
        <f t="shared" si="112"/>
        <v>0</v>
      </c>
      <c r="CP37" s="77">
        <f t="shared" si="113"/>
        <v>0</v>
      </c>
      <c r="CQ37" s="118"/>
      <c r="CR37" s="118"/>
      <c r="CS37" s="119"/>
      <c r="CT37" s="119"/>
      <c r="CU37" s="77">
        <f t="shared" si="114"/>
        <v>0</v>
      </c>
      <c r="CV37" s="77">
        <f t="shared" si="115"/>
        <v>0</v>
      </c>
      <c r="CW37" s="77">
        <f t="shared" si="116"/>
        <v>0</v>
      </c>
      <c r="CX37" s="118"/>
      <c r="CY37" s="118"/>
      <c r="CZ37" s="119"/>
      <c r="DA37" s="119"/>
      <c r="DB37" s="77">
        <f t="shared" si="117"/>
        <v>0</v>
      </c>
      <c r="DC37" s="77">
        <f t="shared" si="118"/>
        <v>0</v>
      </c>
      <c r="DD37" s="77">
        <f t="shared" si="119"/>
        <v>0</v>
      </c>
      <c r="DE37" s="118"/>
      <c r="DF37" s="118"/>
      <c r="DG37" s="119"/>
      <c r="DH37" s="119"/>
      <c r="DI37" s="77">
        <f t="shared" si="120"/>
        <v>0</v>
      </c>
      <c r="DJ37" s="77">
        <f t="shared" si="121"/>
        <v>0</v>
      </c>
      <c r="DK37" s="77">
        <f t="shared" si="122"/>
        <v>0</v>
      </c>
      <c r="DL37" s="118"/>
      <c r="DM37" s="118"/>
      <c r="DN37" s="119"/>
      <c r="DO37" s="119"/>
      <c r="DP37" s="77">
        <f t="shared" si="123"/>
        <v>0</v>
      </c>
      <c r="DQ37" s="77">
        <f t="shared" si="124"/>
        <v>0</v>
      </c>
      <c r="DR37" s="77">
        <f t="shared" si="125"/>
        <v>0</v>
      </c>
      <c r="DS37" s="118"/>
      <c r="DT37" s="118"/>
      <c r="DU37" s="119"/>
      <c r="DV37" s="119"/>
      <c r="DW37" s="77">
        <f t="shared" si="126"/>
        <v>0</v>
      </c>
      <c r="DX37" s="77">
        <f t="shared" si="127"/>
        <v>0</v>
      </c>
      <c r="DY37" s="77">
        <f t="shared" si="128"/>
        <v>0</v>
      </c>
      <c r="DZ37" s="118"/>
      <c r="EA37" s="118"/>
      <c r="EB37" s="119"/>
      <c r="EC37" s="119"/>
      <c r="ED37" s="77">
        <f t="shared" si="129"/>
        <v>0</v>
      </c>
      <c r="EE37" s="77">
        <f t="shared" si="130"/>
        <v>0</v>
      </c>
      <c r="EF37" s="77">
        <f t="shared" si="131"/>
        <v>0</v>
      </c>
      <c r="EG37" s="118"/>
      <c r="EH37" s="118"/>
      <c r="EI37" s="119"/>
      <c r="EJ37" s="119"/>
      <c r="EK37" s="77">
        <f t="shared" si="132"/>
        <v>0</v>
      </c>
      <c r="EL37" s="77">
        <f t="shared" si="133"/>
        <v>0</v>
      </c>
      <c r="EM37" s="77">
        <f t="shared" si="134"/>
        <v>0</v>
      </c>
      <c r="EN37" s="118"/>
      <c r="EO37" s="118"/>
      <c r="EP37" s="119"/>
      <c r="EQ37" s="119"/>
      <c r="ER37" s="77">
        <f t="shared" si="135"/>
        <v>0</v>
      </c>
      <c r="ES37" s="77">
        <f t="shared" si="136"/>
        <v>0</v>
      </c>
      <c r="ET37" s="77">
        <f t="shared" si="137"/>
        <v>0</v>
      </c>
      <c r="EU37" s="118"/>
      <c r="EV37" s="118"/>
      <c r="EW37" s="119"/>
      <c r="EX37" s="119"/>
      <c r="EY37" s="77">
        <f t="shared" si="138"/>
        <v>0</v>
      </c>
      <c r="EZ37" s="77">
        <f t="shared" si="139"/>
        <v>0</v>
      </c>
      <c r="FA37" s="77">
        <f t="shared" si="140"/>
        <v>0</v>
      </c>
      <c r="FB37" s="118"/>
      <c r="FC37" s="118"/>
      <c r="FD37" s="119"/>
      <c r="FE37" s="119"/>
      <c r="FF37" s="77">
        <f t="shared" si="141"/>
        <v>0</v>
      </c>
      <c r="FG37" s="77">
        <f t="shared" si="142"/>
        <v>0</v>
      </c>
      <c r="FH37" s="77">
        <f t="shared" si="143"/>
        <v>0</v>
      </c>
      <c r="FI37" s="118"/>
      <c r="FJ37" s="118"/>
      <c r="FK37" s="119"/>
      <c r="FL37" s="119"/>
      <c r="FM37" s="77">
        <f t="shared" si="144"/>
        <v>0</v>
      </c>
      <c r="FN37" s="77">
        <f t="shared" si="145"/>
        <v>0</v>
      </c>
      <c r="FO37" s="77">
        <f t="shared" si="146"/>
        <v>0</v>
      </c>
      <c r="FP37" s="118"/>
      <c r="FQ37" s="118"/>
      <c r="FR37" s="119"/>
      <c r="FS37" s="119"/>
      <c r="FT37" s="77">
        <f t="shared" si="147"/>
        <v>0</v>
      </c>
      <c r="FU37" s="77">
        <f t="shared" si="148"/>
        <v>0</v>
      </c>
      <c r="FV37" s="77">
        <f t="shared" si="149"/>
        <v>0</v>
      </c>
      <c r="FW37" s="118"/>
      <c r="FX37" s="118"/>
      <c r="FY37" s="119"/>
      <c r="FZ37" s="119"/>
      <c r="GA37" s="77">
        <f t="shared" si="150"/>
        <v>0</v>
      </c>
      <c r="GB37" s="77">
        <f t="shared" si="151"/>
        <v>0</v>
      </c>
      <c r="GC37" s="77">
        <f t="shared" si="152"/>
        <v>0</v>
      </c>
      <c r="GD37" s="118"/>
      <c r="GE37" s="118"/>
      <c r="GF37" s="119"/>
      <c r="GG37" s="119"/>
      <c r="GH37" s="77">
        <f t="shared" si="153"/>
        <v>0</v>
      </c>
      <c r="GI37" s="77">
        <f t="shared" si="154"/>
        <v>0</v>
      </c>
      <c r="GJ37" s="77">
        <f t="shared" si="155"/>
        <v>0</v>
      </c>
      <c r="GK37" s="118"/>
      <c r="GL37" s="118"/>
      <c r="GM37" s="119"/>
      <c r="GN37" s="119"/>
      <c r="GO37" s="77">
        <f t="shared" si="156"/>
        <v>0</v>
      </c>
      <c r="GP37" s="77">
        <f t="shared" si="157"/>
        <v>0</v>
      </c>
      <c r="GQ37" s="77">
        <f t="shared" si="158"/>
        <v>0</v>
      </c>
      <c r="GR37" s="118"/>
      <c r="GS37" s="118"/>
      <c r="GT37" s="119"/>
      <c r="GU37" s="119"/>
      <c r="GV37" s="77">
        <f t="shared" si="159"/>
        <v>0</v>
      </c>
      <c r="GW37" s="77">
        <f t="shared" si="160"/>
        <v>0</v>
      </c>
      <c r="GX37" s="77">
        <f t="shared" si="161"/>
        <v>0</v>
      </c>
      <c r="GY37" s="118"/>
      <c r="GZ37" s="118"/>
      <c r="HA37" s="119"/>
      <c r="HB37" s="119"/>
      <c r="HC37" s="77">
        <f t="shared" si="162"/>
        <v>0</v>
      </c>
      <c r="HD37" s="77">
        <f t="shared" si="163"/>
        <v>0</v>
      </c>
      <c r="HE37" s="77">
        <f t="shared" si="164"/>
        <v>0</v>
      </c>
      <c r="HF37" s="118"/>
      <c r="HG37" s="118"/>
      <c r="HH37" s="119"/>
      <c r="HI37" s="119"/>
      <c r="HJ37" s="77">
        <f t="shared" si="165"/>
        <v>0</v>
      </c>
      <c r="HK37" s="77">
        <f t="shared" si="166"/>
        <v>0</v>
      </c>
      <c r="HL37" s="77">
        <f t="shared" si="167"/>
        <v>0</v>
      </c>
      <c r="HM37" s="120"/>
      <c r="HN37" s="120"/>
      <c r="HO37" s="120"/>
      <c r="HP37" s="120"/>
      <c r="HQ37" s="120"/>
      <c r="HR37" s="120"/>
      <c r="HS37" s="76">
        <f t="shared" si="168"/>
        <v>0</v>
      </c>
      <c r="HT37" s="76">
        <f t="shared" si="169"/>
        <v>0</v>
      </c>
      <c r="HU37" s="76">
        <f t="shared" si="170"/>
        <v>0</v>
      </c>
      <c r="HV37" s="76">
        <f t="shared" si="171"/>
        <v>0</v>
      </c>
      <c r="HW37" s="76">
        <f t="shared" si="172"/>
        <v>0</v>
      </c>
      <c r="HX37" s="76">
        <f t="shared" si="173"/>
        <v>0</v>
      </c>
      <c r="HY37" s="76">
        <f t="shared" si="174"/>
        <v>0</v>
      </c>
      <c r="HZ37" s="76">
        <f t="shared" si="175"/>
        <v>0</v>
      </c>
      <c r="IA37" s="76">
        <f t="shared" si="176"/>
        <v>0</v>
      </c>
      <c r="IB37" s="76">
        <f t="shared" si="177"/>
        <v>0</v>
      </c>
      <c r="IC37" s="76">
        <f t="shared" si="178"/>
        <v>0</v>
      </c>
      <c r="ID37" s="76">
        <f t="shared" si="179"/>
        <v>0</v>
      </c>
      <c r="IE37" s="78">
        <f>IF('Daftar Pegawai'!I31="ASN YANG TIDAK DIBAYARKAN TPP",100%,
 IF(HZ37&gt;=$C$4,100%,
 (HN37*3%)+H37+I37+J37+O37+P37+Q37+V37+W37+X37+AC37+AD37+AE37+AJ37+AK37+AL37+AQ37+AR37+AS37+AX37+AY37+AZ37+BE37+BF37+BG37+BL37+BM37+BN37+BS37+BT37+BU37+BZ37+CA37+CB37+CG37+CH37+CI37+CN37+CO37+CP37+CU37+CV37+CW37+DB37+DC37+DD37+DI37+DJ37+DK37+DP37+DQ37+DR37+DW37+DX37+DY37+ED37+EE37+EF37+EK37+EL37+EM37+ER37+ES37+ET37+EY37+EZ37+FA37+FF37+FG37+FH37+FM37+FN37+FO37+FT37+FU37+FV37+GA37+GB37+GC37+GH37+GI37+GJ37+GO37+GP37+GQ37+GV37+GW37+GX37+HC37+HD37+HE37+HJ37+HK37+HL37+'Daftar Pegawai'!K31+'Daftar Pegawai'!M31+'Daftar Pegawai'!U31+'Daftar Pegawai'!O31+'Daftar Pegawai'!Q31+'Daftar Pegawai'!S31
 )
)</f>
        <v>1</v>
      </c>
      <c r="IF37" s="78">
        <f t="shared" si="180"/>
        <v>1</v>
      </c>
    </row>
    <row r="38" spans="1:240" x14ac:dyDescent="0.25">
      <c r="A38" s="121">
        <f t="shared" si="74"/>
        <v>28</v>
      </c>
      <c r="B38" s="121">
        <f>'Daftar Pegawai'!B32</f>
        <v>0</v>
      </c>
      <c r="C38" s="121">
        <f>'Daftar Pegawai'!C32</f>
        <v>0</v>
      </c>
      <c r="D38" s="118"/>
      <c r="E38" s="118"/>
      <c r="F38" s="119"/>
      <c r="G38" s="119"/>
      <c r="H38" s="77">
        <f t="shared" si="75"/>
        <v>0</v>
      </c>
      <c r="I38" s="77">
        <f t="shared" si="76"/>
        <v>0</v>
      </c>
      <c r="J38" s="77">
        <f t="shared" si="77"/>
        <v>0</v>
      </c>
      <c r="K38" s="118"/>
      <c r="L38" s="118"/>
      <c r="M38" s="119"/>
      <c r="N38" s="119"/>
      <c r="O38" s="77">
        <f t="shared" si="78"/>
        <v>0</v>
      </c>
      <c r="P38" s="77">
        <f t="shared" si="79"/>
        <v>0</v>
      </c>
      <c r="Q38" s="77">
        <f t="shared" si="80"/>
        <v>0</v>
      </c>
      <c r="R38" s="118"/>
      <c r="S38" s="118"/>
      <c r="T38" s="119"/>
      <c r="U38" s="119"/>
      <c r="V38" s="77">
        <f t="shared" si="81"/>
        <v>0</v>
      </c>
      <c r="W38" s="77">
        <f t="shared" si="82"/>
        <v>0</v>
      </c>
      <c r="X38" s="77">
        <f t="shared" si="83"/>
        <v>0</v>
      </c>
      <c r="Y38" s="118"/>
      <c r="Z38" s="118"/>
      <c r="AA38" s="119"/>
      <c r="AB38" s="119"/>
      <c r="AC38" s="77">
        <f t="shared" si="84"/>
        <v>0</v>
      </c>
      <c r="AD38" s="77">
        <f t="shared" si="85"/>
        <v>0</v>
      </c>
      <c r="AE38" s="77">
        <f t="shared" si="86"/>
        <v>0</v>
      </c>
      <c r="AF38" s="118"/>
      <c r="AG38" s="118"/>
      <c r="AH38" s="119"/>
      <c r="AI38" s="119"/>
      <c r="AJ38" s="77">
        <f t="shared" si="87"/>
        <v>0</v>
      </c>
      <c r="AK38" s="77">
        <f t="shared" si="88"/>
        <v>0</v>
      </c>
      <c r="AL38" s="77">
        <f t="shared" si="89"/>
        <v>0</v>
      </c>
      <c r="AM38" s="118"/>
      <c r="AN38" s="118"/>
      <c r="AO38" s="119"/>
      <c r="AP38" s="119"/>
      <c r="AQ38" s="77">
        <f t="shared" si="90"/>
        <v>0</v>
      </c>
      <c r="AR38" s="77">
        <f t="shared" si="91"/>
        <v>0</v>
      </c>
      <c r="AS38" s="77">
        <f t="shared" si="92"/>
        <v>0</v>
      </c>
      <c r="AT38" s="118"/>
      <c r="AU38" s="118"/>
      <c r="AV38" s="119"/>
      <c r="AW38" s="119"/>
      <c r="AX38" s="77">
        <f t="shared" si="93"/>
        <v>0</v>
      </c>
      <c r="AY38" s="77">
        <f t="shared" si="94"/>
        <v>0</v>
      </c>
      <c r="AZ38" s="77">
        <f t="shared" si="95"/>
        <v>0</v>
      </c>
      <c r="BA38" s="118"/>
      <c r="BB38" s="118"/>
      <c r="BC38" s="119"/>
      <c r="BD38" s="119"/>
      <c r="BE38" s="77">
        <f t="shared" si="96"/>
        <v>0</v>
      </c>
      <c r="BF38" s="77">
        <f t="shared" si="97"/>
        <v>0</v>
      </c>
      <c r="BG38" s="77">
        <f t="shared" si="98"/>
        <v>0</v>
      </c>
      <c r="BH38" s="118"/>
      <c r="BI38" s="118"/>
      <c r="BJ38" s="119"/>
      <c r="BK38" s="119"/>
      <c r="BL38" s="77">
        <f t="shared" si="99"/>
        <v>0</v>
      </c>
      <c r="BM38" s="77">
        <f t="shared" si="100"/>
        <v>0</v>
      </c>
      <c r="BN38" s="77">
        <f t="shared" si="101"/>
        <v>0</v>
      </c>
      <c r="BO38" s="118"/>
      <c r="BP38" s="118"/>
      <c r="BQ38" s="119"/>
      <c r="BR38" s="119"/>
      <c r="BS38" s="77">
        <f t="shared" si="102"/>
        <v>0</v>
      </c>
      <c r="BT38" s="77">
        <f t="shared" si="103"/>
        <v>0</v>
      </c>
      <c r="BU38" s="77">
        <f t="shared" si="104"/>
        <v>0</v>
      </c>
      <c r="BV38" s="118"/>
      <c r="BW38" s="118"/>
      <c r="BX38" s="119"/>
      <c r="BY38" s="119"/>
      <c r="BZ38" s="77">
        <f t="shared" si="105"/>
        <v>0</v>
      </c>
      <c r="CA38" s="77">
        <f t="shared" si="106"/>
        <v>0</v>
      </c>
      <c r="CB38" s="77">
        <f t="shared" si="107"/>
        <v>0</v>
      </c>
      <c r="CC38" s="118"/>
      <c r="CD38" s="118"/>
      <c r="CE38" s="119"/>
      <c r="CF38" s="119"/>
      <c r="CG38" s="77">
        <f t="shared" si="108"/>
        <v>0</v>
      </c>
      <c r="CH38" s="77">
        <f t="shared" si="109"/>
        <v>0</v>
      </c>
      <c r="CI38" s="77">
        <f t="shared" si="110"/>
        <v>0</v>
      </c>
      <c r="CJ38" s="118"/>
      <c r="CK38" s="118"/>
      <c r="CL38" s="119"/>
      <c r="CM38" s="119"/>
      <c r="CN38" s="77">
        <f t="shared" si="111"/>
        <v>0</v>
      </c>
      <c r="CO38" s="77">
        <f t="shared" si="112"/>
        <v>0</v>
      </c>
      <c r="CP38" s="77">
        <f t="shared" si="113"/>
        <v>0</v>
      </c>
      <c r="CQ38" s="118"/>
      <c r="CR38" s="118"/>
      <c r="CS38" s="119"/>
      <c r="CT38" s="119"/>
      <c r="CU38" s="77">
        <f t="shared" si="114"/>
        <v>0</v>
      </c>
      <c r="CV38" s="77">
        <f t="shared" si="115"/>
        <v>0</v>
      </c>
      <c r="CW38" s="77">
        <f t="shared" si="116"/>
        <v>0</v>
      </c>
      <c r="CX38" s="118"/>
      <c r="CY38" s="118"/>
      <c r="CZ38" s="119"/>
      <c r="DA38" s="119"/>
      <c r="DB38" s="77">
        <f t="shared" si="117"/>
        <v>0</v>
      </c>
      <c r="DC38" s="77">
        <f t="shared" si="118"/>
        <v>0</v>
      </c>
      <c r="DD38" s="77">
        <f t="shared" si="119"/>
        <v>0</v>
      </c>
      <c r="DE38" s="118"/>
      <c r="DF38" s="118"/>
      <c r="DG38" s="119"/>
      <c r="DH38" s="119"/>
      <c r="DI38" s="77">
        <f t="shared" si="120"/>
        <v>0</v>
      </c>
      <c r="DJ38" s="77">
        <f t="shared" si="121"/>
        <v>0</v>
      </c>
      <c r="DK38" s="77">
        <f t="shared" si="122"/>
        <v>0</v>
      </c>
      <c r="DL38" s="118"/>
      <c r="DM38" s="118"/>
      <c r="DN38" s="119"/>
      <c r="DO38" s="119"/>
      <c r="DP38" s="77">
        <f t="shared" si="123"/>
        <v>0</v>
      </c>
      <c r="DQ38" s="77">
        <f t="shared" si="124"/>
        <v>0</v>
      </c>
      <c r="DR38" s="77">
        <f t="shared" si="125"/>
        <v>0</v>
      </c>
      <c r="DS38" s="118"/>
      <c r="DT38" s="118"/>
      <c r="DU38" s="119"/>
      <c r="DV38" s="119"/>
      <c r="DW38" s="77">
        <f t="shared" si="126"/>
        <v>0</v>
      </c>
      <c r="DX38" s="77">
        <f t="shared" si="127"/>
        <v>0</v>
      </c>
      <c r="DY38" s="77">
        <f t="shared" si="128"/>
        <v>0</v>
      </c>
      <c r="DZ38" s="118"/>
      <c r="EA38" s="118"/>
      <c r="EB38" s="119"/>
      <c r="EC38" s="119"/>
      <c r="ED38" s="77">
        <f t="shared" si="129"/>
        <v>0</v>
      </c>
      <c r="EE38" s="77">
        <f t="shared" si="130"/>
        <v>0</v>
      </c>
      <c r="EF38" s="77">
        <f t="shared" si="131"/>
        <v>0</v>
      </c>
      <c r="EG38" s="118"/>
      <c r="EH38" s="118"/>
      <c r="EI38" s="119"/>
      <c r="EJ38" s="119"/>
      <c r="EK38" s="77">
        <f t="shared" si="132"/>
        <v>0</v>
      </c>
      <c r="EL38" s="77">
        <f t="shared" si="133"/>
        <v>0</v>
      </c>
      <c r="EM38" s="77">
        <f t="shared" si="134"/>
        <v>0</v>
      </c>
      <c r="EN38" s="118"/>
      <c r="EO38" s="118"/>
      <c r="EP38" s="119"/>
      <c r="EQ38" s="119"/>
      <c r="ER38" s="77">
        <f t="shared" si="135"/>
        <v>0</v>
      </c>
      <c r="ES38" s="77">
        <f t="shared" si="136"/>
        <v>0</v>
      </c>
      <c r="ET38" s="77">
        <f t="shared" si="137"/>
        <v>0</v>
      </c>
      <c r="EU38" s="118"/>
      <c r="EV38" s="118"/>
      <c r="EW38" s="119"/>
      <c r="EX38" s="119"/>
      <c r="EY38" s="77">
        <f t="shared" si="138"/>
        <v>0</v>
      </c>
      <c r="EZ38" s="77">
        <f t="shared" si="139"/>
        <v>0</v>
      </c>
      <c r="FA38" s="77">
        <f t="shared" si="140"/>
        <v>0</v>
      </c>
      <c r="FB38" s="118"/>
      <c r="FC38" s="118"/>
      <c r="FD38" s="119"/>
      <c r="FE38" s="119"/>
      <c r="FF38" s="77">
        <f t="shared" si="141"/>
        <v>0</v>
      </c>
      <c r="FG38" s="77">
        <f t="shared" si="142"/>
        <v>0</v>
      </c>
      <c r="FH38" s="77">
        <f t="shared" si="143"/>
        <v>0</v>
      </c>
      <c r="FI38" s="118"/>
      <c r="FJ38" s="118"/>
      <c r="FK38" s="119"/>
      <c r="FL38" s="119"/>
      <c r="FM38" s="77">
        <f t="shared" si="144"/>
        <v>0</v>
      </c>
      <c r="FN38" s="77">
        <f t="shared" si="145"/>
        <v>0</v>
      </c>
      <c r="FO38" s="77">
        <f t="shared" si="146"/>
        <v>0</v>
      </c>
      <c r="FP38" s="118"/>
      <c r="FQ38" s="118"/>
      <c r="FR38" s="119"/>
      <c r="FS38" s="119"/>
      <c r="FT38" s="77">
        <f t="shared" si="147"/>
        <v>0</v>
      </c>
      <c r="FU38" s="77">
        <f t="shared" si="148"/>
        <v>0</v>
      </c>
      <c r="FV38" s="77">
        <f t="shared" si="149"/>
        <v>0</v>
      </c>
      <c r="FW38" s="118"/>
      <c r="FX38" s="118"/>
      <c r="FY38" s="119"/>
      <c r="FZ38" s="119"/>
      <c r="GA38" s="77">
        <f t="shared" si="150"/>
        <v>0</v>
      </c>
      <c r="GB38" s="77">
        <f t="shared" si="151"/>
        <v>0</v>
      </c>
      <c r="GC38" s="77">
        <f t="shared" si="152"/>
        <v>0</v>
      </c>
      <c r="GD38" s="118"/>
      <c r="GE38" s="118"/>
      <c r="GF38" s="119"/>
      <c r="GG38" s="119"/>
      <c r="GH38" s="77">
        <f t="shared" si="153"/>
        <v>0</v>
      </c>
      <c r="GI38" s="77">
        <f t="shared" si="154"/>
        <v>0</v>
      </c>
      <c r="GJ38" s="77">
        <f t="shared" si="155"/>
        <v>0</v>
      </c>
      <c r="GK38" s="118"/>
      <c r="GL38" s="118"/>
      <c r="GM38" s="119"/>
      <c r="GN38" s="119"/>
      <c r="GO38" s="77">
        <f t="shared" si="156"/>
        <v>0</v>
      </c>
      <c r="GP38" s="77">
        <f t="shared" si="157"/>
        <v>0</v>
      </c>
      <c r="GQ38" s="77">
        <f t="shared" si="158"/>
        <v>0</v>
      </c>
      <c r="GR38" s="118"/>
      <c r="GS38" s="118"/>
      <c r="GT38" s="119"/>
      <c r="GU38" s="119"/>
      <c r="GV38" s="77">
        <f t="shared" si="159"/>
        <v>0</v>
      </c>
      <c r="GW38" s="77">
        <f t="shared" si="160"/>
        <v>0</v>
      </c>
      <c r="GX38" s="77">
        <f t="shared" si="161"/>
        <v>0</v>
      </c>
      <c r="GY38" s="118"/>
      <c r="GZ38" s="118"/>
      <c r="HA38" s="119"/>
      <c r="HB38" s="119"/>
      <c r="HC38" s="77">
        <f t="shared" si="162"/>
        <v>0</v>
      </c>
      <c r="HD38" s="77">
        <f t="shared" si="163"/>
        <v>0</v>
      </c>
      <c r="HE38" s="77">
        <f t="shared" si="164"/>
        <v>0</v>
      </c>
      <c r="HF38" s="118"/>
      <c r="HG38" s="118"/>
      <c r="HH38" s="119"/>
      <c r="HI38" s="119"/>
      <c r="HJ38" s="77">
        <f t="shared" si="165"/>
        <v>0</v>
      </c>
      <c r="HK38" s="77">
        <f t="shared" si="166"/>
        <v>0</v>
      </c>
      <c r="HL38" s="77">
        <f t="shared" si="167"/>
        <v>0</v>
      </c>
      <c r="HM38" s="120"/>
      <c r="HN38" s="120"/>
      <c r="HO38" s="120"/>
      <c r="HP38" s="120"/>
      <c r="HQ38" s="120"/>
      <c r="HR38" s="120"/>
      <c r="HS38" s="76">
        <f t="shared" si="168"/>
        <v>0</v>
      </c>
      <c r="HT38" s="76">
        <f t="shared" si="169"/>
        <v>0</v>
      </c>
      <c r="HU38" s="76">
        <f t="shared" si="170"/>
        <v>0</v>
      </c>
      <c r="HV38" s="76">
        <f t="shared" si="171"/>
        <v>0</v>
      </c>
      <c r="HW38" s="76">
        <f t="shared" si="172"/>
        <v>0</v>
      </c>
      <c r="HX38" s="76">
        <f t="shared" si="173"/>
        <v>0</v>
      </c>
      <c r="HY38" s="76">
        <f t="shared" si="174"/>
        <v>0</v>
      </c>
      <c r="HZ38" s="76">
        <f t="shared" si="175"/>
        <v>0</v>
      </c>
      <c r="IA38" s="76">
        <f t="shared" si="176"/>
        <v>0</v>
      </c>
      <c r="IB38" s="76">
        <f t="shared" si="177"/>
        <v>0</v>
      </c>
      <c r="IC38" s="76">
        <f t="shared" si="178"/>
        <v>0</v>
      </c>
      <c r="ID38" s="76">
        <f t="shared" si="179"/>
        <v>0</v>
      </c>
      <c r="IE38" s="78">
        <f>IF('Daftar Pegawai'!I32="ASN YANG TIDAK DIBAYARKAN TPP",100%,
 IF(HZ38&gt;=$C$4,100%,
 (HN38*3%)+H38+I38+J38+O38+P38+Q38+V38+W38+X38+AC38+AD38+AE38+AJ38+AK38+AL38+AQ38+AR38+AS38+AX38+AY38+AZ38+BE38+BF38+BG38+BL38+BM38+BN38+BS38+BT38+BU38+BZ38+CA38+CB38+CG38+CH38+CI38+CN38+CO38+CP38+CU38+CV38+CW38+DB38+DC38+DD38+DI38+DJ38+DK38+DP38+DQ38+DR38+DW38+DX38+DY38+ED38+EE38+EF38+EK38+EL38+EM38+ER38+ES38+ET38+EY38+EZ38+FA38+FF38+FG38+FH38+FM38+FN38+FO38+FT38+FU38+FV38+GA38+GB38+GC38+GH38+GI38+GJ38+GO38+GP38+GQ38+GV38+GW38+GX38+HC38+HD38+HE38+HJ38+HK38+HL38+'Daftar Pegawai'!K32+'Daftar Pegawai'!M32+'Daftar Pegawai'!U32+'Daftar Pegawai'!O32+'Daftar Pegawai'!Q32+'Daftar Pegawai'!S32
 )
)</f>
        <v>1</v>
      </c>
      <c r="IF38" s="78">
        <f t="shared" si="180"/>
        <v>1</v>
      </c>
    </row>
    <row r="39" spans="1:240" x14ac:dyDescent="0.25">
      <c r="A39" s="121">
        <f t="shared" si="74"/>
        <v>29</v>
      </c>
      <c r="B39" s="121">
        <f>'Daftar Pegawai'!B33</f>
        <v>0</v>
      </c>
      <c r="C39" s="121">
        <f>'Daftar Pegawai'!C33</f>
        <v>0</v>
      </c>
      <c r="D39" s="118"/>
      <c r="E39" s="118"/>
      <c r="F39" s="119"/>
      <c r="G39" s="119"/>
      <c r="H39" s="77">
        <f t="shared" si="75"/>
        <v>0</v>
      </c>
      <c r="I39" s="77">
        <f t="shared" si="76"/>
        <v>0</v>
      </c>
      <c r="J39" s="77">
        <f t="shared" si="77"/>
        <v>0</v>
      </c>
      <c r="K39" s="118"/>
      <c r="L39" s="118"/>
      <c r="M39" s="119"/>
      <c r="N39" s="119"/>
      <c r="O39" s="77">
        <f t="shared" si="78"/>
        <v>0</v>
      </c>
      <c r="P39" s="77">
        <f t="shared" si="79"/>
        <v>0</v>
      </c>
      <c r="Q39" s="77">
        <f t="shared" si="80"/>
        <v>0</v>
      </c>
      <c r="R39" s="118"/>
      <c r="S39" s="118"/>
      <c r="T39" s="119"/>
      <c r="U39" s="119"/>
      <c r="V39" s="77">
        <f t="shared" si="81"/>
        <v>0</v>
      </c>
      <c r="W39" s="77">
        <f t="shared" si="82"/>
        <v>0</v>
      </c>
      <c r="X39" s="77">
        <f t="shared" si="83"/>
        <v>0</v>
      </c>
      <c r="Y39" s="118"/>
      <c r="Z39" s="118"/>
      <c r="AA39" s="119"/>
      <c r="AB39" s="119"/>
      <c r="AC39" s="77">
        <f t="shared" si="84"/>
        <v>0</v>
      </c>
      <c r="AD39" s="77">
        <f t="shared" si="85"/>
        <v>0</v>
      </c>
      <c r="AE39" s="77">
        <f t="shared" si="86"/>
        <v>0</v>
      </c>
      <c r="AF39" s="118"/>
      <c r="AG39" s="118"/>
      <c r="AH39" s="119"/>
      <c r="AI39" s="119"/>
      <c r="AJ39" s="77">
        <f t="shared" si="87"/>
        <v>0</v>
      </c>
      <c r="AK39" s="77">
        <f t="shared" si="88"/>
        <v>0</v>
      </c>
      <c r="AL39" s="77">
        <f t="shared" si="89"/>
        <v>0</v>
      </c>
      <c r="AM39" s="118"/>
      <c r="AN39" s="118"/>
      <c r="AO39" s="119"/>
      <c r="AP39" s="119"/>
      <c r="AQ39" s="77">
        <f t="shared" si="90"/>
        <v>0</v>
      </c>
      <c r="AR39" s="77">
        <f t="shared" si="91"/>
        <v>0</v>
      </c>
      <c r="AS39" s="77">
        <f t="shared" si="92"/>
        <v>0</v>
      </c>
      <c r="AT39" s="118"/>
      <c r="AU39" s="118"/>
      <c r="AV39" s="119"/>
      <c r="AW39" s="119"/>
      <c r="AX39" s="77">
        <f t="shared" si="93"/>
        <v>0</v>
      </c>
      <c r="AY39" s="77">
        <f t="shared" si="94"/>
        <v>0</v>
      </c>
      <c r="AZ39" s="77">
        <f t="shared" si="95"/>
        <v>0</v>
      </c>
      <c r="BA39" s="118"/>
      <c r="BB39" s="118"/>
      <c r="BC39" s="119"/>
      <c r="BD39" s="119"/>
      <c r="BE39" s="77">
        <f t="shared" si="96"/>
        <v>0</v>
      </c>
      <c r="BF39" s="77">
        <f t="shared" si="97"/>
        <v>0</v>
      </c>
      <c r="BG39" s="77">
        <f t="shared" si="98"/>
        <v>0</v>
      </c>
      <c r="BH39" s="118"/>
      <c r="BI39" s="118"/>
      <c r="BJ39" s="119"/>
      <c r="BK39" s="119"/>
      <c r="BL39" s="77">
        <f t="shared" si="99"/>
        <v>0</v>
      </c>
      <c r="BM39" s="77">
        <f t="shared" si="100"/>
        <v>0</v>
      </c>
      <c r="BN39" s="77">
        <f t="shared" si="101"/>
        <v>0</v>
      </c>
      <c r="BO39" s="118"/>
      <c r="BP39" s="118"/>
      <c r="BQ39" s="119"/>
      <c r="BR39" s="119"/>
      <c r="BS39" s="77">
        <f t="shared" si="102"/>
        <v>0</v>
      </c>
      <c r="BT39" s="77">
        <f t="shared" si="103"/>
        <v>0</v>
      </c>
      <c r="BU39" s="77">
        <f t="shared" si="104"/>
        <v>0</v>
      </c>
      <c r="BV39" s="118"/>
      <c r="BW39" s="118"/>
      <c r="BX39" s="119"/>
      <c r="BY39" s="119"/>
      <c r="BZ39" s="77">
        <f t="shared" si="105"/>
        <v>0</v>
      </c>
      <c r="CA39" s="77">
        <f t="shared" si="106"/>
        <v>0</v>
      </c>
      <c r="CB39" s="77">
        <f t="shared" si="107"/>
        <v>0</v>
      </c>
      <c r="CC39" s="118"/>
      <c r="CD39" s="118"/>
      <c r="CE39" s="119"/>
      <c r="CF39" s="119"/>
      <c r="CG39" s="77">
        <f t="shared" si="108"/>
        <v>0</v>
      </c>
      <c r="CH39" s="77">
        <f t="shared" si="109"/>
        <v>0</v>
      </c>
      <c r="CI39" s="77">
        <f t="shared" si="110"/>
        <v>0</v>
      </c>
      <c r="CJ39" s="118"/>
      <c r="CK39" s="118"/>
      <c r="CL39" s="119"/>
      <c r="CM39" s="119"/>
      <c r="CN39" s="77">
        <f t="shared" si="111"/>
        <v>0</v>
      </c>
      <c r="CO39" s="77">
        <f t="shared" si="112"/>
        <v>0</v>
      </c>
      <c r="CP39" s="77">
        <f t="shared" si="113"/>
        <v>0</v>
      </c>
      <c r="CQ39" s="118"/>
      <c r="CR39" s="118"/>
      <c r="CS39" s="119"/>
      <c r="CT39" s="119"/>
      <c r="CU39" s="77">
        <f t="shared" si="114"/>
        <v>0</v>
      </c>
      <c r="CV39" s="77">
        <f t="shared" si="115"/>
        <v>0</v>
      </c>
      <c r="CW39" s="77">
        <f t="shared" si="116"/>
        <v>0</v>
      </c>
      <c r="CX39" s="118"/>
      <c r="CY39" s="118"/>
      <c r="CZ39" s="119"/>
      <c r="DA39" s="119"/>
      <c r="DB39" s="77">
        <f t="shared" si="117"/>
        <v>0</v>
      </c>
      <c r="DC39" s="77">
        <f t="shared" si="118"/>
        <v>0</v>
      </c>
      <c r="DD39" s="77">
        <f t="shared" si="119"/>
        <v>0</v>
      </c>
      <c r="DE39" s="118"/>
      <c r="DF39" s="118"/>
      <c r="DG39" s="119"/>
      <c r="DH39" s="119"/>
      <c r="DI39" s="77">
        <f t="shared" si="120"/>
        <v>0</v>
      </c>
      <c r="DJ39" s="77">
        <f t="shared" si="121"/>
        <v>0</v>
      </c>
      <c r="DK39" s="77">
        <f t="shared" si="122"/>
        <v>0</v>
      </c>
      <c r="DL39" s="118"/>
      <c r="DM39" s="118"/>
      <c r="DN39" s="119"/>
      <c r="DO39" s="119"/>
      <c r="DP39" s="77">
        <f t="shared" si="123"/>
        <v>0</v>
      </c>
      <c r="DQ39" s="77">
        <f t="shared" si="124"/>
        <v>0</v>
      </c>
      <c r="DR39" s="77">
        <f t="shared" si="125"/>
        <v>0</v>
      </c>
      <c r="DS39" s="118"/>
      <c r="DT39" s="118"/>
      <c r="DU39" s="119"/>
      <c r="DV39" s="119"/>
      <c r="DW39" s="77">
        <f t="shared" si="126"/>
        <v>0</v>
      </c>
      <c r="DX39" s="77">
        <f t="shared" si="127"/>
        <v>0</v>
      </c>
      <c r="DY39" s="77">
        <f t="shared" si="128"/>
        <v>0</v>
      </c>
      <c r="DZ39" s="118"/>
      <c r="EA39" s="118"/>
      <c r="EB39" s="119"/>
      <c r="EC39" s="119"/>
      <c r="ED39" s="77">
        <f t="shared" si="129"/>
        <v>0</v>
      </c>
      <c r="EE39" s="77">
        <f t="shared" si="130"/>
        <v>0</v>
      </c>
      <c r="EF39" s="77">
        <f t="shared" si="131"/>
        <v>0</v>
      </c>
      <c r="EG39" s="118"/>
      <c r="EH39" s="118"/>
      <c r="EI39" s="119"/>
      <c r="EJ39" s="119"/>
      <c r="EK39" s="77">
        <f t="shared" si="132"/>
        <v>0</v>
      </c>
      <c r="EL39" s="77">
        <f t="shared" si="133"/>
        <v>0</v>
      </c>
      <c r="EM39" s="77">
        <f t="shared" si="134"/>
        <v>0</v>
      </c>
      <c r="EN39" s="118"/>
      <c r="EO39" s="118"/>
      <c r="EP39" s="119"/>
      <c r="EQ39" s="119"/>
      <c r="ER39" s="77">
        <f t="shared" si="135"/>
        <v>0</v>
      </c>
      <c r="ES39" s="77">
        <f t="shared" si="136"/>
        <v>0</v>
      </c>
      <c r="ET39" s="77">
        <f t="shared" si="137"/>
        <v>0</v>
      </c>
      <c r="EU39" s="118"/>
      <c r="EV39" s="118"/>
      <c r="EW39" s="119"/>
      <c r="EX39" s="119"/>
      <c r="EY39" s="77">
        <f t="shared" si="138"/>
        <v>0</v>
      </c>
      <c r="EZ39" s="77">
        <f t="shared" si="139"/>
        <v>0</v>
      </c>
      <c r="FA39" s="77">
        <f t="shared" si="140"/>
        <v>0</v>
      </c>
      <c r="FB39" s="118"/>
      <c r="FC39" s="118"/>
      <c r="FD39" s="119"/>
      <c r="FE39" s="119"/>
      <c r="FF39" s="77">
        <f t="shared" si="141"/>
        <v>0</v>
      </c>
      <c r="FG39" s="77">
        <f t="shared" si="142"/>
        <v>0</v>
      </c>
      <c r="FH39" s="77">
        <f t="shared" si="143"/>
        <v>0</v>
      </c>
      <c r="FI39" s="118"/>
      <c r="FJ39" s="118"/>
      <c r="FK39" s="119"/>
      <c r="FL39" s="119"/>
      <c r="FM39" s="77">
        <f t="shared" si="144"/>
        <v>0</v>
      </c>
      <c r="FN39" s="77">
        <f t="shared" si="145"/>
        <v>0</v>
      </c>
      <c r="FO39" s="77">
        <f t="shared" si="146"/>
        <v>0</v>
      </c>
      <c r="FP39" s="118"/>
      <c r="FQ39" s="118"/>
      <c r="FR39" s="119"/>
      <c r="FS39" s="119"/>
      <c r="FT39" s="77">
        <f t="shared" si="147"/>
        <v>0</v>
      </c>
      <c r="FU39" s="77">
        <f t="shared" si="148"/>
        <v>0</v>
      </c>
      <c r="FV39" s="77">
        <f t="shared" si="149"/>
        <v>0</v>
      </c>
      <c r="FW39" s="118"/>
      <c r="FX39" s="118"/>
      <c r="FY39" s="119"/>
      <c r="FZ39" s="119"/>
      <c r="GA39" s="77">
        <f t="shared" si="150"/>
        <v>0</v>
      </c>
      <c r="GB39" s="77">
        <f t="shared" si="151"/>
        <v>0</v>
      </c>
      <c r="GC39" s="77">
        <f t="shared" si="152"/>
        <v>0</v>
      </c>
      <c r="GD39" s="118"/>
      <c r="GE39" s="118"/>
      <c r="GF39" s="119"/>
      <c r="GG39" s="119"/>
      <c r="GH39" s="77">
        <f t="shared" si="153"/>
        <v>0</v>
      </c>
      <c r="GI39" s="77">
        <f t="shared" si="154"/>
        <v>0</v>
      </c>
      <c r="GJ39" s="77">
        <f t="shared" si="155"/>
        <v>0</v>
      </c>
      <c r="GK39" s="118"/>
      <c r="GL39" s="118"/>
      <c r="GM39" s="119"/>
      <c r="GN39" s="119"/>
      <c r="GO39" s="77">
        <f t="shared" si="156"/>
        <v>0</v>
      </c>
      <c r="GP39" s="77">
        <f t="shared" si="157"/>
        <v>0</v>
      </c>
      <c r="GQ39" s="77">
        <f t="shared" si="158"/>
        <v>0</v>
      </c>
      <c r="GR39" s="118"/>
      <c r="GS39" s="118"/>
      <c r="GT39" s="119"/>
      <c r="GU39" s="119"/>
      <c r="GV39" s="77">
        <f t="shared" si="159"/>
        <v>0</v>
      </c>
      <c r="GW39" s="77">
        <f t="shared" si="160"/>
        <v>0</v>
      </c>
      <c r="GX39" s="77">
        <f t="shared" si="161"/>
        <v>0</v>
      </c>
      <c r="GY39" s="118"/>
      <c r="GZ39" s="118"/>
      <c r="HA39" s="119"/>
      <c r="HB39" s="119"/>
      <c r="HC39" s="77">
        <f t="shared" si="162"/>
        <v>0</v>
      </c>
      <c r="HD39" s="77">
        <f t="shared" si="163"/>
        <v>0</v>
      </c>
      <c r="HE39" s="77">
        <f t="shared" si="164"/>
        <v>0</v>
      </c>
      <c r="HF39" s="118"/>
      <c r="HG39" s="118"/>
      <c r="HH39" s="119"/>
      <c r="HI39" s="119"/>
      <c r="HJ39" s="77">
        <f t="shared" si="165"/>
        <v>0</v>
      </c>
      <c r="HK39" s="77">
        <f t="shared" si="166"/>
        <v>0</v>
      </c>
      <c r="HL39" s="77">
        <f t="shared" si="167"/>
        <v>0</v>
      </c>
      <c r="HM39" s="120"/>
      <c r="HN39" s="120"/>
      <c r="HO39" s="120"/>
      <c r="HP39" s="120"/>
      <c r="HQ39" s="120"/>
      <c r="HR39" s="120"/>
      <c r="HS39" s="76">
        <f t="shared" si="168"/>
        <v>0</v>
      </c>
      <c r="HT39" s="76">
        <f t="shared" si="169"/>
        <v>0</v>
      </c>
      <c r="HU39" s="76">
        <f t="shared" si="170"/>
        <v>0</v>
      </c>
      <c r="HV39" s="76">
        <f t="shared" si="171"/>
        <v>0</v>
      </c>
      <c r="HW39" s="76">
        <f t="shared" si="172"/>
        <v>0</v>
      </c>
      <c r="HX39" s="76">
        <f t="shared" si="173"/>
        <v>0</v>
      </c>
      <c r="HY39" s="76">
        <f t="shared" si="174"/>
        <v>0</v>
      </c>
      <c r="HZ39" s="76">
        <f t="shared" si="175"/>
        <v>0</v>
      </c>
      <c r="IA39" s="76">
        <f t="shared" si="176"/>
        <v>0</v>
      </c>
      <c r="IB39" s="76">
        <f t="shared" si="177"/>
        <v>0</v>
      </c>
      <c r="IC39" s="76">
        <f t="shared" si="178"/>
        <v>0</v>
      </c>
      <c r="ID39" s="76">
        <f t="shared" si="179"/>
        <v>0</v>
      </c>
      <c r="IE39" s="78">
        <f>IF('Daftar Pegawai'!I33="ASN YANG TIDAK DIBAYARKAN TPP",100%,
 IF(HZ39&gt;=$C$4,100%,
 (HN39*3%)+H39+I39+J39+O39+P39+Q39+V39+W39+X39+AC39+AD39+AE39+AJ39+AK39+AL39+AQ39+AR39+AS39+AX39+AY39+AZ39+BE39+BF39+BG39+BL39+BM39+BN39+BS39+BT39+BU39+BZ39+CA39+CB39+CG39+CH39+CI39+CN39+CO39+CP39+CU39+CV39+CW39+DB39+DC39+DD39+DI39+DJ39+DK39+DP39+DQ39+DR39+DW39+DX39+DY39+ED39+EE39+EF39+EK39+EL39+EM39+ER39+ES39+ET39+EY39+EZ39+FA39+FF39+FG39+FH39+FM39+FN39+FO39+FT39+FU39+FV39+GA39+GB39+GC39+GH39+GI39+GJ39+GO39+GP39+GQ39+GV39+GW39+GX39+HC39+HD39+HE39+HJ39+HK39+HL39+'Daftar Pegawai'!K33+'Daftar Pegawai'!M33+'Daftar Pegawai'!U33+'Daftar Pegawai'!O33+'Daftar Pegawai'!Q33+'Daftar Pegawai'!S33
 )
)</f>
        <v>1</v>
      </c>
      <c r="IF39" s="78">
        <f t="shared" si="180"/>
        <v>1</v>
      </c>
    </row>
    <row r="40" spans="1:240" x14ac:dyDescent="0.25">
      <c r="A40" s="121">
        <f t="shared" si="74"/>
        <v>30</v>
      </c>
      <c r="B40" s="121">
        <f>'Daftar Pegawai'!B34</f>
        <v>0</v>
      </c>
      <c r="C40" s="121">
        <f>'Daftar Pegawai'!C34</f>
        <v>0</v>
      </c>
      <c r="D40" s="118"/>
      <c r="E40" s="118"/>
      <c r="F40" s="119"/>
      <c r="G40" s="119"/>
      <c r="H40" s="77">
        <f t="shared" si="75"/>
        <v>0</v>
      </c>
      <c r="I40" s="77">
        <f t="shared" si="76"/>
        <v>0</v>
      </c>
      <c r="J40" s="77">
        <f t="shared" si="77"/>
        <v>0</v>
      </c>
      <c r="K40" s="118"/>
      <c r="L40" s="118"/>
      <c r="M40" s="119"/>
      <c r="N40" s="119"/>
      <c r="O40" s="77">
        <f t="shared" si="78"/>
        <v>0</v>
      </c>
      <c r="P40" s="77">
        <f t="shared" si="79"/>
        <v>0</v>
      </c>
      <c r="Q40" s="77">
        <f t="shared" si="80"/>
        <v>0</v>
      </c>
      <c r="R40" s="118"/>
      <c r="S40" s="118"/>
      <c r="T40" s="119"/>
      <c r="U40" s="119"/>
      <c r="V40" s="77">
        <f t="shared" si="81"/>
        <v>0</v>
      </c>
      <c r="W40" s="77">
        <f t="shared" si="82"/>
        <v>0</v>
      </c>
      <c r="X40" s="77">
        <f t="shared" si="83"/>
        <v>0</v>
      </c>
      <c r="Y40" s="118"/>
      <c r="Z40" s="118"/>
      <c r="AA40" s="119"/>
      <c r="AB40" s="119"/>
      <c r="AC40" s="77">
        <f t="shared" si="84"/>
        <v>0</v>
      </c>
      <c r="AD40" s="77">
        <f t="shared" si="85"/>
        <v>0</v>
      </c>
      <c r="AE40" s="77">
        <f t="shared" si="86"/>
        <v>0</v>
      </c>
      <c r="AF40" s="118"/>
      <c r="AG40" s="118"/>
      <c r="AH40" s="119"/>
      <c r="AI40" s="119"/>
      <c r="AJ40" s="77">
        <f t="shared" si="87"/>
        <v>0</v>
      </c>
      <c r="AK40" s="77">
        <f t="shared" si="88"/>
        <v>0</v>
      </c>
      <c r="AL40" s="77">
        <f t="shared" si="89"/>
        <v>0</v>
      </c>
      <c r="AM40" s="118"/>
      <c r="AN40" s="118"/>
      <c r="AO40" s="119"/>
      <c r="AP40" s="119"/>
      <c r="AQ40" s="77">
        <f t="shared" si="90"/>
        <v>0</v>
      </c>
      <c r="AR40" s="77">
        <f t="shared" si="91"/>
        <v>0</v>
      </c>
      <c r="AS40" s="77">
        <f t="shared" si="92"/>
        <v>0</v>
      </c>
      <c r="AT40" s="118"/>
      <c r="AU40" s="118"/>
      <c r="AV40" s="119"/>
      <c r="AW40" s="119"/>
      <c r="AX40" s="77">
        <f t="shared" si="93"/>
        <v>0</v>
      </c>
      <c r="AY40" s="77">
        <f t="shared" si="94"/>
        <v>0</v>
      </c>
      <c r="AZ40" s="77">
        <f t="shared" si="95"/>
        <v>0</v>
      </c>
      <c r="BA40" s="118"/>
      <c r="BB40" s="118"/>
      <c r="BC40" s="119"/>
      <c r="BD40" s="119"/>
      <c r="BE40" s="77">
        <f t="shared" si="96"/>
        <v>0</v>
      </c>
      <c r="BF40" s="77">
        <f t="shared" si="97"/>
        <v>0</v>
      </c>
      <c r="BG40" s="77">
        <f t="shared" si="98"/>
        <v>0</v>
      </c>
      <c r="BH40" s="118"/>
      <c r="BI40" s="118"/>
      <c r="BJ40" s="119"/>
      <c r="BK40" s="119"/>
      <c r="BL40" s="77">
        <f t="shared" si="99"/>
        <v>0</v>
      </c>
      <c r="BM40" s="77">
        <f t="shared" si="100"/>
        <v>0</v>
      </c>
      <c r="BN40" s="77">
        <f t="shared" si="101"/>
        <v>0</v>
      </c>
      <c r="BO40" s="118"/>
      <c r="BP40" s="118"/>
      <c r="BQ40" s="119"/>
      <c r="BR40" s="119"/>
      <c r="BS40" s="77">
        <f t="shared" si="102"/>
        <v>0</v>
      </c>
      <c r="BT40" s="77">
        <f t="shared" si="103"/>
        <v>0</v>
      </c>
      <c r="BU40" s="77">
        <f t="shared" si="104"/>
        <v>0</v>
      </c>
      <c r="BV40" s="118"/>
      <c r="BW40" s="118"/>
      <c r="BX40" s="119"/>
      <c r="BY40" s="119"/>
      <c r="BZ40" s="77">
        <f t="shared" si="105"/>
        <v>0</v>
      </c>
      <c r="CA40" s="77">
        <f t="shared" si="106"/>
        <v>0</v>
      </c>
      <c r="CB40" s="77">
        <f t="shared" si="107"/>
        <v>0</v>
      </c>
      <c r="CC40" s="118"/>
      <c r="CD40" s="118"/>
      <c r="CE40" s="119"/>
      <c r="CF40" s="119"/>
      <c r="CG40" s="77">
        <f t="shared" si="108"/>
        <v>0</v>
      </c>
      <c r="CH40" s="77">
        <f t="shared" si="109"/>
        <v>0</v>
      </c>
      <c r="CI40" s="77">
        <f t="shared" si="110"/>
        <v>0</v>
      </c>
      <c r="CJ40" s="118"/>
      <c r="CK40" s="118"/>
      <c r="CL40" s="119"/>
      <c r="CM40" s="119"/>
      <c r="CN40" s="77">
        <f t="shared" si="111"/>
        <v>0</v>
      </c>
      <c r="CO40" s="77">
        <f t="shared" si="112"/>
        <v>0</v>
      </c>
      <c r="CP40" s="77">
        <f t="shared" si="113"/>
        <v>0</v>
      </c>
      <c r="CQ40" s="118"/>
      <c r="CR40" s="118"/>
      <c r="CS40" s="119"/>
      <c r="CT40" s="119"/>
      <c r="CU40" s="77">
        <f t="shared" si="114"/>
        <v>0</v>
      </c>
      <c r="CV40" s="77">
        <f t="shared" si="115"/>
        <v>0</v>
      </c>
      <c r="CW40" s="77">
        <f t="shared" si="116"/>
        <v>0</v>
      </c>
      <c r="CX40" s="118"/>
      <c r="CY40" s="118"/>
      <c r="CZ40" s="119"/>
      <c r="DA40" s="119"/>
      <c r="DB40" s="77">
        <f t="shared" si="117"/>
        <v>0</v>
      </c>
      <c r="DC40" s="77">
        <f t="shared" si="118"/>
        <v>0</v>
      </c>
      <c r="DD40" s="77">
        <f t="shared" si="119"/>
        <v>0</v>
      </c>
      <c r="DE40" s="118"/>
      <c r="DF40" s="118"/>
      <c r="DG40" s="119"/>
      <c r="DH40" s="119"/>
      <c r="DI40" s="77">
        <f t="shared" si="120"/>
        <v>0</v>
      </c>
      <c r="DJ40" s="77">
        <f t="shared" si="121"/>
        <v>0</v>
      </c>
      <c r="DK40" s="77">
        <f t="shared" si="122"/>
        <v>0</v>
      </c>
      <c r="DL40" s="118"/>
      <c r="DM40" s="118"/>
      <c r="DN40" s="119"/>
      <c r="DO40" s="119"/>
      <c r="DP40" s="77">
        <f t="shared" si="123"/>
        <v>0</v>
      </c>
      <c r="DQ40" s="77">
        <f t="shared" si="124"/>
        <v>0</v>
      </c>
      <c r="DR40" s="77">
        <f t="shared" si="125"/>
        <v>0</v>
      </c>
      <c r="DS40" s="118"/>
      <c r="DT40" s="118"/>
      <c r="DU40" s="119"/>
      <c r="DV40" s="119"/>
      <c r="DW40" s="77">
        <f t="shared" si="126"/>
        <v>0</v>
      </c>
      <c r="DX40" s="77">
        <f t="shared" si="127"/>
        <v>0</v>
      </c>
      <c r="DY40" s="77">
        <f t="shared" si="128"/>
        <v>0</v>
      </c>
      <c r="DZ40" s="118"/>
      <c r="EA40" s="118"/>
      <c r="EB40" s="119"/>
      <c r="EC40" s="119"/>
      <c r="ED40" s="77">
        <f t="shared" si="129"/>
        <v>0</v>
      </c>
      <c r="EE40" s="77">
        <f t="shared" si="130"/>
        <v>0</v>
      </c>
      <c r="EF40" s="77">
        <f t="shared" si="131"/>
        <v>0</v>
      </c>
      <c r="EG40" s="118"/>
      <c r="EH40" s="118"/>
      <c r="EI40" s="119"/>
      <c r="EJ40" s="119"/>
      <c r="EK40" s="77">
        <f t="shared" si="132"/>
        <v>0</v>
      </c>
      <c r="EL40" s="77">
        <f t="shared" si="133"/>
        <v>0</v>
      </c>
      <c r="EM40" s="77">
        <f t="shared" si="134"/>
        <v>0</v>
      </c>
      <c r="EN40" s="118"/>
      <c r="EO40" s="118"/>
      <c r="EP40" s="119"/>
      <c r="EQ40" s="119"/>
      <c r="ER40" s="77">
        <f t="shared" si="135"/>
        <v>0</v>
      </c>
      <c r="ES40" s="77">
        <f t="shared" si="136"/>
        <v>0</v>
      </c>
      <c r="ET40" s="77">
        <f t="shared" si="137"/>
        <v>0</v>
      </c>
      <c r="EU40" s="118"/>
      <c r="EV40" s="118"/>
      <c r="EW40" s="119"/>
      <c r="EX40" s="119"/>
      <c r="EY40" s="77">
        <f t="shared" si="138"/>
        <v>0</v>
      </c>
      <c r="EZ40" s="77">
        <f t="shared" si="139"/>
        <v>0</v>
      </c>
      <c r="FA40" s="77">
        <f t="shared" si="140"/>
        <v>0</v>
      </c>
      <c r="FB40" s="118"/>
      <c r="FC40" s="118"/>
      <c r="FD40" s="119"/>
      <c r="FE40" s="119"/>
      <c r="FF40" s="77">
        <f t="shared" si="141"/>
        <v>0</v>
      </c>
      <c r="FG40" s="77">
        <f t="shared" si="142"/>
        <v>0</v>
      </c>
      <c r="FH40" s="77">
        <f t="shared" si="143"/>
        <v>0</v>
      </c>
      <c r="FI40" s="118"/>
      <c r="FJ40" s="118"/>
      <c r="FK40" s="119"/>
      <c r="FL40" s="119"/>
      <c r="FM40" s="77">
        <f t="shared" si="144"/>
        <v>0</v>
      </c>
      <c r="FN40" s="77">
        <f t="shared" si="145"/>
        <v>0</v>
      </c>
      <c r="FO40" s="77">
        <f t="shared" si="146"/>
        <v>0</v>
      </c>
      <c r="FP40" s="118"/>
      <c r="FQ40" s="118"/>
      <c r="FR40" s="119"/>
      <c r="FS40" s="119"/>
      <c r="FT40" s="77">
        <f t="shared" si="147"/>
        <v>0</v>
      </c>
      <c r="FU40" s="77">
        <f t="shared" si="148"/>
        <v>0</v>
      </c>
      <c r="FV40" s="77">
        <f t="shared" si="149"/>
        <v>0</v>
      </c>
      <c r="FW40" s="118"/>
      <c r="FX40" s="118"/>
      <c r="FY40" s="119"/>
      <c r="FZ40" s="119"/>
      <c r="GA40" s="77">
        <f t="shared" si="150"/>
        <v>0</v>
      </c>
      <c r="GB40" s="77">
        <f t="shared" si="151"/>
        <v>0</v>
      </c>
      <c r="GC40" s="77">
        <f t="shared" si="152"/>
        <v>0</v>
      </c>
      <c r="GD40" s="118"/>
      <c r="GE40" s="118"/>
      <c r="GF40" s="119"/>
      <c r="GG40" s="119"/>
      <c r="GH40" s="77">
        <f t="shared" si="153"/>
        <v>0</v>
      </c>
      <c r="GI40" s="77">
        <f t="shared" si="154"/>
        <v>0</v>
      </c>
      <c r="GJ40" s="77">
        <f t="shared" si="155"/>
        <v>0</v>
      </c>
      <c r="GK40" s="118"/>
      <c r="GL40" s="118"/>
      <c r="GM40" s="119"/>
      <c r="GN40" s="119"/>
      <c r="GO40" s="77">
        <f t="shared" si="156"/>
        <v>0</v>
      </c>
      <c r="GP40" s="77">
        <f t="shared" si="157"/>
        <v>0</v>
      </c>
      <c r="GQ40" s="77">
        <f t="shared" si="158"/>
        <v>0</v>
      </c>
      <c r="GR40" s="118"/>
      <c r="GS40" s="118"/>
      <c r="GT40" s="119"/>
      <c r="GU40" s="119"/>
      <c r="GV40" s="77">
        <f t="shared" si="159"/>
        <v>0</v>
      </c>
      <c r="GW40" s="77">
        <f t="shared" si="160"/>
        <v>0</v>
      </c>
      <c r="GX40" s="77">
        <f t="shared" si="161"/>
        <v>0</v>
      </c>
      <c r="GY40" s="118"/>
      <c r="GZ40" s="118"/>
      <c r="HA40" s="119"/>
      <c r="HB40" s="119"/>
      <c r="HC40" s="77">
        <f t="shared" si="162"/>
        <v>0</v>
      </c>
      <c r="HD40" s="77">
        <f t="shared" si="163"/>
        <v>0</v>
      </c>
      <c r="HE40" s="77">
        <f t="shared" si="164"/>
        <v>0</v>
      </c>
      <c r="HF40" s="118"/>
      <c r="HG40" s="118"/>
      <c r="HH40" s="119"/>
      <c r="HI40" s="119"/>
      <c r="HJ40" s="77">
        <f t="shared" si="165"/>
        <v>0</v>
      </c>
      <c r="HK40" s="77">
        <f t="shared" si="166"/>
        <v>0</v>
      </c>
      <c r="HL40" s="77">
        <f t="shared" si="167"/>
        <v>0</v>
      </c>
      <c r="HM40" s="120"/>
      <c r="HN40" s="120"/>
      <c r="HO40" s="120"/>
      <c r="HP40" s="120"/>
      <c r="HQ40" s="120"/>
      <c r="HR40" s="120"/>
      <c r="HS40" s="76">
        <f t="shared" si="168"/>
        <v>0</v>
      </c>
      <c r="HT40" s="76">
        <f t="shared" si="169"/>
        <v>0</v>
      </c>
      <c r="HU40" s="76">
        <f t="shared" si="170"/>
        <v>0</v>
      </c>
      <c r="HV40" s="76">
        <f t="shared" si="171"/>
        <v>0</v>
      </c>
      <c r="HW40" s="76">
        <f t="shared" si="172"/>
        <v>0</v>
      </c>
      <c r="HX40" s="76">
        <f t="shared" si="173"/>
        <v>0</v>
      </c>
      <c r="HY40" s="76">
        <f t="shared" si="174"/>
        <v>0</v>
      </c>
      <c r="HZ40" s="76">
        <f t="shared" si="175"/>
        <v>0</v>
      </c>
      <c r="IA40" s="76">
        <f t="shared" si="176"/>
        <v>0</v>
      </c>
      <c r="IB40" s="76">
        <f t="shared" si="177"/>
        <v>0</v>
      </c>
      <c r="IC40" s="76">
        <f t="shared" si="178"/>
        <v>0</v>
      </c>
      <c r="ID40" s="76">
        <f t="shared" si="179"/>
        <v>0</v>
      </c>
      <c r="IE40" s="78">
        <f>IF('Daftar Pegawai'!I34="ASN YANG TIDAK DIBAYARKAN TPP",100%,
 IF(HZ40&gt;=$C$4,100%,
 (HN40*3%)+H40+I40+J40+O40+P40+Q40+V40+W40+X40+AC40+AD40+AE40+AJ40+AK40+AL40+AQ40+AR40+AS40+AX40+AY40+AZ40+BE40+BF40+BG40+BL40+BM40+BN40+BS40+BT40+BU40+BZ40+CA40+CB40+CG40+CH40+CI40+CN40+CO40+CP40+CU40+CV40+CW40+DB40+DC40+DD40+DI40+DJ40+DK40+DP40+DQ40+DR40+DW40+DX40+DY40+ED40+EE40+EF40+EK40+EL40+EM40+ER40+ES40+ET40+EY40+EZ40+FA40+FF40+FG40+FH40+FM40+FN40+FO40+FT40+FU40+FV40+GA40+GB40+GC40+GH40+GI40+GJ40+GO40+GP40+GQ40+GV40+GW40+GX40+HC40+HD40+HE40+HJ40+HK40+HL40+'Daftar Pegawai'!K34+'Daftar Pegawai'!M34+'Daftar Pegawai'!U34+'Daftar Pegawai'!O34+'Daftar Pegawai'!Q34+'Daftar Pegawai'!S34
 )
)</f>
        <v>1</v>
      </c>
      <c r="IF40" s="78">
        <f t="shared" si="180"/>
        <v>1</v>
      </c>
    </row>
    <row r="41" spans="1:240" x14ac:dyDescent="0.25">
      <c r="A41" s="121">
        <f t="shared" si="74"/>
        <v>31</v>
      </c>
      <c r="B41" s="121">
        <f>'Daftar Pegawai'!B35</f>
        <v>0</v>
      </c>
      <c r="C41" s="121">
        <f>'Daftar Pegawai'!C35</f>
        <v>0</v>
      </c>
      <c r="D41" s="118"/>
      <c r="E41" s="118"/>
      <c r="F41" s="119"/>
      <c r="G41" s="119"/>
      <c r="H41" s="77">
        <f t="shared" si="75"/>
        <v>0</v>
      </c>
      <c r="I41" s="77">
        <f t="shared" si="76"/>
        <v>0</v>
      </c>
      <c r="J41" s="77">
        <f t="shared" si="77"/>
        <v>0</v>
      </c>
      <c r="K41" s="118"/>
      <c r="L41" s="118"/>
      <c r="M41" s="119"/>
      <c r="N41" s="119"/>
      <c r="O41" s="77">
        <f t="shared" si="78"/>
        <v>0</v>
      </c>
      <c r="P41" s="77">
        <f t="shared" si="79"/>
        <v>0</v>
      </c>
      <c r="Q41" s="77">
        <f t="shared" si="80"/>
        <v>0</v>
      </c>
      <c r="R41" s="118"/>
      <c r="S41" s="118"/>
      <c r="T41" s="119"/>
      <c r="U41" s="119"/>
      <c r="V41" s="77">
        <f t="shared" si="81"/>
        <v>0</v>
      </c>
      <c r="W41" s="77">
        <f t="shared" si="82"/>
        <v>0</v>
      </c>
      <c r="X41" s="77">
        <f t="shared" si="83"/>
        <v>0</v>
      </c>
      <c r="Y41" s="118"/>
      <c r="Z41" s="118"/>
      <c r="AA41" s="119"/>
      <c r="AB41" s="119"/>
      <c r="AC41" s="77">
        <f t="shared" si="84"/>
        <v>0</v>
      </c>
      <c r="AD41" s="77">
        <f t="shared" si="85"/>
        <v>0</v>
      </c>
      <c r="AE41" s="77">
        <f t="shared" si="86"/>
        <v>0</v>
      </c>
      <c r="AF41" s="118"/>
      <c r="AG41" s="118"/>
      <c r="AH41" s="119"/>
      <c r="AI41" s="119"/>
      <c r="AJ41" s="77">
        <f t="shared" si="87"/>
        <v>0</v>
      </c>
      <c r="AK41" s="77">
        <f t="shared" si="88"/>
        <v>0</v>
      </c>
      <c r="AL41" s="77">
        <f t="shared" si="89"/>
        <v>0</v>
      </c>
      <c r="AM41" s="118"/>
      <c r="AN41" s="118"/>
      <c r="AO41" s="119"/>
      <c r="AP41" s="119"/>
      <c r="AQ41" s="77">
        <f t="shared" si="90"/>
        <v>0</v>
      </c>
      <c r="AR41" s="77">
        <f t="shared" si="91"/>
        <v>0</v>
      </c>
      <c r="AS41" s="77">
        <f t="shared" si="92"/>
        <v>0</v>
      </c>
      <c r="AT41" s="118"/>
      <c r="AU41" s="118"/>
      <c r="AV41" s="119"/>
      <c r="AW41" s="119"/>
      <c r="AX41" s="77">
        <f t="shared" si="93"/>
        <v>0</v>
      </c>
      <c r="AY41" s="77">
        <f t="shared" si="94"/>
        <v>0</v>
      </c>
      <c r="AZ41" s="77">
        <f t="shared" si="95"/>
        <v>0</v>
      </c>
      <c r="BA41" s="118"/>
      <c r="BB41" s="118"/>
      <c r="BC41" s="119"/>
      <c r="BD41" s="119"/>
      <c r="BE41" s="77">
        <f t="shared" si="96"/>
        <v>0</v>
      </c>
      <c r="BF41" s="77">
        <f t="shared" si="97"/>
        <v>0</v>
      </c>
      <c r="BG41" s="77">
        <f t="shared" si="98"/>
        <v>0</v>
      </c>
      <c r="BH41" s="118"/>
      <c r="BI41" s="118"/>
      <c r="BJ41" s="119"/>
      <c r="BK41" s="119"/>
      <c r="BL41" s="77">
        <f t="shared" si="99"/>
        <v>0</v>
      </c>
      <c r="BM41" s="77">
        <f t="shared" si="100"/>
        <v>0</v>
      </c>
      <c r="BN41" s="77">
        <f t="shared" si="101"/>
        <v>0</v>
      </c>
      <c r="BO41" s="118"/>
      <c r="BP41" s="118"/>
      <c r="BQ41" s="119"/>
      <c r="BR41" s="119"/>
      <c r="BS41" s="77">
        <f t="shared" si="102"/>
        <v>0</v>
      </c>
      <c r="BT41" s="77">
        <f t="shared" si="103"/>
        <v>0</v>
      </c>
      <c r="BU41" s="77">
        <f t="shared" si="104"/>
        <v>0</v>
      </c>
      <c r="BV41" s="118"/>
      <c r="BW41" s="118"/>
      <c r="BX41" s="119"/>
      <c r="BY41" s="119"/>
      <c r="BZ41" s="77">
        <f t="shared" si="105"/>
        <v>0</v>
      </c>
      <c r="CA41" s="77">
        <f t="shared" si="106"/>
        <v>0</v>
      </c>
      <c r="CB41" s="77">
        <f t="shared" si="107"/>
        <v>0</v>
      </c>
      <c r="CC41" s="118"/>
      <c r="CD41" s="118"/>
      <c r="CE41" s="119"/>
      <c r="CF41" s="119"/>
      <c r="CG41" s="77">
        <f t="shared" si="108"/>
        <v>0</v>
      </c>
      <c r="CH41" s="77">
        <f t="shared" si="109"/>
        <v>0</v>
      </c>
      <c r="CI41" s="77">
        <f t="shared" si="110"/>
        <v>0</v>
      </c>
      <c r="CJ41" s="118"/>
      <c r="CK41" s="118"/>
      <c r="CL41" s="119"/>
      <c r="CM41" s="119"/>
      <c r="CN41" s="77">
        <f t="shared" si="111"/>
        <v>0</v>
      </c>
      <c r="CO41" s="77">
        <f t="shared" si="112"/>
        <v>0</v>
      </c>
      <c r="CP41" s="77">
        <f t="shared" si="113"/>
        <v>0</v>
      </c>
      <c r="CQ41" s="118"/>
      <c r="CR41" s="118"/>
      <c r="CS41" s="119"/>
      <c r="CT41" s="119"/>
      <c r="CU41" s="77">
        <f t="shared" si="114"/>
        <v>0</v>
      </c>
      <c r="CV41" s="77">
        <f t="shared" si="115"/>
        <v>0</v>
      </c>
      <c r="CW41" s="77">
        <f t="shared" si="116"/>
        <v>0</v>
      </c>
      <c r="CX41" s="118"/>
      <c r="CY41" s="118"/>
      <c r="CZ41" s="119"/>
      <c r="DA41" s="119"/>
      <c r="DB41" s="77">
        <f t="shared" si="117"/>
        <v>0</v>
      </c>
      <c r="DC41" s="77">
        <f t="shared" si="118"/>
        <v>0</v>
      </c>
      <c r="DD41" s="77">
        <f t="shared" si="119"/>
        <v>0</v>
      </c>
      <c r="DE41" s="118"/>
      <c r="DF41" s="118"/>
      <c r="DG41" s="119"/>
      <c r="DH41" s="119"/>
      <c r="DI41" s="77">
        <f t="shared" si="120"/>
        <v>0</v>
      </c>
      <c r="DJ41" s="77">
        <f t="shared" si="121"/>
        <v>0</v>
      </c>
      <c r="DK41" s="77">
        <f t="shared" si="122"/>
        <v>0</v>
      </c>
      <c r="DL41" s="118"/>
      <c r="DM41" s="118"/>
      <c r="DN41" s="119"/>
      <c r="DO41" s="119"/>
      <c r="DP41" s="77">
        <f t="shared" si="123"/>
        <v>0</v>
      </c>
      <c r="DQ41" s="77">
        <f t="shared" si="124"/>
        <v>0</v>
      </c>
      <c r="DR41" s="77">
        <f t="shared" si="125"/>
        <v>0</v>
      </c>
      <c r="DS41" s="118"/>
      <c r="DT41" s="118"/>
      <c r="DU41" s="119"/>
      <c r="DV41" s="119"/>
      <c r="DW41" s="77">
        <f t="shared" si="126"/>
        <v>0</v>
      </c>
      <c r="DX41" s="77">
        <f t="shared" si="127"/>
        <v>0</v>
      </c>
      <c r="DY41" s="77">
        <f t="shared" si="128"/>
        <v>0</v>
      </c>
      <c r="DZ41" s="118"/>
      <c r="EA41" s="118"/>
      <c r="EB41" s="119"/>
      <c r="EC41" s="119"/>
      <c r="ED41" s="77">
        <f t="shared" si="129"/>
        <v>0</v>
      </c>
      <c r="EE41" s="77">
        <f t="shared" si="130"/>
        <v>0</v>
      </c>
      <c r="EF41" s="77">
        <f t="shared" si="131"/>
        <v>0</v>
      </c>
      <c r="EG41" s="118"/>
      <c r="EH41" s="118"/>
      <c r="EI41" s="119"/>
      <c r="EJ41" s="119"/>
      <c r="EK41" s="77">
        <f t="shared" si="132"/>
        <v>0</v>
      </c>
      <c r="EL41" s="77">
        <f t="shared" si="133"/>
        <v>0</v>
      </c>
      <c r="EM41" s="77">
        <f t="shared" si="134"/>
        <v>0</v>
      </c>
      <c r="EN41" s="118"/>
      <c r="EO41" s="118"/>
      <c r="EP41" s="119"/>
      <c r="EQ41" s="119"/>
      <c r="ER41" s="77">
        <f t="shared" si="135"/>
        <v>0</v>
      </c>
      <c r="ES41" s="77">
        <f t="shared" si="136"/>
        <v>0</v>
      </c>
      <c r="ET41" s="77">
        <f t="shared" si="137"/>
        <v>0</v>
      </c>
      <c r="EU41" s="118"/>
      <c r="EV41" s="118"/>
      <c r="EW41" s="119"/>
      <c r="EX41" s="119"/>
      <c r="EY41" s="77">
        <f t="shared" si="138"/>
        <v>0</v>
      </c>
      <c r="EZ41" s="77">
        <f t="shared" si="139"/>
        <v>0</v>
      </c>
      <c r="FA41" s="77">
        <f t="shared" si="140"/>
        <v>0</v>
      </c>
      <c r="FB41" s="118"/>
      <c r="FC41" s="118"/>
      <c r="FD41" s="119"/>
      <c r="FE41" s="119"/>
      <c r="FF41" s="77">
        <f t="shared" si="141"/>
        <v>0</v>
      </c>
      <c r="FG41" s="77">
        <f t="shared" si="142"/>
        <v>0</v>
      </c>
      <c r="FH41" s="77">
        <f t="shared" si="143"/>
        <v>0</v>
      </c>
      <c r="FI41" s="118"/>
      <c r="FJ41" s="118"/>
      <c r="FK41" s="119"/>
      <c r="FL41" s="119"/>
      <c r="FM41" s="77">
        <f t="shared" si="144"/>
        <v>0</v>
      </c>
      <c r="FN41" s="77">
        <f t="shared" si="145"/>
        <v>0</v>
      </c>
      <c r="FO41" s="77">
        <f t="shared" si="146"/>
        <v>0</v>
      </c>
      <c r="FP41" s="118"/>
      <c r="FQ41" s="118"/>
      <c r="FR41" s="119"/>
      <c r="FS41" s="119"/>
      <c r="FT41" s="77">
        <f t="shared" si="147"/>
        <v>0</v>
      </c>
      <c r="FU41" s="77">
        <f t="shared" si="148"/>
        <v>0</v>
      </c>
      <c r="FV41" s="77">
        <f t="shared" si="149"/>
        <v>0</v>
      </c>
      <c r="FW41" s="118"/>
      <c r="FX41" s="118"/>
      <c r="FY41" s="119"/>
      <c r="FZ41" s="119"/>
      <c r="GA41" s="77">
        <f t="shared" si="150"/>
        <v>0</v>
      </c>
      <c r="GB41" s="77">
        <f t="shared" si="151"/>
        <v>0</v>
      </c>
      <c r="GC41" s="77">
        <f t="shared" si="152"/>
        <v>0</v>
      </c>
      <c r="GD41" s="118"/>
      <c r="GE41" s="118"/>
      <c r="GF41" s="119"/>
      <c r="GG41" s="119"/>
      <c r="GH41" s="77">
        <f t="shared" si="153"/>
        <v>0</v>
      </c>
      <c r="GI41" s="77">
        <f t="shared" si="154"/>
        <v>0</v>
      </c>
      <c r="GJ41" s="77">
        <f t="shared" si="155"/>
        <v>0</v>
      </c>
      <c r="GK41" s="118"/>
      <c r="GL41" s="118"/>
      <c r="GM41" s="119"/>
      <c r="GN41" s="119"/>
      <c r="GO41" s="77">
        <f t="shared" si="156"/>
        <v>0</v>
      </c>
      <c r="GP41" s="77">
        <f t="shared" si="157"/>
        <v>0</v>
      </c>
      <c r="GQ41" s="77">
        <f t="shared" si="158"/>
        <v>0</v>
      </c>
      <c r="GR41" s="118"/>
      <c r="GS41" s="118"/>
      <c r="GT41" s="119"/>
      <c r="GU41" s="119"/>
      <c r="GV41" s="77">
        <f t="shared" si="159"/>
        <v>0</v>
      </c>
      <c r="GW41" s="77">
        <f t="shared" si="160"/>
        <v>0</v>
      </c>
      <c r="GX41" s="77">
        <f t="shared" si="161"/>
        <v>0</v>
      </c>
      <c r="GY41" s="118"/>
      <c r="GZ41" s="118"/>
      <c r="HA41" s="119"/>
      <c r="HB41" s="119"/>
      <c r="HC41" s="77">
        <f t="shared" si="162"/>
        <v>0</v>
      </c>
      <c r="HD41" s="77">
        <f t="shared" si="163"/>
        <v>0</v>
      </c>
      <c r="HE41" s="77">
        <f t="shared" si="164"/>
        <v>0</v>
      </c>
      <c r="HF41" s="118"/>
      <c r="HG41" s="118"/>
      <c r="HH41" s="119"/>
      <c r="HI41" s="119"/>
      <c r="HJ41" s="77">
        <f t="shared" si="165"/>
        <v>0</v>
      </c>
      <c r="HK41" s="77">
        <f t="shared" si="166"/>
        <v>0</v>
      </c>
      <c r="HL41" s="77">
        <f t="shared" si="167"/>
        <v>0</v>
      </c>
      <c r="HM41" s="120"/>
      <c r="HN41" s="120"/>
      <c r="HO41" s="120"/>
      <c r="HP41" s="120"/>
      <c r="HQ41" s="120"/>
      <c r="HR41" s="120"/>
      <c r="HS41" s="76">
        <f t="shared" si="168"/>
        <v>0</v>
      </c>
      <c r="HT41" s="76">
        <f t="shared" si="169"/>
        <v>0</v>
      </c>
      <c r="HU41" s="76">
        <f t="shared" si="170"/>
        <v>0</v>
      </c>
      <c r="HV41" s="76">
        <f t="shared" si="171"/>
        <v>0</v>
      </c>
      <c r="HW41" s="76">
        <f t="shared" si="172"/>
        <v>0</v>
      </c>
      <c r="HX41" s="76">
        <f t="shared" si="173"/>
        <v>0</v>
      </c>
      <c r="HY41" s="76">
        <f t="shared" si="174"/>
        <v>0</v>
      </c>
      <c r="HZ41" s="76">
        <f t="shared" si="175"/>
        <v>0</v>
      </c>
      <c r="IA41" s="76">
        <f t="shared" si="176"/>
        <v>0</v>
      </c>
      <c r="IB41" s="76">
        <f t="shared" si="177"/>
        <v>0</v>
      </c>
      <c r="IC41" s="76">
        <f t="shared" si="178"/>
        <v>0</v>
      </c>
      <c r="ID41" s="76">
        <f t="shared" si="179"/>
        <v>0</v>
      </c>
      <c r="IE41" s="78">
        <f>IF('Daftar Pegawai'!I35="ASN YANG TIDAK DIBAYARKAN TPP",100%,
 IF(HZ41&gt;=$C$4,100%,
 (HN41*3%)+H41+I41+J41+O41+P41+Q41+V41+W41+X41+AC41+AD41+AE41+AJ41+AK41+AL41+AQ41+AR41+AS41+AX41+AY41+AZ41+BE41+BF41+BG41+BL41+BM41+BN41+BS41+BT41+BU41+BZ41+CA41+CB41+CG41+CH41+CI41+CN41+CO41+CP41+CU41+CV41+CW41+DB41+DC41+DD41+DI41+DJ41+DK41+DP41+DQ41+DR41+DW41+DX41+DY41+ED41+EE41+EF41+EK41+EL41+EM41+ER41+ES41+ET41+EY41+EZ41+FA41+FF41+FG41+FH41+FM41+FN41+FO41+FT41+FU41+FV41+GA41+GB41+GC41+GH41+GI41+GJ41+GO41+GP41+GQ41+GV41+GW41+GX41+HC41+HD41+HE41+HJ41+HK41+HL41+'Daftar Pegawai'!K35+'Daftar Pegawai'!M35+'Daftar Pegawai'!U35+'Daftar Pegawai'!O35+'Daftar Pegawai'!Q35+'Daftar Pegawai'!S35
 )
)</f>
        <v>1</v>
      </c>
      <c r="IF41" s="78">
        <f t="shared" si="180"/>
        <v>1</v>
      </c>
    </row>
    <row r="42" spans="1:240" x14ac:dyDescent="0.25">
      <c r="A42" s="121">
        <f t="shared" si="74"/>
        <v>32</v>
      </c>
      <c r="B42" s="121">
        <f>'Daftar Pegawai'!B36</f>
        <v>0</v>
      </c>
      <c r="C42" s="121">
        <f>'Daftar Pegawai'!C36</f>
        <v>0</v>
      </c>
      <c r="D42" s="118"/>
      <c r="E42" s="118"/>
      <c r="F42" s="119"/>
      <c r="G42" s="119"/>
      <c r="H42" s="77">
        <f t="shared" si="75"/>
        <v>0</v>
      </c>
      <c r="I42" s="77">
        <f t="shared" si="76"/>
        <v>0</v>
      </c>
      <c r="J42" s="77">
        <f t="shared" si="77"/>
        <v>0</v>
      </c>
      <c r="K42" s="118"/>
      <c r="L42" s="118"/>
      <c r="M42" s="119"/>
      <c r="N42" s="119"/>
      <c r="O42" s="77">
        <f t="shared" si="78"/>
        <v>0</v>
      </c>
      <c r="P42" s="77">
        <f t="shared" si="79"/>
        <v>0</v>
      </c>
      <c r="Q42" s="77">
        <f t="shared" si="80"/>
        <v>0</v>
      </c>
      <c r="R42" s="118"/>
      <c r="S42" s="118"/>
      <c r="T42" s="119"/>
      <c r="U42" s="119"/>
      <c r="V42" s="77">
        <f t="shared" si="81"/>
        <v>0</v>
      </c>
      <c r="W42" s="77">
        <f t="shared" si="82"/>
        <v>0</v>
      </c>
      <c r="X42" s="77">
        <f t="shared" si="83"/>
        <v>0</v>
      </c>
      <c r="Y42" s="118"/>
      <c r="Z42" s="118"/>
      <c r="AA42" s="119"/>
      <c r="AB42" s="119"/>
      <c r="AC42" s="77">
        <f t="shared" si="84"/>
        <v>0</v>
      </c>
      <c r="AD42" s="77">
        <f t="shared" si="85"/>
        <v>0</v>
      </c>
      <c r="AE42" s="77">
        <f t="shared" si="86"/>
        <v>0</v>
      </c>
      <c r="AF42" s="118"/>
      <c r="AG42" s="118"/>
      <c r="AH42" s="119"/>
      <c r="AI42" s="119"/>
      <c r="AJ42" s="77">
        <f t="shared" si="87"/>
        <v>0</v>
      </c>
      <c r="AK42" s="77">
        <f t="shared" si="88"/>
        <v>0</v>
      </c>
      <c r="AL42" s="77">
        <f t="shared" si="89"/>
        <v>0</v>
      </c>
      <c r="AM42" s="118"/>
      <c r="AN42" s="118"/>
      <c r="AO42" s="119"/>
      <c r="AP42" s="119"/>
      <c r="AQ42" s="77">
        <f t="shared" si="90"/>
        <v>0</v>
      </c>
      <c r="AR42" s="77">
        <f t="shared" si="91"/>
        <v>0</v>
      </c>
      <c r="AS42" s="77">
        <f t="shared" si="92"/>
        <v>0</v>
      </c>
      <c r="AT42" s="118"/>
      <c r="AU42" s="118"/>
      <c r="AV42" s="119"/>
      <c r="AW42" s="119"/>
      <c r="AX42" s="77">
        <f t="shared" si="93"/>
        <v>0</v>
      </c>
      <c r="AY42" s="77">
        <f t="shared" si="94"/>
        <v>0</v>
      </c>
      <c r="AZ42" s="77">
        <f t="shared" si="95"/>
        <v>0</v>
      </c>
      <c r="BA42" s="118"/>
      <c r="BB42" s="118"/>
      <c r="BC42" s="119"/>
      <c r="BD42" s="119"/>
      <c r="BE42" s="77">
        <f t="shared" si="96"/>
        <v>0</v>
      </c>
      <c r="BF42" s="77">
        <f t="shared" si="97"/>
        <v>0</v>
      </c>
      <c r="BG42" s="77">
        <f t="shared" si="98"/>
        <v>0</v>
      </c>
      <c r="BH42" s="118"/>
      <c r="BI42" s="118"/>
      <c r="BJ42" s="119"/>
      <c r="BK42" s="119"/>
      <c r="BL42" s="77">
        <f t="shared" si="99"/>
        <v>0</v>
      </c>
      <c r="BM42" s="77">
        <f t="shared" si="100"/>
        <v>0</v>
      </c>
      <c r="BN42" s="77">
        <f t="shared" si="101"/>
        <v>0</v>
      </c>
      <c r="BO42" s="118"/>
      <c r="BP42" s="118"/>
      <c r="BQ42" s="119"/>
      <c r="BR42" s="119"/>
      <c r="BS42" s="77">
        <f t="shared" si="102"/>
        <v>0</v>
      </c>
      <c r="BT42" s="77">
        <f t="shared" si="103"/>
        <v>0</v>
      </c>
      <c r="BU42" s="77">
        <f t="shared" si="104"/>
        <v>0</v>
      </c>
      <c r="BV42" s="118"/>
      <c r="BW42" s="118"/>
      <c r="BX42" s="119"/>
      <c r="BY42" s="119"/>
      <c r="BZ42" s="77">
        <f t="shared" si="105"/>
        <v>0</v>
      </c>
      <c r="CA42" s="77">
        <f t="shared" si="106"/>
        <v>0</v>
      </c>
      <c r="CB42" s="77">
        <f t="shared" si="107"/>
        <v>0</v>
      </c>
      <c r="CC42" s="118"/>
      <c r="CD42" s="118"/>
      <c r="CE42" s="119"/>
      <c r="CF42" s="119"/>
      <c r="CG42" s="77">
        <f t="shared" si="108"/>
        <v>0</v>
      </c>
      <c r="CH42" s="77">
        <f t="shared" si="109"/>
        <v>0</v>
      </c>
      <c r="CI42" s="77">
        <f t="shared" si="110"/>
        <v>0</v>
      </c>
      <c r="CJ42" s="118"/>
      <c r="CK42" s="118"/>
      <c r="CL42" s="119"/>
      <c r="CM42" s="119"/>
      <c r="CN42" s="77">
        <f t="shared" si="111"/>
        <v>0</v>
      </c>
      <c r="CO42" s="77">
        <f t="shared" si="112"/>
        <v>0</v>
      </c>
      <c r="CP42" s="77">
        <f t="shared" si="113"/>
        <v>0</v>
      </c>
      <c r="CQ42" s="118"/>
      <c r="CR42" s="118"/>
      <c r="CS42" s="119"/>
      <c r="CT42" s="119"/>
      <c r="CU42" s="77">
        <f t="shared" si="114"/>
        <v>0</v>
      </c>
      <c r="CV42" s="77">
        <f t="shared" si="115"/>
        <v>0</v>
      </c>
      <c r="CW42" s="77">
        <f t="shared" si="116"/>
        <v>0</v>
      </c>
      <c r="CX42" s="118"/>
      <c r="CY42" s="118"/>
      <c r="CZ42" s="119"/>
      <c r="DA42" s="119"/>
      <c r="DB42" s="77">
        <f t="shared" si="117"/>
        <v>0</v>
      </c>
      <c r="DC42" s="77">
        <f t="shared" si="118"/>
        <v>0</v>
      </c>
      <c r="DD42" s="77">
        <f t="shared" si="119"/>
        <v>0</v>
      </c>
      <c r="DE42" s="118"/>
      <c r="DF42" s="118"/>
      <c r="DG42" s="119"/>
      <c r="DH42" s="119"/>
      <c r="DI42" s="77">
        <f t="shared" si="120"/>
        <v>0</v>
      </c>
      <c r="DJ42" s="77">
        <f t="shared" si="121"/>
        <v>0</v>
      </c>
      <c r="DK42" s="77">
        <f t="shared" si="122"/>
        <v>0</v>
      </c>
      <c r="DL42" s="118"/>
      <c r="DM42" s="118"/>
      <c r="DN42" s="119"/>
      <c r="DO42" s="119"/>
      <c r="DP42" s="77">
        <f t="shared" si="123"/>
        <v>0</v>
      </c>
      <c r="DQ42" s="77">
        <f t="shared" si="124"/>
        <v>0</v>
      </c>
      <c r="DR42" s="77">
        <f t="shared" si="125"/>
        <v>0</v>
      </c>
      <c r="DS42" s="118"/>
      <c r="DT42" s="118"/>
      <c r="DU42" s="119"/>
      <c r="DV42" s="119"/>
      <c r="DW42" s="77">
        <f t="shared" si="126"/>
        <v>0</v>
      </c>
      <c r="DX42" s="77">
        <f t="shared" si="127"/>
        <v>0</v>
      </c>
      <c r="DY42" s="77">
        <f t="shared" si="128"/>
        <v>0</v>
      </c>
      <c r="DZ42" s="118"/>
      <c r="EA42" s="118"/>
      <c r="EB42" s="119"/>
      <c r="EC42" s="119"/>
      <c r="ED42" s="77">
        <f t="shared" si="129"/>
        <v>0</v>
      </c>
      <c r="EE42" s="77">
        <f t="shared" si="130"/>
        <v>0</v>
      </c>
      <c r="EF42" s="77">
        <f t="shared" si="131"/>
        <v>0</v>
      </c>
      <c r="EG42" s="118"/>
      <c r="EH42" s="118"/>
      <c r="EI42" s="119"/>
      <c r="EJ42" s="119"/>
      <c r="EK42" s="77">
        <f t="shared" si="132"/>
        <v>0</v>
      </c>
      <c r="EL42" s="77">
        <f t="shared" si="133"/>
        <v>0</v>
      </c>
      <c r="EM42" s="77">
        <f t="shared" si="134"/>
        <v>0</v>
      </c>
      <c r="EN42" s="118"/>
      <c r="EO42" s="118"/>
      <c r="EP42" s="119"/>
      <c r="EQ42" s="119"/>
      <c r="ER42" s="77">
        <f t="shared" si="135"/>
        <v>0</v>
      </c>
      <c r="ES42" s="77">
        <f t="shared" si="136"/>
        <v>0</v>
      </c>
      <c r="ET42" s="77">
        <f t="shared" si="137"/>
        <v>0</v>
      </c>
      <c r="EU42" s="118"/>
      <c r="EV42" s="118"/>
      <c r="EW42" s="119"/>
      <c r="EX42" s="119"/>
      <c r="EY42" s="77">
        <f t="shared" si="138"/>
        <v>0</v>
      </c>
      <c r="EZ42" s="77">
        <f t="shared" si="139"/>
        <v>0</v>
      </c>
      <c r="FA42" s="77">
        <f t="shared" si="140"/>
        <v>0</v>
      </c>
      <c r="FB42" s="118"/>
      <c r="FC42" s="118"/>
      <c r="FD42" s="119"/>
      <c r="FE42" s="119"/>
      <c r="FF42" s="77">
        <f t="shared" si="141"/>
        <v>0</v>
      </c>
      <c r="FG42" s="77">
        <f t="shared" si="142"/>
        <v>0</v>
      </c>
      <c r="FH42" s="77">
        <f t="shared" si="143"/>
        <v>0</v>
      </c>
      <c r="FI42" s="118"/>
      <c r="FJ42" s="118"/>
      <c r="FK42" s="119"/>
      <c r="FL42" s="119"/>
      <c r="FM42" s="77">
        <f t="shared" si="144"/>
        <v>0</v>
      </c>
      <c r="FN42" s="77">
        <f t="shared" si="145"/>
        <v>0</v>
      </c>
      <c r="FO42" s="77">
        <f t="shared" si="146"/>
        <v>0</v>
      </c>
      <c r="FP42" s="118"/>
      <c r="FQ42" s="118"/>
      <c r="FR42" s="119"/>
      <c r="FS42" s="119"/>
      <c r="FT42" s="77">
        <f t="shared" si="147"/>
        <v>0</v>
      </c>
      <c r="FU42" s="77">
        <f t="shared" si="148"/>
        <v>0</v>
      </c>
      <c r="FV42" s="77">
        <f t="shared" si="149"/>
        <v>0</v>
      </c>
      <c r="FW42" s="118"/>
      <c r="FX42" s="118"/>
      <c r="FY42" s="119"/>
      <c r="FZ42" s="119"/>
      <c r="GA42" s="77">
        <f t="shared" si="150"/>
        <v>0</v>
      </c>
      <c r="GB42" s="77">
        <f t="shared" si="151"/>
        <v>0</v>
      </c>
      <c r="GC42" s="77">
        <f t="shared" si="152"/>
        <v>0</v>
      </c>
      <c r="GD42" s="118"/>
      <c r="GE42" s="118"/>
      <c r="GF42" s="119"/>
      <c r="GG42" s="119"/>
      <c r="GH42" s="77">
        <f t="shared" si="153"/>
        <v>0</v>
      </c>
      <c r="GI42" s="77">
        <f t="shared" si="154"/>
        <v>0</v>
      </c>
      <c r="GJ42" s="77">
        <f t="shared" si="155"/>
        <v>0</v>
      </c>
      <c r="GK42" s="118"/>
      <c r="GL42" s="118"/>
      <c r="GM42" s="119"/>
      <c r="GN42" s="119"/>
      <c r="GO42" s="77">
        <f t="shared" si="156"/>
        <v>0</v>
      </c>
      <c r="GP42" s="77">
        <f t="shared" si="157"/>
        <v>0</v>
      </c>
      <c r="GQ42" s="77">
        <f t="shared" si="158"/>
        <v>0</v>
      </c>
      <c r="GR42" s="118"/>
      <c r="GS42" s="118"/>
      <c r="GT42" s="119"/>
      <c r="GU42" s="119"/>
      <c r="GV42" s="77">
        <f t="shared" si="159"/>
        <v>0</v>
      </c>
      <c r="GW42" s="77">
        <f t="shared" si="160"/>
        <v>0</v>
      </c>
      <c r="GX42" s="77">
        <f t="shared" si="161"/>
        <v>0</v>
      </c>
      <c r="GY42" s="118"/>
      <c r="GZ42" s="118"/>
      <c r="HA42" s="119"/>
      <c r="HB42" s="119"/>
      <c r="HC42" s="77">
        <f t="shared" si="162"/>
        <v>0</v>
      </c>
      <c r="HD42" s="77">
        <f t="shared" si="163"/>
        <v>0</v>
      </c>
      <c r="HE42" s="77">
        <f t="shared" si="164"/>
        <v>0</v>
      </c>
      <c r="HF42" s="118"/>
      <c r="HG42" s="118"/>
      <c r="HH42" s="119"/>
      <c r="HI42" s="119"/>
      <c r="HJ42" s="77">
        <f t="shared" si="165"/>
        <v>0</v>
      </c>
      <c r="HK42" s="77">
        <f t="shared" si="166"/>
        <v>0</v>
      </c>
      <c r="HL42" s="77">
        <f t="shared" si="167"/>
        <v>0</v>
      </c>
      <c r="HM42" s="120"/>
      <c r="HN42" s="120"/>
      <c r="HO42" s="120"/>
      <c r="HP42" s="120"/>
      <c r="HQ42" s="120"/>
      <c r="HR42" s="120"/>
      <c r="HS42" s="76">
        <f t="shared" si="168"/>
        <v>0</v>
      </c>
      <c r="HT42" s="76">
        <f t="shared" si="169"/>
        <v>0</v>
      </c>
      <c r="HU42" s="76">
        <f t="shared" si="170"/>
        <v>0</v>
      </c>
      <c r="HV42" s="76">
        <f t="shared" si="171"/>
        <v>0</v>
      </c>
      <c r="HW42" s="76">
        <f t="shared" si="172"/>
        <v>0</v>
      </c>
      <c r="HX42" s="76">
        <f t="shared" si="173"/>
        <v>0</v>
      </c>
      <c r="HY42" s="76">
        <f t="shared" si="174"/>
        <v>0</v>
      </c>
      <c r="HZ42" s="76">
        <f t="shared" si="175"/>
        <v>0</v>
      </c>
      <c r="IA42" s="76">
        <f t="shared" si="176"/>
        <v>0</v>
      </c>
      <c r="IB42" s="76">
        <f t="shared" si="177"/>
        <v>0</v>
      </c>
      <c r="IC42" s="76">
        <f t="shared" si="178"/>
        <v>0</v>
      </c>
      <c r="ID42" s="76">
        <f t="shared" si="179"/>
        <v>0</v>
      </c>
      <c r="IE42" s="78">
        <f>IF('Daftar Pegawai'!I36="ASN YANG TIDAK DIBAYARKAN TPP",100%,
 IF(HZ42&gt;=$C$4,100%,
 (HN42*3%)+H42+I42+J42+O42+P42+Q42+V42+W42+X42+AC42+AD42+AE42+AJ42+AK42+AL42+AQ42+AR42+AS42+AX42+AY42+AZ42+BE42+BF42+BG42+BL42+BM42+BN42+BS42+BT42+BU42+BZ42+CA42+CB42+CG42+CH42+CI42+CN42+CO42+CP42+CU42+CV42+CW42+DB42+DC42+DD42+DI42+DJ42+DK42+DP42+DQ42+DR42+DW42+DX42+DY42+ED42+EE42+EF42+EK42+EL42+EM42+ER42+ES42+ET42+EY42+EZ42+FA42+FF42+FG42+FH42+FM42+FN42+FO42+FT42+FU42+FV42+GA42+GB42+GC42+GH42+GI42+GJ42+GO42+GP42+GQ42+GV42+GW42+GX42+HC42+HD42+HE42+HJ42+HK42+HL42+'Daftar Pegawai'!K36+'Daftar Pegawai'!M36+'Daftar Pegawai'!U36+'Daftar Pegawai'!O36+'Daftar Pegawai'!Q36+'Daftar Pegawai'!S36
 )
)</f>
        <v>1</v>
      </c>
      <c r="IF42" s="78">
        <f t="shared" si="180"/>
        <v>1</v>
      </c>
    </row>
    <row r="43" spans="1:240" x14ac:dyDescent="0.25">
      <c r="A43" s="121">
        <f t="shared" si="74"/>
        <v>33</v>
      </c>
      <c r="B43" s="121">
        <f>'Daftar Pegawai'!B37</f>
        <v>0</v>
      </c>
      <c r="C43" s="121">
        <f>'Daftar Pegawai'!C37</f>
        <v>0</v>
      </c>
      <c r="D43" s="118"/>
      <c r="E43" s="118"/>
      <c r="F43" s="119"/>
      <c r="G43" s="119"/>
      <c r="H43" s="77">
        <f t="shared" si="75"/>
        <v>0</v>
      </c>
      <c r="I43" s="77">
        <f t="shared" si="76"/>
        <v>0</v>
      </c>
      <c r="J43" s="77">
        <f t="shared" si="77"/>
        <v>0</v>
      </c>
      <c r="K43" s="118"/>
      <c r="L43" s="118"/>
      <c r="M43" s="119"/>
      <c r="N43" s="119"/>
      <c r="O43" s="77">
        <f t="shared" si="78"/>
        <v>0</v>
      </c>
      <c r="P43" s="77">
        <f t="shared" si="79"/>
        <v>0</v>
      </c>
      <c r="Q43" s="77">
        <f t="shared" si="80"/>
        <v>0</v>
      </c>
      <c r="R43" s="118"/>
      <c r="S43" s="118"/>
      <c r="T43" s="119"/>
      <c r="U43" s="119"/>
      <c r="V43" s="77">
        <f t="shared" si="81"/>
        <v>0</v>
      </c>
      <c r="W43" s="77">
        <f t="shared" si="82"/>
        <v>0</v>
      </c>
      <c r="X43" s="77">
        <f t="shared" si="83"/>
        <v>0</v>
      </c>
      <c r="Y43" s="118"/>
      <c r="Z43" s="118"/>
      <c r="AA43" s="119"/>
      <c r="AB43" s="119"/>
      <c r="AC43" s="77">
        <f t="shared" si="84"/>
        <v>0</v>
      </c>
      <c r="AD43" s="77">
        <f t="shared" si="85"/>
        <v>0</v>
      </c>
      <c r="AE43" s="77">
        <f t="shared" si="86"/>
        <v>0</v>
      </c>
      <c r="AF43" s="118"/>
      <c r="AG43" s="118"/>
      <c r="AH43" s="119"/>
      <c r="AI43" s="119"/>
      <c r="AJ43" s="77">
        <f t="shared" si="87"/>
        <v>0</v>
      </c>
      <c r="AK43" s="77">
        <f t="shared" si="88"/>
        <v>0</v>
      </c>
      <c r="AL43" s="77">
        <f t="shared" si="89"/>
        <v>0</v>
      </c>
      <c r="AM43" s="118"/>
      <c r="AN43" s="118"/>
      <c r="AO43" s="119"/>
      <c r="AP43" s="119"/>
      <c r="AQ43" s="77">
        <f t="shared" si="90"/>
        <v>0</v>
      </c>
      <c r="AR43" s="77">
        <f t="shared" si="91"/>
        <v>0</v>
      </c>
      <c r="AS43" s="77">
        <f t="shared" si="92"/>
        <v>0</v>
      </c>
      <c r="AT43" s="118"/>
      <c r="AU43" s="118"/>
      <c r="AV43" s="119"/>
      <c r="AW43" s="119"/>
      <c r="AX43" s="77">
        <f t="shared" si="93"/>
        <v>0</v>
      </c>
      <c r="AY43" s="77">
        <f t="shared" si="94"/>
        <v>0</v>
      </c>
      <c r="AZ43" s="77">
        <f t="shared" si="95"/>
        <v>0</v>
      </c>
      <c r="BA43" s="118"/>
      <c r="BB43" s="118"/>
      <c r="BC43" s="119"/>
      <c r="BD43" s="119"/>
      <c r="BE43" s="77">
        <f t="shared" si="96"/>
        <v>0</v>
      </c>
      <c r="BF43" s="77">
        <f t="shared" si="97"/>
        <v>0</v>
      </c>
      <c r="BG43" s="77">
        <f t="shared" si="98"/>
        <v>0</v>
      </c>
      <c r="BH43" s="118"/>
      <c r="BI43" s="118"/>
      <c r="BJ43" s="119"/>
      <c r="BK43" s="119"/>
      <c r="BL43" s="77">
        <f t="shared" si="99"/>
        <v>0</v>
      </c>
      <c r="BM43" s="77">
        <f t="shared" si="100"/>
        <v>0</v>
      </c>
      <c r="BN43" s="77">
        <f t="shared" si="101"/>
        <v>0</v>
      </c>
      <c r="BO43" s="118"/>
      <c r="BP43" s="118"/>
      <c r="BQ43" s="119"/>
      <c r="BR43" s="119"/>
      <c r="BS43" s="77">
        <f t="shared" si="102"/>
        <v>0</v>
      </c>
      <c r="BT43" s="77">
        <f t="shared" si="103"/>
        <v>0</v>
      </c>
      <c r="BU43" s="77">
        <f t="shared" si="104"/>
        <v>0</v>
      </c>
      <c r="BV43" s="118"/>
      <c r="BW43" s="118"/>
      <c r="BX43" s="119"/>
      <c r="BY43" s="119"/>
      <c r="BZ43" s="77">
        <f t="shared" si="105"/>
        <v>0</v>
      </c>
      <c r="CA43" s="77">
        <f t="shared" si="106"/>
        <v>0</v>
      </c>
      <c r="CB43" s="77">
        <f t="shared" si="107"/>
        <v>0</v>
      </c>
      <c r="CC43" s="118"/>
      <c r="CD43" s="118"/>
      <c r="CE43" s="119"/>
      <c r="CF43" s="119"/>
      <c r="CG43" s="77">
        <f t="shared" si="108"/>
        <v>0</v>
      </c>
      <c r="CH43" s="77">
        <f t="shared" si="109"/>
        <v>0</v>
      </c>
      <c r="CI43" s="77">
        <f t="shared" si="110"/>
        <v>0</v>
      </c>
      <c r="CJ43" s="118"/>
      <c r="CK43" s="118"/>
      <c r="CL43" s="119"/>
      <c r="CM43" s="119"/>
      <c r="CN43" s="77">
        <f t="shared" si="111"/>
        <v>0</v>
      </c>
      <c r="CO43" s="77">
        <f t="shared" si="112"/>
        <v>0</v>
      </c>
      <c r="CP43" s="77">
        <f t="shared" si="113"/>
        <v>0</v>
      </c>
      <c r="CQ43" s="118"/>
      <c r="CR43" s="118"/>
      <c r="CS43" s="119"/>
      <c r="CT43" s="119"/>
      <c r="CU43" s="77">
        <f t="shared" si="114"/>
        <v>0</v>
      </c>
      <c r="CV43" s="77">
        <f t="shared" si="115"/>
        <v>0</v>
      </c>
      <c r="CW43" s="77">
        <f t="shared" si="116"/>
        <v>0</v>
      </c>
      <c r="CX43" s="118"/>
      <c r="CY43" s="118"/>
      <c r="CZ43" s="119"/>
      <c r="DA43" s="119"/>
      <c r="DB43" s="77">
        <f t="shared" si="117"/>
        <v>0</v>
      </c>
      <c r="DC43" s="77">
        <f t="shared" si="118"/>
        <v>0</v>
      </c>
      <c r="DD43" s="77">
        <f t="shared" si="119"/>
        <v>0</v>
      </c>
      <c r="DE43" s="118"/>
      <c r="DF43" s="118"/>
      <c r="DG43" s="119"/>
      <c r="DH43" s="119"/>
      <c r="DI43" s="77">
        <f t="shared" si="120"/>
        <v>0</v>
      </c>
      <c r="DJ43" s="77">
        <f t="shared" si="121"/>
        <v>0</v>
      </c>
      <c r="DK43" s="77">
        <f t="shared" si="122"/>
        <v>0</v>
      </c>
      <c r="DL43" s="118"/>
      <c r="DM43" s="118"/>
      <c r="DN43" s="119"/>
      <c r="DO43" s="119"/>
      <c r="DP43" s="77">
        <f t="shared" si="123"/>
        <v>0</v>
      </c>
      <c r="DQ43" s="77">
        <f t="shared" si="124"/>
        <v>0</v>
      </c>
      <c r="DR43" s="77">
        <f t="shared" si="125"/>
        <v>0</v>
      </c>
      <c r="DS43" s="118"/>
      <c r="DT43" s="118"/>
      <c r="DU43" s="119"/>
      <c r="DV43" s="119"/>
      <c r="DW43" s="77">
        <f t="shared" si="126"/>
        <v>0</v>
      </c>
      <c r="DX43" s="77">
        <f t="shared" si="127"/>
        <v>0</v>
      </c>
      <c r="DY43" s="77">
        <f t="shared" si="128"/>
        <v>0</v>
      </c>
      <c r="DZ43" s="118"/>
      <c r="EA43" s="118"/>
      <c r="EB43" s="119"/>
      <c r="EC43" s="119"/>
      <c r="ED43" s="77">
        <f t="shared" si="129"/>
        <v>0</v>
      </c>
      <c r="EE43" s="77">
        <f t="shared" si="130"/>
        <v>0</v>
      </c>
      <c r="EF43" s="77">
        <f t="shared" si="131"/>
        <v>0</v>
      </c>
      <c r="EG43" s="118"/>
      <c r="EH43" s="118"/>
      <c r="EI43" s="119"/>
      <c r="EJ43" s="119"/>
      <c r="EK43" s="77">
        <f t="shared" si="132"/>
        <v>0</v>
      </c>
      <c r="EL43" s="77">
        <f t="shared" si="133"/>
        <v>0</v>
      </c>
      <c r="EM43" s="77">
        <f t="shared" si="134"/>
        <v>0</v>
      </c>
      <c r="EN43" s="118"/>
      <c r="EO43" s="118"/>
      <c r="EP43" s="119"/>
      <c r="EQ43" s="119"/>
      <c r="ER43" s="77">
        <f t="shared" si="135"/>
        <v>0</v>
      </c>
      <c r="ES43" s="77">
        <f t="shared" si="136"/>
        <v>0</v>
      </c>
      <c r="ET43" s="77">
        <f t="shared" si="137"/>
        <v>0</v>
      </c>
      <c r="EU43" s="118"/>
      <c r="EV43" s="118"/>
      <c r="EW43" s="119"/>
      <c r="EX43" s="119"/>
      <c r="EY43" s="77">
        <f t="shared" si="138"/>
        <v>0</v>
      </c>
      <c r="EZ43" s="77">
        <f t="shared" si="139"/>
        <v>0</v>
      </c>
      <c r="FA43" s="77">
        <f t="shared" si="140"/>
        <v>0</v>
      </c>
      <c r="FB43" s="118"/>
      <c r="FC43" s="118"/>
      <c r="FD43" s="119"/>
      <c r="FE43" s="119"/>
      <c r="FF43" s="77">
        <f t="shared" si="141"/>
        <v>0</v>
      </c>
      <c r="FG43" s="77">
        <f t="shared" si="142"/>
        <v>0</v>
      </c>
      <c r="FH43" s="77">
        <f t="shared" si="143"/>
        <v>0</v>
      </c>
      <c r="FI43" s="118"/>
      <c r="FJ43" s="118"/>
      <c r="FK43" s="119"/>
      <c r="FL43" s="119"/>
      <c r="FM43" s="77">
        <f t="shared" si="144"/>
        <v>0</v>
      </c>
      <c r="FN43" s="77">
        <f t="shared" si="145"/>
        <v>0</v>
      </c>
      <c r="FO43" s="77">
        <f t="shared" si="146"/>
        <v>0</v>
      </c>
      <c r="FP43" s="118"/>
      <c r="FQ43" s="118"/>
      <c r="FR43" s="119"/>
      <c r="FS43" s="119"/>
      <c r="FT43" s="77">
        <f t="shared" si="147"/>
        <v>0</v>
      </c>
      <c r="FU43" s="77">
        <f t="shared" si="148"/>
        <v>0</v>
      </c>
      <c r="FV43" s="77">
        <f t="shared" si="149"/>
        <v>0</v>
      </c>
      <c r="FW43" s="118"/>
      <c r="FX43" s="118"/>
      <c r="FY43" s="119"/>
      <c r="FZ43" s="119"/>
      <c r="GA43" s="77">
        <f t="shared" si="150"/>
        <v>0</v>
      </c>
      <c r="GB43" s="77">
        <f t="shared" si="151"/>
        <v>0</v>
      </c>
      <c r="GC43" s="77">
        <f t="shared" si="152"/>
        <v>0</v>
      </c>
      <c r="GD43" s="118"/>
      <c r="GE43" s="118"/>
      <c r="GF43" s="119"/>
      <c r="GG43" s="119"/>
      <c r="GH43" s="77">
        <f t="shared" si="153"/>
        <v>0</v>
      </c>
      <c r="GI43" s="77">
        <f t="shared" si="154"/>
        <v>0</v>
      </c>
      <c r="GJ43" s="77">
        <f t="shared" si="155"/>
        <v>0</v>
      </c>
      <c r="GK43" s="118"/>
      <c r="GL43" s="118"/>
      <c r="GM43" s="119"/>
      <c r="GN43" s="119"/>
      <c r="GO43" s="77">
        <f t="shared" si="156"/>
        <v>0</v>
      </c>
      <c r="GP43" s="77">
        <f t="shared" si="157"/>
        <v>0</v>
      </c>
      <c r="GQ43" s="77">
        <f t="shared" si="158"/>
        <v>0</v>
      </c>
      <c r="GR43" s="118"/>
      <c r="GS43" s="118"/>
      <c r="GT43" s="119"/>
      <c r="GU43" s="119"/>
      <c r="GV43" s="77">
        <f t="shared" si="159"/>
        <v>0</v>
      </c>
      <c r="GW43" s="77">
        <f t="shared" si="160"/>
        <v>0</v>
      </c>
      <c r="GX43" s="77">
        <f t="shared" si="161"/>
        <v>0</v>
      </c>
      <c r="GY43" s="118"/>
      <c r="GZ43" s="118"/>
      <c r="HA43" s="119"/>
      <c r="HB43" s="119"/>
      <c r="HC43" s="77">
        <f t="shared" si="162"/>
        <v>0</v>
      </c>
      <c r="HD43" s="77">
        <f t="shared" si="163"/>
        <v>0</v>
      </c>
      <c r="HE43" s="77">
        <f t="shared" si="164"/>
        <v>0</v>
      </c>
      <c r="HF43" s="118"/>
      <c r="HG43" s="118"/>
      <c r="HH43" s="119"/>
      <c r="HI43" s="119"/>
      <c r="HJ43" s="77">
        <f t="shared" si="165"/>
        <v>0</v>
      </c>
      <c r="HK43" s="77">
        <f t="shared" si="166"/>
        <v>0</v>
      </c>
      <c r="HL43" s="77">
        <f t="shared" si="167"/>
        <v>0</v>
      </c>
      <c r="HM43" s="120"/>
      <c r="HN43" s="120"/>
      <c r="HO43" s="120"/>
      <c r="HP43" s="120"/>
      <c r="HQ43" s="120"/>
      <c r="HR43" s="120"/>
      <c r="HS43" s="76">
        <f t="shared" si="168"/>
        <v>0</v>
      </c>
      <c r="HT43" s="76">
        <f t="shared" si="169"/>
        <v>0</v>
      </c>
      <c r="HU43" s="76">
        <f t="shared" si="170"/>
        <v>0</v>
      </c>
      <c r="HV43" s="76">
        <f t="shared" si="171"/>
        <v>0</v>
      </c>
      <c r="HW43" s="76">
        <f t="shared" si="172"/>
        <v>0</v>
      </c>
      <c r="HX43" s="76">
        <f t="shared" si="173"/>
        <v>0</v>
      </c>
      <c r="HY43" s="76">
        <f t="shared" si="174"/>
        <v>0</v>
      </c>
      <c r="HZ43" s="76">
        <f t="shared" si="175"/>
        <v>0</v>
      </c>
      <c r="IA43" s="76">
        <f t="shared" si="176"/>
        <v>0</v>
      </c>
      <c r="IB43" s="76">
        <f t="shared" si="177"/>
        <v>0</v>
      </c>
      <c r="IC43" s="76">
        <f t="shared" si="178"/>
        <v>0</v>
      </c>
      <c r="ID43" s="76">
        <f t="shared" si="179"/>
        <v>0</v>
      </c>
      <c r="IE43" s="78">
        <f>IF('Daftar Pegawai'!I37="ASN YANG TIDAK DIBAYARKAN TPP",100%,
 IF(HZ43&gt;=$C$4,100%,
 (HN43*3%)+H43+I43+J43+O43+P43+Q43+V43+W43+X43+AC43+AD43+AE43+AJ43+AK43+AL43+AQ43+AR43+AS43+AX43+AY43+AZ43+BE43+BF43+BG43+BL43+BM43+BN43+BS43+BT43+BU43+BZ43+CA43+CB43+CG43+CH43+CI43+CN43+CO43+CP43+CU43+CV43+CW43+DB43+DC43+DD43+DI43+DJ43+DK43+DP43+DQ43+DR43+DW43+DX43+DY43+ED43+EE43+EF43+EK43+EL43+EM43+ER43+ES43+ET43+EY43+EZ43+FA43+FF43+FG43+FH43+FM43+FN43+FO43+FT43+FU43+FV43+GA43+GB43+GC43+GH43+GI43+GJ43+GO43+GP43+GQ43+GV43+GW43+GX43+HC43+HD43+HE43+HJ43+HK43+HL43+'Daftar Pegawai'!K37+'Daftar Pegawai'!M37+'Daftar Pegawai'!U37+'Daftar Pegawai'!O37+'Daftar Pegawai'!Q37+'Daftar Pegawai'!S37
 )
)</f>
        <v>1</v>
      </c>
      <c r="IF43" s="78">
        <f t="shared" si="180"/>
        <v>1</v>
      </c>
    </row>
    <row r="44" spans="1:240" x14ac:dyDescent="0.25">
      <c r="A44" s="121">
        <f t="shared" si="74"/>
        <v>34</v>
      </c>
      <c r="B44" s="121">
        <f>'Daftar Pegawai'!B38</f>
        <v>0</v>
      </c>
      <c r="C44" s="121">
        <f>'Daftar Pegawai'!C38</f>
        <v>0</v>
      </c>
      <c r="D44" s="118"/>
      <c r="E44" s="118"/>
      <c r="F44" s="119"/>
      <c r="G44" s="119"/>
      <c r="H44" s="77">
        <f t="shared" si="75"/>
        <v>0</v>
      </c>
      <c r="I44" s="77">
        <f t="shared" si="76"/>
        <v>0</v>
      </c>
      <c r="J44" s="77">
        <f t="shared" si="77"/>
        <v>0</v>
      </c>
      <c r="K44" s="118"/>
      <c r="L44" s="118"/>
      <c r="M44" s="119"/>
      <c r="N44" s="119"/>
      <c r="O44" s="77">
        <f t="shared" si="78"/>
        <v>0</v>
      </c>
      <c r="P44" s="77">
        <f t="shared" si="79"/>
        <v>0</v>
      </c>
      <c r="Q44" s="77">
        <f t="shared" si="80"/>
        <v>0</v>
      </c>
      <c r="R44" s="118"/>
      <c r="S44" s="118"/>
      <c r="T44" s="119"/>
      <c r="U44" s="119"/>
      <c r="V44" s="77">
        <f t="shared" si="81"/>
        <v>0</v>
      </c>
      <c r="W44" s="77">
        <f t="shared" si="82"/>
        <v>0</v>
      </c>
      <c r="X44" s="77">
        <f t="shared" si="83"/>
        <v>0</v>
      </c>
      <c r="Y44" s="118"/>
      <c r="Z44" s="118"/>
      <c r="AA44" s="119"/>
      <c r="AB44" s="119"/>
      <c r="AC44" s="77">
        <f t="shared" si="84"/>
        <v>0</v>
      </c>
      <c r="AD44" s="77">
        <f t="shared" si="85"/>
        <v>0</v>
      </c>
      <c r="AE44" s="77">
        <f t="shared" si="86"/>
        <v>0</v>
      </c>
      <c r="AF44" s="118"/>
      <c r="AG44" s="118"/>
      <c r="AH44" s="119"/>
      <c r="AI44" s="119"/>
      <c r="AJ44" s="77">
        <f t="shared" si="87"/>
        <v>0</v>
      </c>
      <c r="AK44" s="77">
        <f t="shared" si="88"/>
        <v>0</v>
      </c>
      <c r="AL44" s="77">
        <f t="shared" si="89"/>
        <v>0</v>
      </c>
      <c r="AM44" s="118"/>
      <c r="AN44" s="118"/>
      <c r="AO44" s="119"/>
      <c r="AP44" s="119"/>
      <c r="AQ44" s="77">
        <f t="shared" si="90"/>
        <v>0</v>
      </c>
      <c r="AR44" s="77">
        <f t="shared" si="91"/>
        <v>0</v>
      </c>
      <c r="AS44" s="77">
        <f t="shared" si="92"/>
        <v>0</v>
      </c>
      <c r="AT44" s="118"/>
      <c r="AU44" s="118"/>
      <c r="AV44" s="119"/>
      <c r="AW44" s="119"/>
      <c r="AX44" s="77">
        <f t="shared" si="93"/>
        <v>0</v>
      </c>
      <c r="AY44" s="77">
        <f t="shared" si="94"/>
        <v>0</v>
      </c>
      <c r="AZ44" s="77">
        <f t="shared" si="95"/>
        <v>0</v>
      </c>
      <c r="BA44" s="118"/>
      <c r="BB44" s="118"/>
      <c r="BC44" s="119"/>
      <c r="BD44" s="119"/>
      <c r="BE44" s="77">
        <f t="shared" si="96"/>
        <v>0</v>
      </c>
      <c r="BF44" s="77">
        <f t="shared" si="97"/>
        <v>0</v>
      </c>
      <c r="BG44" s="77">
        <f t="shared" si="98"/>
        <v>0</v>
      </c>
      <c r="BH44" s="118"/>
      <c r="BI44" s="118"/>
      <c r="BJ44" s="119"/>
      <c r="BK44" s="119"/>
      <c r="BL44" s="77">
        <f t="shared" si="99"/>
        <v>0</v>
      </c>
      <c r="BM44" s="77">
        <f t="shared" si="100"/>
        <v>0</v>
      </c>
      <c r="BN44" s="77">
        <f t="shared" si="101"/>
        <v>0</v>
      </c>
      <c r="BO44" s="118"/>
      <c r="BP44" s="118"/>
      <c r="BQ44" s="119"/>
      <c r="BR44" s="119"/>
      <c r="BS44" s="77">
        <f t="shared" si="102"/>
        <v>0</v>
      </c>
      <c r="BT44" s="77">
        <f t="shared" si="103"/>
        <v>0</v>
      </c>
      <c r="BU44" s="77">
        <f t="shared" si="104"/>
        <v>0</v>
      </c>
      <c r="BV44" s="118"/>
      <c r="BW44" s="118"/>
      <c r="BX44" s="119"/>
      <c r="BY44" s="119"/>
      <c r="BZ44" s="77">
        <f t="shared" si="105"/>
        <v>0</v>
      </c>
      <c r="CA44" s="77">
        <f t="shared" si="106"/>
        <v>0</v>
      </c>
      <c r="CB44" s="77">
        <f t="shared" si="107"/>
        <v>0</v>
      </c>
      <c r="CC44" s="118"/>
      <c r="CD44" s="118"/>
      <c r="CE44" s="119"/>
      <c r="CF44" s="119"/>
      <c r="CG44" s="77">
        <f t="shared" si="108"/>
        <v>0</v>
      </c>
      <c r="CH44" s="77">
        <f t="shared" si="109"/>
        <v>0</v>
      </c>
      <c r="CI44" s="77">
        <f t="shared" si="110"/>
        <v>0</v>
      </c>
      <c r="CJ44" s="118"/>
      <c r="CK44" s="118"/>
      <c r="CL44" s="119"/>
      <c r="CM44" s="119"/>
      <c r="CN44" s="77">
        <f t="shared" si="111"/>
        <v>0</v>
      </c>
      <c r="CO44" s="77">
        <f t="shared" si="112"/>
        <v>0</v>
      </c>
      <c r="CP44" s="77">
        <f t="shared" si="113"/>
        <v>0</v>
      </c>
      <c r="CQ44" s="118"/>
      <c r="CR44" s="118"/>
      <c r="CS44" s="119"/>
      <c r="CT44" s="119"/>
      <c r="CU44" s="77">
        <f t="shared" si="114"/>
        <v>0</v>
      </c>
      <c r="CV44" s="77">
        <f t="shared" si="115"/>
        <v>0</v>
      </c>
      <c r="CW44" s="77">
        <f t="shared" si="116"/>
        <v>0</v>
      </c>
      <c r="CX44" s="118"/>
      <c r="CY44" s="118"/>
      <c r="CZ44" s="119"/>
      <c r="DA44" s="119"/>
      <c r="DB44" s="77">
        <f t="shared" si="117"/>
        <v>0</v>
      </c>
      <c r="DC44" s="77">
        <f t="shared" si="118"/>
        <v>0</v>
      </c>
      <c r="DD44" s="77">
        <f t="shared" si="119"/>
        <v>0</v>
      </c>
      <c r="DE44" s="118"/>
      <c r="DF44" s="118"/>
      <c r="DG44" s="119"/>
      <c r="DH44" s="119"/>
      <c r="DI44" s="77">
        <f t="shared" si="120"/>
        <v>0</v>
      </c>
      <c r="DJ44" s="77">
        <f t="shared" si="121"/>
        <v>0</v>
      </c>
      <c r="DK44" s="77">
        <f t="shared" si="122"/>
        <v>0</v>
      </c>
      <c r="DL44" s="118"/>
      <c r="DM44" s="118"/>
      <c r="DN44" s="119"/>
      <c r="DO44" s="119"/>
      <c r="DP44" s="77">
        <f t="shared" si="123"/>
        <v>0</v>
      </c>
      <c r="DQ44" s="77">
        <f t="shared" si="124"/>
        <v>0</v>
      </c>
      <c r="DR44" s="77">
        <f t="shared" si="125"/>
        <v>0</v>
      </c>
      <c r="DS44" s="118"/>
      <c r="DT44" s="118"/>
      <c r="DU44" s="119"/>
      <c r="DV44" s="119"/>
      <c r="DW44" s="77">
        <f t="shared" si="126"/>
        <v>0</v>
      </c>
      <c r="DX44" s="77">
        <f t="shared" si="127"/>
        <v>0</v>
      </c>
      <c r="DY44" s="77">
        <f t="shared" si="128"/>
        <v>0</v>
      </c>
      <c r="DZ44" s="118"/>
      <c r="EA44" s="118"/>
      <c r="EB44" s="119"/>
      <c r="EC44" s="119"/>
      <c r="ED44" s="77">
        <f t="shared" si="129"/>
        <v>0</v>
      </c>
      <c r="EE44" s="77">
        <f t="shared" si="130"/>
        <v>0</v>
      </c>
      <c r="EF44" s="77">
        <f t="shared" si="131"/>
        <v>0</v>
      </c>
      <c r="EG44" s="118"/>
      <c r="EH44" s="118"/>
      <c r="EI44" s="119"/>
      <c r="EJ44" s="119"/>
      <c r="EK44" s="77">
        <f t="shared" si="132"/>
        <v>0</v>
      </c>
      <c r="EL44" s="77">
        <f t="shared" si="133"/>
        <v>0</v>
      </c>
      <c r="EM44" s="77">
        <f t="shared" si="134"/>
        <v>0</v>
      </c>
      <c r="EN44" s="118"/>
      <c r="EO44" s="118"/>
      <c r="EP44" s="119"/>
      <c r="EQ44" s="119"/>
      <c r="ER44" s="77">
        <f t="shared" si="135"/>
        <v>0</v>
      </c>
      <c r="ES44" s="77">
        <f t="shared" si="136"/>
        <v>0</v>
      </c>
      <c r="ET44" s="77">
        <f t="shared" si="137"/>
        <v>0</v>
      </c>
      <c r="EU44" s="118"/>
      <c r="EV44" s="118"/>
      <c r="EW44" s="119"/>
      <c r="EX44" s="119"/>
      <c r="EY44" s="77">
        <f t="shared" si="138"/>
        <v>0</v>
      </c>
      <c r="EZ44" s="77">
        <f t="shared" si="139"/>
        <v>0</v>
      </c>
      <c r="FA44" s="77">
        <f t="shared" si="140"/>
        <v>0</v>
      </c>
      <c r="FB44" s="118"/>
      <c r="FC44" s="118"/>
      <c r="FD44" s="119"/>
      <c r="FE44" s="119"/>
      <c r="FF44" s="77">
        <f t="shared" si="141"/>
        <v>0</v>
      </c>
      <c r="FG44" s="77">
        <f t="shared" si="142"/>
        <v>0</v>
      </c>
      <c r="FH44" s="77">
        <f t="shared" si="143"/>
        <v>0</v>
      </c>
      <c r="FI44" s="118"/>
      <c r="FJ44" s="118"/>
      <c r="FK44" s="119"/>
      <c r="FL44" s="119"/>
      <c r="FM44" s="77">
        <f t="shared" si="144"/>
        <v>0</v>
      </c>
      <c r="FN44" s="77">
        <f t="shared" si="145"/>
        <v>0</v>
      </c>
      <c r="FO44" s="77">
        <f t="shared" si="146"/>
        <v>0</v>
      </c>
      <c r="FP44" s="118"/>
      <c r="FQ44" s="118"/>
      <c r="FR44" s="119"/>
      <c r="FS44" s="119"/>
      <c r="FT44" s="77">
        <f t="shared" si="147"/>
        <v>0</v>
      </c>
      <c r="FU44" s="77">
        <f t="shared" si="148"/>
        <v>0</v>
      </c>
      <c r="FV44" s="77">
        <f t="shared" si="149"/>
        <v>0</v>
      </c>
      <c r="FW44" s="118"/>
      <c r="FX44" s="118"/>
      <c r="FY44" s="119"/>
      <c r="FZ44" s="119"/>
      <c r="GA44" s="77">
        <f t="shared" si="150"/>
        <v>0</v>
      </c>
      <c r="GB44" s="77">
        <f t="shared" si="151"/>
        <v>0</v>
      </c>
      <c r="GC44" s="77">
        <f t="shared" si="152"/>
        <v>0</v>
      </c>
      <c r="GD44" s="118"/>
      <c r="GE44" s="118"/>
      <c r="GF44" s="119"/>
      <c r="GG44" s="119"/>
      <c r="GH44" s="77">
        <f t="shared" si="153"/>
        <v>0</v>
      </c>
      <c r="GI44" s="77">
        <f t="shared" si="154"/>
        <v>0</v>
      </c>
      <c r="GJ44" s="77">
        <f t="shared" si="155"/>
        <v>0</v>
      </c>
      <c r="GK44" s="118"/>
      <c r="GL44" s="118"/>
      <c r="GM44" s="119"/>
      <c r="GN44" s="119"/>
      <c r="GO44" s="77">
        <f t="shared" si="156"/>
        <v>0</v>
      </c>
      <c r="GP44" s="77">
        <f t="shared" si="157"/>
        <v>0</v>
      </c>
      <c r="GQ44" s="77">
        <f t="shared" si="158"/>
        <v>0</v>
      </c>
      <c r="GR44" s="118"/>
      <c r="GS44" s="118"/>
      <c r="GT44" s="119"/>
      <c r="GU44" s="119"/>
      <c r="GV44" s="77">
        <f t="shared" si="159"/>
        <v>0</v>
      </c>
      <c r="GW44" s="77">
        <f t="shared" si="160"/>
        <v>0</v>
      </c>
      <c r="GX44" s="77">
        <f t="shared" si="161"/>
        <v>0</v>
      </c>
      <c r="GY44" s="118"/>
      <c r="GZ44" s="118"/>
      <c r="HA44" s="119"/>
      <c r="HB44" s="119"/>
      <c r="HC44" s="77">
        <f t="shared" si="162"/>
        <v>0</v>
      </c>
      <c r="HD44" s="77">
        <f t="shared" si="163"/>
        <v>0</v>
      </c>
      <c r="HE44" s="77">
        <f t="shared" si="164"/>
        <v>0</v>
      </c>
      <c r="HF44" s="118"/>
      <c r="HG44" s="118"/>
      <c r="HH44" s="119"/>
      <c r="HI44" s="119"/>
      <c r="HJ44" s="77">
        <f t="shared" si="165"/>
        <v>0</v>
      </c>
      <c r="HK44" s="77">
        <f t="shared" si="166"/>
        <v>0</v>
      </c>
      <c r="HL44" s="77">
        <f t="shared" si="167"/>
        <v>0</v>
      </c>
      <c r="HM44" s="120"/>
      <c r="HN44" s="120"/>
      <c r="HO44" s="120"/>
      <c r="HP44" s="120"/>
      <c r="HQ44" s="120"/>
      <c r="HR44" s="120"/>
      <c r="HS44" s="76">
        <f t="shared" si="168"/>
        <v>0</v>
      </c>
      <c r="HT44" s="76">
        <f t="shared" si="169"/>
        <v>0</v>
      </c>
      <c r="HU44" s="76">
        <f t="shared" si="170"/>
        <v>0</v>
      </c>
      <c r="HV44" s="76">
        <f t="shared" si="171"/>
        <v>0</v>
      </c>
      <c r="HW44" s="76">
        <f t="shared" si="172"/>
        <v>0</v>
      </c>
      <c r="HX44" s="76">
        <f t="shared" si="173"/>
        <v>0</v>
      </c>
      <c r="HY44" s="76">
        <f t="shared" si="174"/>
        <v>0</v>
      </c>
      <c r="HZ44" s="76">
        <f t="shared" si="175"/>
        <v>0</v>
      </c>
      <c r="IA44" s="76">
        <f t="shared" si="176"/>
        <v>0</v>
      </c>
      <c r="IB44" s="76">
        <f t="shared" si="177"/>
        <v>0</v>
      </c>
      <c r="IC44" s="76">
        <f t="shared" si="178"/>
        <v>0</v>
      </c>
      <c r="ID44" s="76">
        <f t="shared" si="179"/>
        <v>0</v>
      </c>
      <c r="IE44" s="78">
        <f>IF('Daftar Pegawai'!I38="ASN YANG TIDAK DIBAYARKAN TPP",100%,
 IF(HZ44&gt;=$C$4,100%,
 (HN44*3%)+H44+I44+J44+O44+P44+Q44+V44+W44+X44+AC44+AD44+AE44+AJ44+AK44+AL44+AQ44+AR44+AS44+AX44+AY44+AZ44+BE44+BF44+BG44+BL44+BM44+BN44+BS44+BT44+BU44+BZ44+CA44+CB44+CG44+CH44+CI44+CN44+CO44+CP44+CU44+CV44+CW44+DB44+DC44+DD44+DI44+DJ44+DK44+DP44+DQ44+DR44+DW44+DX44+DY44+ED44+EE44+EF44+EK44+EL44+EM44+ER44+ES44+ET44+EY44+EZ44+FA44+FF44+FG44+FH44+FM44+FN44+FO44+FT44+FU44+FV44+GA44+GB44+GC44+GH44+GI44+GJ44+GO44+GP44+GQ44+GV44+GW44+GX44+HC44+HD44+HE44+HJ44+HK44+HL44+'Daftar Pegawai'!K38+'Daftar Pegawai'!M38+'Daftar Pegawai'!U38+'Daftar Pegawai'!O38+'Daftar Pegawai'!Q38+'Daftar Pegawai'!S38
 )
)</f>
        <v>1</v>
      </c>
      <c r="IF44" s="78">
        <f t="shared" si="180"/>
        <v>1</v>
      </c>
    </row>
    <row r="45" spans="1:240" x14ac:dyDescent="0.25">
      <c r="A45" s="121">
        <f t="shared" si="74"/>
        <v>35</v>
      </c>
      <c r="B45" s="121">
        <f>'Daftar Pegawai'!B39</f>
        <v>0</v>
      </c>
      <c r="C45" s="121">
        <f>'Daftar Pegawai'!C39</f>
        <v>0</v>
      </c>
      <c r="D45" s="118"/>
      <c r="E45" s="118"/>
      <c r="F45" s="119"/>
      <c r="G45" s="119"/>
      <c r="H45" s="77">
        <f t="shared" si="75"/>
        <v>0</v>
      </c>
      <c r="I45" s="77">
        <f t="shared" si="76"/>
        <v>0</v>
      </c>
      <c r="J45" s="77">
        <f t="shared" si="77"/>
        <v>0</v>
      </c>
      <c r="K45" s="118"/>
      <c r="L45" s="118"/>
      <c r="M45" s="119"/>
      <c r="N45" s="119"/>
      <c r="O45" s="77">
        <f t="shared" si="78"/>
        <v>0</v>
      </c>
      <c r="P45" s="77">
        <f t="shared" si="79"/>
        <v>0</v>
      </c>
      <c r="Q45" s="77">
        <f t="shared" si="80"/>
        <v>0</v>
      </c>
      <c r="R45" s="118"/>
      <c r="S45" s="118"/>
      <c r="T45" s="119"/>
      <c r="U45" s="119"/>
      <c r="V45" s="77">
        <f t="shared" si="81"/>
        <v>0</v>
      </c>
      <c r="W45" s="77">
        <f t="shared" si="82"/>
        <v>0</v>
      </c>
      <c r="X45" s="77">
        <f t="shared" si="83"/>
        <v>0</v>
      </c>
      <c r="Y45" s="118"/>
      <c r="Z45" s="118"/>
      <c r="AA45" s="119"/>
      <c r="AB45" s="119"/>
      <c r="AC45" s="77">
        <f t="shared" si="84"/>
        <v>0</v>
      </c>
      <c r="AD45" s="77">
        <f t="shared" si="85"/>
        <v>0</v>
      </c>
      <c r="AE45" s="77">
        <f t="shared" si="86"/>
        <v>0</v>
      </c>
      <c r="AF45" s="118"/>
      <c r="AG45" s="118"/>
      <c r="AH45" s="119"/>
      <c r="AI45" s="119"/>
      <c r="AJ45" s="77">
        <f t="shared" si="87"/>
        <v>0</v>
      </c>
      <c r="AK45" s="77">
        <f t="shared" si="88"/>
        <v>0</v>
      </c>
      <c r="AL45" s="77">
        <f t="shared" si="89"/>
        <v>0</v>
      </c>
      <c r="AM45" s="118"/>
      <c r="AN45" s="118"/>
      <c r="AO45" s="119"/>
      <c r="AP45" s="119"/>
      <c r="AQ45" s="77">
        <f t="shared" si="90"/>
        <v>0</v>
      </c>
      <c r="AR45" s="77">
        <f t="shared" si="91"/>
        <v>0</v>
      </c>
      <c r="AS45" s="77">
        <f t="shared" si="92"/>
        <v>0</v>
      </c>
      <c r="AT45" s="118"/>
      <c r="AU45" s="118"/>
      <c r="AV45" s="119"/>
      <c r="AW45" s="119"/>
      <c r="AX45" s="77">
        <f t="shared" si="93"/>
        <v>0</v>
      </c>
      <c r="AY45" s="77">
        <f t="shared" si="94"/>
        <v>0</v>
      </c>
      <c r="AZ45" s="77">
        <f t="shared" si="95"/>
        <v>0</v>
      </c>
      <c r="BA45" s="118"/>
      <c r="BB45" s="118"/>
      <c r="BC45" s="119"/>
      <c r="BD45" s="119"/>
      <c r="BE45" s="77">
        <f t="shared" si="96"/>
        <v>0</v>
      </c>
      <c r="BF45" s="77">
        <f t="shared" si="97"/>
        <v>0</v>
      </c>
      <c r="BG45" s="77">
        <f t="shared" si="98"/>
        <v>0</v>
      </c>
      <c r="BH45" s="118"/>
      <c r="BI45" s="118"/>
      <c r="BJ45" s="119"/>
      <c r="BK45" s="119"/>
      <c r="BL45" s="77">
        <f t="shared" si="99"/>
        <v>0</v>
      </c>
      <c r="BM45" s="77">
        <f t="shared" si="100"/>
        <v>0</v>
      </c>
      <c r="BN45" s="77">
        <f t="shared" si="101"/>
        <v>0</v>
      </c>
      <c r="BO45" s="118"/>
      <c r="BP45" s="118"/>
      <c r="BQ45" s="119"/>
      <c r="BR45" s="119"/>
      <c r="BS45" s="77">
        <f t="shared" si="102"/>
        <v>0</v>
      </c>
      <c r="BT45" s="77">
        <f t="shared" si="103"/>
        <v>0</v>
      </c>
      <c r="BU45" s="77">
        <f t="shared" si="104"/>
        <v>0</v>
      </c>
      <c r="BV45" s="118"/>
      <c r="BW45" s="118"/>
      <c r="BX45" s="119"/>
      <c r="BY45" s="119"/>
      <c r="BZ45" s="77">
        <f t="shared" si="105"/>
        <v>0</v>
      </c>
      <c r="CA45" s="77">
        <f t="shared" si="106"/>
        <v>0</v>
      </c>
      <c r="CB45" s="77">
        <f t="shared" si="107"/>
        <v>0</v>
      </c>
      <c r="CC45" s="118"/>
      <c r="CD45" s="118"/>
      <c r="CE45" s="119"/>
      <c r="CF45" s="119"/>
      <c r="CG45" s="77">
        <f t="shared" si="108"/>
        <v>0</v>
      </c>
      <c r="CH45" s="77">
        <f t="shared" si="109"/>
        <v>0</v>
      </c>
      <c r="CI45" s="77">
        <f t="shared" si="110"/>
        <v>0</v>
      </c>
      <c r="CJ45" s="118"/>
      <c r="CK45" s="118"/>
      <c r="CL45" s="119"/>
      <c r="CM45" s="119"/>
      <c r="CN45" s="77">
        <f t="shared" si="111"/>
        <v>0</v>
      </c>
      <c r="CO45" s="77">
        <f t="shared" si="112"/>
        <v>0</v>
      </c>
      <c r="CP45" s="77">
        <f t="shared" si="113"/>
        <v>0</v>
      </c>
      <c r="CQ45" s="118"/>
      <c r="CR45" s="118"/>
      <c r="CS45" s="119"/>
      <c r="CT45" s="119"/>
      <c r="CU45" s="77">
        <f t="shared" si="114"/>
        <v>0</v>
      </c>
      <c r="CV45" s="77">
        <f t="shared" si="115"/>
        <v>0</v>
      </c>
      <c r="CW45" s="77">
        <f t="shared" si="116"/>
        <v>0</v>
      </c>
      <c r="CX45" s="118"/>
      <c r="CY45" s="118"/>
      <c r="CZ45" s="119"/>
      <c r="DA45" s="119"/>
      <c r="DB45" s="77">
        <f t="shared" si="117"/>
        <v>0</v>
      </c>
      <c r="DC45" s="77">
        <f t="shared" si="118"/>
        <v>0</v>
      </c>
      <c r="DD45" s="77">
        <f t="shared" si="119"/>
        <v>0</v>
      </c>
      <c r="DE45" s="118"/>
      <c r="DF45" s="118"/>
      <c r="DG45" s="119"/>
      <c r="DH45" s="119"/>
      <c r="DI45" s="77">
        <f t="shared" si="120"/>
        <v>0</v>
      </c>
      <c r="DJ45" s="77">
        <f t="shared" si="121"/>
        <v>0</v>
      </c>
      <c r="DK45" s="77">
        <f t="shared" si="122"/>
        <v>0</v>
      </c>
      <c r="DL45" s="118"/>
      <c r="DM45" s="118"/>
      <c r="DN45" s="119"/>
      <c r="DO45" s="119"/>
      <c r="DP45" s="77">
        <f t="shared" si="123"/>
        <v>0</v>
      </c>
      <c r="DQ45" s="77">
        <f t="shared" si="124"/>
        <v>0</v>
      </c>
      <c r="DR45" s="77">
        <f t="shared" si="125"/>
        <v>0</v>
      </c>
      <c r="DS45" s="118"/>
      <c r="DT45" s="118"/>
      <c r="DU45" s="119"/>
      <c r="DV45" s="119"/>
      <c r="DW45" s="77">
        <f t="shared" si="126"/>
        <v>0</v>
      </c>
      <c r="DX45" s="77">
        <f t="shared" si="127"/>
        <v>0</v>
      </c>
      <c r="DY45" s="77">
        <f t="shared" si="128"/>
        <v>0</v>
      </c>
      <c r="DZ45" s="118"/>
      <c r="EA45" s="118"/>
      <c r="EB45" s="119"/>
      <c r="EC45" s="119"/>
      <c r="ED45" s="77">
        <f t="shared" si="129"/>
        <v>0</v>
      </c>
      <c r="EE45" s="77">
        <f t="shared" si="130"/>
        <v>0</v>
      </c>
      <c r="EF45" s="77">
        <f t="shared" si="131"/>
        <v>0</v>
      </c>
      <c r="EG45" s="118"/>
      <c r="EH45" s="118"/>
      <c r="EI45" s="119"/>
      <c r="EJ45" s="119"/>
      <c r="EK45" s="77">
        <f t="shared" si="132"/>
        <v>0</v>
      </c>
      <c r="EL45" s="77">
        <f t="shared" si="133"/>
        <v>0</v>
      </c>
      <c r="EM45" s="77">
        <f t="shared" si="134"/>
        <v>0</v>
      </c>
      <c r="EN45" s="118"/>
      <c r="EO45" s="118"/>
      <c r="EP45" s="119"/>
      <c r="EQ45" s="119"/>
      <c r="ER45" s="77">
        <f t="shared" si="135"/>
        <v>0</v>
      </c>
      <c r="ES45" s="77">
        <f t="shared" si="136"/>
        <v>0</v>
      </c>
      <c r="ET45" s="77">
        <f t="shared" si="137"/>
        <v>0</v>
      </c>
      <c r="EU45" s="118"/>
      <c r="EV45" s="118"/>
      <c r="EW45" s="119"/>
      <c r="EX45" s="119"/>
      <c r="EY45" s="77">
        <f t="shared" si="138"/>
        <v>0</v>
      </c>
      <c r="EZ45" s="77">
        <f t="shared" si="139"/>
        <v>0</v>
      </c>
      <c r="FA45" s="77">
        <f t="shared" si="140"/>
        <v>0</v>
      </c>
      <c r="FB45" s="118"/>
      <c r="FC45" s="118"/>
      <c r="FD45" s="119"/>
      <c r="FE45" s="119"/>
      <c r="FF45" s="77">
        <f t="shared" si="141"/>
        <v>0</v>
      </c>
      <c r="FG45" s="77">
        <f t="shared" si="142"/>
        <v>0</v>
      </c>
      <c r="FH45" s="77">
        <f t="shared" si="143"/>
        <v>0</v>
      </c>
      <c r="FI45" s="118"/>
      <c r="FJ45" s="118"/>
      <c r="FK45" s="119"/>
      <c r="FL45" s="119"/>
      <c r="FM45" s="77">
        <f t="shared" si="144"/>
        <v>0</v>
      </c>
      <c r="FN45" s="77">
        <f t="shared" si="145"/>
        <v>0</v>
      </c>
      <c r="FO45" s="77">
        <f t="shared" si="146"/>
        <v>0</v>
      </c>
      <c r="FP45" s="118"/>
      <c r="FQ45" s="118"/>
      <c r="FR45" s="119"/>
      <c r="FS45" s="119"/>
      <c r="FT45" s="77">
        <f t="shared" si="147"/>
        <v>0</v>
      </c>
      <c r="FU45" s="77">
        <f t="shared" si="148"/>
        <v>0</v>
      </c>
      <c r="FV45" s="77">
        <f t="shared" si="149"/>
        <v>0</v>
      </c>
      <c r="FW45" s="118"/>
      <c r="FX45" s="118"/>
      <c r="FY45" s="119"/>
      <c r="FZ45" s="119"/>
      <c r="GA45" s="77">
        <f t="shared" si="150"/>
        <v>0</v>
      </c>
      <c r="GB45" s="77">
        <f t="shared" si="151"/>
        <v>0</v>
      </c>
      <c r="GC45" s="77">
        <f t="shared" si="152"/>
        <v>0</v>
      </c>
      <c r="GD45" s="118"/>
      <c r="GE45" s="118"/>
      <c r="GF45" s="119"/>
      <c r="GG45" s="119"/>
      <c r="GH45" s="77">
        <f t="shared" si="153"/>
        <v>0</v>
      </c>
      <c r="GI45" s="77">
        <f t="shared" si="154"/>
        <v>0</v>
      </c>
      <c r="GJ45" s="77">
        <f t="shared" si="155"/>
        <v>0</v>
      </c>
      <c r="GK45" s="118"/>
      <c r="GL45" s="118"/>
      <c r="GM45" s="119"/>
      <c r="GN45" s="119"/>
      <c r="GO45" s="77">
        <f t="shared" si="156"/>
        <v>0</v>
      </c>
      <c r="GP45" s="77">
        <f t="shared" si="157"/>
        <v>0</v>
      </c>
      <c r="GQ45" s="77">
        <f t="shared" si="158"/>
        <v>0</v>
      </c>
      <c r="GR45" s="118"/>
      <c r="GS45" s="118"/>
      <c r="GT45" s="119"/>
      <c r="GU45" s="119"/>
      <c r="GV45" s="77">
        <f t="shared" si="159"/>
        <v>0</v>
      </c>
      <c r="GW45" s="77">
        <f t="shared" si="160"/>
        <v>0</v>
      </c>
      <c r="GX45" s="77">
        <f t="shared" si="161"/>
        <v>0</v>
      </c>
      <c r="GY45" s="118"/>
      <c r="GZ45" s="118"/>
      <c r="HA45" s="119"/>
      <c r="HB45" s="119"/>
      <c r="HC45" s="77">
        <f t="shared" si="162"/>
        <v>0</v>
      </c>
      <c r="HD45" s="77">
        <f t="shared" si="163"/>
        <v>0</v>
      </c>
      <c r="HE45" s="77">
        <f t="shared" si="164"/>
        <v>0</v>
      </c>
      <c r="HF45" s="118"/>
      <c r="HG45" s="118"/>
      <c r="HH45" s="119"/>
      <c r="HI45" s="119"/>
      <c r="HJ45" s="77">
        <f t="shared" si="165"/>
        <v>0</v>
      </c>
      <c r="HK45" s="77">
        <f t="shared" si="166"/>
        <v>0</v>
      </c>
      <c r="HL45" s="77">
        <f t="shared" si="167"/>
        <v>0</v>
      </c>
      <c r="HM45" s="120"/>
      <c r="HN45" s="120"/>
      <c r="HO45" s="120"/>
      <c r="HP45" s="120"/>
      <c r="HQ45" s="120"/>
      <c r="HR45" s="120"/>
      <c r="HS45" s="76">
        <f t="shared" si="168"/>
        <v>0</v>
      </c>
      <c r="HT45" s="76">
        <f t="shared" si="169"/>
        <v>0</v>
      </c>
      <c r="HU45" s="76">
        <f t="shared" si="170"/>
        <v>0</v>
      </c>
      <c r="HV45" s="76">
        <f t="shared" si="171"/>
        <v>0</v>
      </c>
      <c r="HW45" s="76">
        <f t="shared" si="172"/>
        <v>0</v>
      </c>
      <c r="HX45" s="76">
        <f t="shared" si="173"/>
        <v>0</v>
      </c>
      <c r="HY45" s="76">
        <f t="shared" si="174"/>
        <v>0</v>
      </c>
      <c r="HZ45" s="76">
        <f t="shared" si="175"/>
        <v>0</v>
      </c>
      <c r="IA45" s="76">
        <f t="shared" si="176"/>
        <v>0</v>
      </c>
      <c r="IB45" s="76">
        <f t="shared" si="177"/>
        <v>0</v>
      </c>
      <c r="IC45" s="76">
        <f t="shared" si="178"/>
        <v>0</v>
      </c>
      <c r="ID45" s="76">
        <f t="shared" si="179"/>
        <v>0</v>
      </c>
      <c r="IE45" s="78">
        <f>IF('Daftar Pegawai'!I39="ASN YANG TIDAK DIBAYARKAN TPP",100%,
 IF(HZ45&gt;=$C$4,100%,
 (HN45*3%)+H45+I45+J45+O45+P45+Q45+V45+W45+X45+AC45+AD45+AE45+AJ45+AK45+AL45+AQ45+AR45+AS45+AX45+AY45+AZ45+BE45+BF45+BG45+BL45+BM45+BN45+BS45+BT45+BU45+BZ45+CA45+CB45+CG45+CH45+CI45+CN45+CO45+CP45+CU45+CV45+CW45+DB45+DC45+DD45+DI45+DJ45+DK45+DP45+DQ45+DR45+DW45+DX45+DY45+ED45+EE45+EF45+EK45+EL45+EM45+ER45+ES45+ET45+EY45+EZ45+FA45+FF45+FG45+FH45+FM45+FN45+FO45+FT45+FU45+FV45+GA45+GB45+GC45+GH45+GI45+GJ45+GO45+GP45+GQ45+GV45+GW45+GX45+HC45+HD45+HE45+HJ45+HK45+HL45+'Daftar Pegawai'!K39+'Daftar Pegawai'!M39+'Daftar Pegawai'!U39+'Daftar Pegawai'!O39+'Daftar Pegawai'!Q39+'Daftar Pegawai'!S39
 )
)</f>
        <v>1</v>
      </c>
      <c r="IF45" s="78">
        <f t="shared" si="180"/>
        <v>1</v>
      </c>
    </row>
    <row r="46" spans="1:240" x14ac:dyDescent="0.25">
      <c r="A46" s="121">
        <f t="shared" si="74"/>
        <v>36</v>
      </c>
      <c r="B46" s="121">
        <f>'Daftar Pegawai'!B40</f>
        <v>0</v>
      </c>
      <c r="C46" s="121">
        <f>'Daftar Pegawai'!C40</f>
        <v>0</v>
      </c>
      <c r="D46" s="118"/>
      <c r="E46" s="118"/>
      <c r="F46" s="119"/>
      <c r="G46" s="119"/>
      <c r="H46" s="77">
        <f t="shared" si="75"/>
        <v>0</v>
      </c>
      <c r="I46" s="77">
        <f t="shared" si="76"/>
        <v>0</v>
      </c>
      <c r="J46" s="77">
        <f t="shared" si="77"/>
        <v>0</v>
      </c>
      <c r="K46" s="118"/>
      <c r="L46" s="118"/>
      <c r="M46" s="119"/>
      <c r="N46" s="119"/>
      <c r="O46" s="77">
        <f t="shared" si="78"/>
        <v>0</v>
      </c>
      <c r="P46" s="77">
        <f t="shared" si="79"/>
        <v>0</v>
      </c>
      <c r="Q46" s="77">
        <f t="shared" si="80"/>
        <v>0</v>
      </c>
      <c r="R46" s="118"/>
      <c r="S46" s="118"/>
      <c r="T46" s="119"/>
      <c r="U46" s="119"/>
      <c r="V46" s="77">
        <f t="shared" si="81"/>
        <v>0</v>
      </c>
      <c r="W46" s="77">
        <f t="shared" si="82"/>
        <v>0</v>
      </c>
      <c r="X46" s="77">
        <f t="shared" si="83"/>
        <v>0</v>
      </c>
      <c r="Y46" s="118"/>
      <c r="Z46" s="118"/>
      <c r="AA46" s="119"/>
      <c r="AB46" s="119"/>
      <c r="AC46" s="77">
        <f t="shared" si="84"/>
        <v>0</v>
      </c>
      <c r="AD46" s="77">
        <f t="shared" si="85"/>
        <v>0</v>
      </c>
      <c r="AE46" s="77">
        <f t="shared" si="86"/>
        <v>0</v>
      </c>
      <c r="AF46" s="118"/>
      <c r="AG46" s="118"/>
      <c r="AH46" s="119"/>
      <c r="AI46" s="119"/>
      <c r="AJ46" s="77">
        <f t="shared" si="87"/>
        <v>0</v>
      </c>
      <c r="AK46" s="77">
        <f t="shared" si="88"/>
        <v>0</v>
      </c>
      <c r="AL46" s="77">
        <f t="shared" si="89"/>
        <v>0</v>
      </c>
      <c r="AM46" s="118"/>
      <c r="AN46" s="118"/>
      <c r="AO46" s="119"/>
      <c r="AP46" s="119"/>
      <c r="AQ46" s="77">
        <f t="shared" si="90"/>
        <v>0</v>
      </c>
      <c r="AR46" s="77">
        <f t="shared" si="91"/>
        <v>0</v>
      </c>
      <c r="AS46" s="77">
        <f t="shared" si="92"/>
        <v>0</v>
      </c>
      <c r="AT46" s="118"/>
      <c r="AU46" s="118"/>
      <c r="AV46" s="119"/>
      <c r="AW46" s="119"/>
      <c r="AX46" s="77">
        <f t="shared" si="93"/>
        <v>0</v>
      </c>
      <c r="AY46" s="77">
        <f t="shared" si="94"/>
        <v>0</v>
      </c>
      <c r="AZ46" s="77">
        <f t="shared" si="95"/>
        <v>0</v>
      </c>
      <c r="BA46" s="118"/>
      <c r="BB46" s="118"/>
      <c r="BC46" s="119"/>
      <c r="BD46" s="119"/>
      <c r="BE46" s="77">
        <f t="shared" si="96"/>
        <v>0</v>
      </c>
      <c r="BF46" s="77">
        <f t="shared" si="97"/>
        <v>0</v>
      </c>
      <c r="BG46" s="77">
        <f t="shared" si="98"/>
        <v>0</v>
      </c>
      <c r="BH46" s="118"/>
      <c r="BI46" s="118"/>
      <c r="BJ46" s="119"/>
      <c r="BK46" s="119"/>
      <c r="BL46" s="77">
        <f t="shared" si="99"/>
        <v>0</v>
      </c>
      <c r="BM46" s="77">
        <f t="shared" si="100"/>
        <v>0</v>
      </c>
      <c r="BN46" s="77">
        <f t="shared" si="101"/>
        <v>0</v>
      </c>
      <c r="BO46" s="118"/>
      <c r="BP46" s="118"/>
      <c r="BQ46" s="119"/>
      <c r="BR46" s="119"/>
      <c r="BS46" s="77">
        <f t="shared" si="102"/>
        <v>0</v>
      </c>
      <c r="BT46" s="77">
        <f t="shared" si="103"/>
        <v>0</v>
      </c>
      <c r="BU46" s="77">
        <f t="shared" si="104"/>
        <v>0</v>
      </c>
      <c r="BV46" s="118"/>
      <c r="BW46" s="118"/>
      <c r="BX46" s="119"/>
      <c r="BY46" s="119"/>
      <c r="BZ46" s="77">
        <f t="shared" si="105"/>
        <v>0</v>
      </c>
      <c r="CA46" s="77">
        <f t="shared" si="106"/>
        <v>0</v>
      </c>
      <c r="CB46" s="77">
        <f t="shared" si="107"/>
        <v>0</v>
      </c>
      <c r="CC46" s="118"/>
      <c r="CD46" s="118"/>
      <c r="CE46" s="119"/>
      <c r="CF46" s="119"/>
      <c r="CG46" s="77">
        <f t="shared" si="108"/>
        <v>0</v>
      </c>
      <c r="CH46" s="77">
        <f t="shared" si="109"/>
        <v>0</v>
      </c>
      <c r="CI46" s="77">
        <f t="shared" si="110"/>
        <v>0</v>
      </c>
      <c r="CJ46" s="118"/>
      <c r="CK46" s="118"/>
      <c r="CL46" s="119"/>
      <c r="CM46" s="119"/>
      <c r="CN46" s="77">
        <f t="shared" si="111"/>
        <v>0</v>
      </c>
      <c r="CO46" s="77">
        <f t="shared" si="112"/>
        <v>0</v>
      </c>
      <c r="CP46" s="77">
        <f t="shared" si="113"/>
        <v>0</v>
      </c>
      <c r="CQ46" s="118"/>
      <c r="CR46" s="118"/>
      <c r="CS46" s="119"/>
      <c r="CT46" s="119"/>
      <c r="CU46" s="77">
        <f t="shared" si="114"/>
        <v>0</v>
      </c>
      <c r="CV46" s="77">
        <f t="shared" si="115"/>
        <v>0</v>
      </c>
      <c r="CW46" s="77">
        <f t="shared" si="116"/>
        <v>0</v>
      </c>
      <c r="CX46" s="118"/>
      <c r="CY46" s="118"/>
      <c r="CZ46" s="119"/>
      <c r="DA46" s="119"/>
      <c r="DB46" s="77">
        <f t="shared" si="117"/>
        <v>0</v>
      </c>
      <c r="DC46" s="77">
        <f t="shared" si="118"/>
        <v>0</v>
      </c>
      <c r="DD46" s="77">
        <f t="shared" si="119"/>
        <v>0</v>
      </c>
      <c r="DE46" s="118"/>
      <c r="DF46" s="118"/>
      <c r="DG46" s="119"/>
      <c r="DH46" s="119"/>
      <c r="DI46" s="77">
        <f t="shared" si="120"/>
        <v>0</v>
      </c>
      <c r="DJ46" s="77">
        <f t="shared" si="121"/>
        <v>0</v>
      </c>
      <c r="DK46" s="77">
        <f t="shared" si="122"/>
        <v>0</v>
      </c>
      <c r="DL46" s="118"/>
      <c r="DM46" s="118"/>
      <c r="DN46" s="119"/>
      <c r="DO46" s="119"/>
      <c r="DP46" s="77">
        <f t="shared" si="123"/>
        <v>0</v>
      </c>
      <c r="DQ46" s="77">
        <f t="shared" si="124"/>
        <v>0</v>
      </c>
      <c r="DR46" s="77">
        <f t="shared" si="125"/>
        <v>0</v>
      </c>
      <c r="DS46" s="118"/>
      <c r="DT46" s="118"/>
      <c r="DU46" s="119"/>
      <c r="DV46" s="119"/>
      <c r="DW46" s="77">
        <f t="shared" si="126"/>
        <v>0</v>
      </c>
      <c r="DX46" s="77">
        <f t="shared" si="127"/>
        <v>0</v>
      </c>
      <c r="DY46" s="77">
        <f t="shared" si="128"/>
        <v>0</v>
      </c>
      <c r="DZ46" s="118"/>
      <c r="EA46" s="118"/>
      <c r="EB46" s="119"/>
      <c r="EC46" s="119"/>
      <c r="ED46" s="77">
        <f t="shared" si="129"/>
        <v>0</v>
      </c>
      <c r="EE46" s="77">
        <f t="shared" si="130"/>
        <v>0</v>
      </c>
      <c r="EF46" s="77">
        <f t="shared" si="131"/>
        <v>0</v>
      </c>
      <c r="EG46" s="118"/>
      <c r="EH46" s="118"/>
      <c r="EI46" s="119"/>
      <c r="EJ46" s="119"/>
      <c r="EK46" s="77">
        <f t="shared" si="132"/>
        <v>0</v>
      </c>
      <c r="EL46" s="77">
        <f t="shared" si="133"/>
        <v>0</v>
      </c>
      <c r="EM46" s="77">
        <f t="shared" si="134"/>
        <v>0</v>
      </c>
      <c r="EN46" s="118"/>
      <c r="EO46" s="118"/>
      <c r="EP46" s="119"/>
      <c r="EQ46" s="119"/>
      <c r="ER46" s="77">
        <f t="shared" si="135"/>
        <v>0</v>
      </c>
      <c r="ES46" s="77">
        <f t="shared" si="136"/>
        <v>0</v>
      </c>
      <c r="ET46" s="77">
        <f t="shared" si="137"/>
        <v>0</v>
      </c>
      <c r="EU46" s="118"/>
      <c r="EV46" s="118"/>
      <c r="EW46" s="119"/>
      <c r="EX46" s="119"/>
      <c r="EY46" s="77">
        <f t="shared" si="138"/>
        <v>0</v>
      </c>
      <c r="EZ46" s="77">
        <f t="shared" si="139"/>
        <v>0</v>
      </c>
      <c r="FA46" s="77">
        <f t="shared" si="140"/>
        <v>0</v>
      </c>
      <c r="FB46" s="118"/>
      <c r="FC46" s="118"/>
      <c r="FD46" s="119"/>
      <c r="FE46" s="119"/>
      <c r="FF46" s="77">
        <f t="shared" si="141"/>
        <v>0</v>
      </c>
      <c r="FG46" s="77">
        <f t="shared" si="142"/>
        <v>0</v>
      </c>
      <c r="FH46" s="77">
        <f t="shared" si="143"/>
        <v>0</v>
      </c>
      <c r="FI46" s="118"/>
      <c r="FJ46" s="118"/>
      <c r="FK46" s="119"/>
      <c r="FL46" s="119"/>
      <c r="FM46" s="77">
        <f t="shared" si="144"/>
        <v>0</v>
      </c>
      <c r="FN46" s="77">
        <f t="shared" si="145"/>
        <v>0</v>
      </c>
      <c r="FO46" s="77">
        <f t="shared" si="146"/>
        <v>0</v>
      </c>
      <c r="FP46" s="118"/>
      <c r="FQ46" s="118"/>
      <c r="FR46" s="119"/>
      <c r="FS46" s="119"/>
      <c r="FT46" s="77">
        <f t="shared" si="147"/>
        <v>0</v>
      </c>
      <c r="FU46" s="77">
        <f t="shared" si="148"/>
        <v>0</v>
      </c>
      <c r="FV46" s="77">
        <f t="shared" si="149"/>
        <v>0</v>
      </c>
      <c r="FW46" s="118"/>
      <c r="FX46" s="118"/>
      <c r="FY46" s="119"/>
      <c r="FZ46" s="119"/>
      <c r="GA46" s="77">
        <f t="shared" si="150"/>
        <v>0</v>
      </c>
      <c r="GB46" s="77">
        <f t="shared" si="151"/>
        <v>0</v>
      </c>
      <c r="GC46" s="77">
        <f t="shared" si="152"/>
        <v>0</v>
      </c>
      <c r="GD46" s="118"/>
      <c r="GE46" s="118"/>
      <c r="GF46" s="119"/>
      <c r="GG46" s="119"/>
      <c r="GH46" s="77">
        <f t="shared" si="153"/>
        <v>0</v>
      </c>
      <c r="GI46" s="77">
        <f t="shared" si="154"/>
        <v>0</v>
      </c>
      <c r="GJ46" s="77">
        <f t="shared" si="155"/>
        <v>0</v>
      </c>
      <c r="GK46" s="118"/>
      <c r="GL46" s="118"/>
      <c r="GM46" s="119"/>
      <c r="GN46" s="119"/>
      <c r="GO46" s="77">
        <f t="shared" si="156"/>
        <v>0</v>
      </c>
      <c r="GP46" s="77">
        <f t="shared" si="157"/>
        <v>0</v>
      </c>
      <c r="GQ46" s="77">
        <f t="shared" si="158"/>
        <v>0</v>
      </c>
      <c r="GR46" s="118"/>
      <c r="GS46" s="118"/>
      <c r="GT46" s="119"/>
      <c r="GU46" s="119"/>
      <c r="GV46" s="77">
        <f t="shared" si="159"/>
        <v>0</v>
      </c>
      <c r="GW46" s="77">
        <f t="shared" si="160"/>
        <v>0</v>
      </c>
      <c r="GX46" s="77">
        <f t="shared" si="161"/>
        <v>0</v>
      </c>
      <c r="GY46" s="118"/>
      <c r="GZ46" s="118"/>
      <c r="HA46" s="119"/>
      <c r="HB46" s="119"/>
      <c r="HC46" s="77">
        <f t="shared" si="162"/>
        <v>0</v>
      </c>
      <c r="HD46" s="77">
        <f t="shared" si="163"/>
        <v>0</v>
      </c>
      <c r="HE46" s="77">
        <f t="shared" si="164"/>
        <v>0</v>
      </c>
      <c r="HF46" s="118"/>
      <c r="HG46" s="118"/>
      <c r="HH46" s="119"/>
      <c r="HI46" s="119"/>
      <c r="HJ46" s="77">
        <f t="shared" si="165"/>
        <v>0</v>
      </c>
      <c r="HK46" s="77">
        <f t="shared" si="166"/>
        <v>0</v>
      </c>
      <c r="HL46" s="77">
        <f t="shared" si="167"/>
        <v>0</v>
      </c>
      <c r="HM46" s="120"/>
      <c r="HN46" s="120"/>
      <c r="HO46" s="120"/>
      <c r="HP46" s="120"/>
      <c r="HQ46" s="120"/>
      <c r="HR46" s="120"/>
      <c r="HS46" s="76">
        <f t="shared" si="168"/>
        <v>0</v>
      </c>
      <c r="HT46" s="76">
        <f t="shared" si="169"/>
        <v>0</v>
      </c>
      <c r="HU46" s="76">
        <f t="shared" si="170"/>
        <v>0</v>
      </c>
      <c r="HV46" s="76">
        <f t="shared" si="171"/>
        <v>0</v>
      </c>
      <c r="HW46" s="76">
        <f t="shared" si="172"/>
        <v>0</v>
      </c>
      <c r="HX46" s="76">
        <f t="shared" si="173"/>
        <v>0</v>
      </c>
      <c r="HY46" s="76">
        <f t="shared" si="174"/>
        <v>0</v>
      </c>
      <c r="HZ46" s="76">
        <f t="shared" si="175"/>
        <v>0</v>
      </c>
      <c r="IA46" s="76">
        <f t="shared" si="176"/>
        <v>0</v>
      </c>
      <c r="IB46" s="76">
        <f t="shared" si="177"/>
        <v>0</v>
      </c>
      <c r="IC46" s="76">
        <f t="shared" si="178"/>
        <v>0</v>
      </c>
      <c r="ID46" s="76">
        <f t="shared" si="179"/>
        <v>0</v>
      </c>
      <c r="IE46" s="78">
        <f>IF('Daftar Pegawai'!I40="ASN YANG TIDAK DIBAYARKAN TPP",100%,
 IF(HZ46&gt;=$C$4,100%,
 (HN46*3%)+H46+I46+J46+O46+P46+Q46+V46+W46+X46+AC46+AD46+AE46+AJ46+AK46+AL46+AQ46+AR46+AS46+AX46+AY46+AZ46+BE46+BF46+BG46+BL46+BM46+BN46+BS46+BT46+BU46+BZ46+CA46+CB46+CG46+CH46+CI46+CN46+CO46+CP46+CU46+CV46+CW46+DB46+DC46+DD46+DI46+DJ46+DK46+DP46+DQ46+DR46+DW46+DX46+DY46+ED46+EE46+EF46+EK46+EL46+EM46+ER46+ES46+ET46+EY46+EZ46+FA46+FF46+FG46+FH46+FM46+FN46+FO46+FT46+FU46+FV46+GA46+GB46+GC46+GH46+GI46+GJ46+GO46+GP46+GQ46+GV46+GW46+GX46+HC46+HD46+HE46+HJ46+HK46+HL46+'Daftar Pegawai'!K40+'Daftar Pegawai'!M40+'Daftar Pegawai'!U40+'Daftar Pegawai'!O40+'Daftar Pegawai'!Q40+'Daftar Pegawai'!S40
 )
)</f>
        <v>1</v>
      </c>
      <c r="IF46" s="78">
        <f t="shared" si="180"/>
        <v>1</v>
      </c>
    </row>
    <row r="47" spans="1:240" x14ac:dyDescent="0.25">
      <c r="A47" s="121">
        <f t="shared" si="74"/>
        <v>37</v>
      </c>
      <c r="B47" s="121">
        <f>'Daftar Pegawai'!B41</f>
        <v>0</v>
      </c>
      <c r="C47" s="121">
        <f>'Daftar Pegawai'!C41</f>
        <v>0</v>
      </c>
      <c r="D47" s="118"/>
      <c r="E47" s="118"/>
      <c r="F47" s="119"/>
      <c r="G47" s="119"/>
      <c r="H47" s="77">
        <f t="shared" si="75"/>
        <v>0</v>
      </c>
      <c r="I47" s="77">
        <f t="shared" si="76"/>
        <v>0</v>
      </c>
      <c r="J47" s="77">
        <f t="shared" si="77"/>
        <v>0</v>
      </c>
      <c r="K47" s="118"/>
      <c r="L47" s="118"/>
      <c r="M47" s="119"/>
      <c r="N47" s="119"/>
      <c r="O47" s="77">
        <f t="shared" si="78"/>
        <v>0</v>
      </c>
      <c r="P47" s="77">
        <f t="shared" si="79"/>
        <v>0</v>
      </c>
      <c r="Q47" s="77">
        <f t="shared" si="80"/>
        <v>0</v>
      </c>
      <c r="R47" s="118"/>
      <c r="S47" s="118"/>
      <c r="T47" s="119"/>
      <c r="U47" s="119"/>
      <c r="V47" s="77">
        <f t="shared" si="81"/>
        <v>0</v>
      </c>
      <c r="W47" s="77">
        <f t="shared" si="82"/>
        <v>0</v>
      </c>
      <c r="X47" s="77">
        <f t="shared" si="83"/>
        <v>0</v>
      </c>
      <c r="Y47" s="118"/>
      <c r="Z47" s="118"/>
      <c r="AA47" s="119"/>
      <c r="AB47" s="119"/>
      <c r="AC47" s="77">
        <f t="shared" si="84"/>
        <v>0</v>
      </c>
      <c r="AD47" s="77">
        <f t="shared" si="85"/>
        <v>0</v>
      </c>
      <c r="AE47" s="77">
        <f t="shared" si="86"/>
        <v>0</v>
      </c>
      <c r="AF47" s="118"/>
      <c r="AG47" s="118"/>
      <c r="AH47" s="119"/>
      <c r="AI47" s="119"/>
      <c r="AJ47" s="77">
        <f t="shared" si="87"/>
        <v>0</v>
      </c>
      <c r="AK47" s="77">
        <f t="shared" si="88"/>
        <v>0</v>
      </c>
      <c r="AL47" s="77">
        <f t="shared" si="89"/>
        <v>0</v>
      </c>
      <c r="AM47" s="118"/>
      <c r="AN47" s="118"/>
      <c r="AO47" s="119"/>
      <c r="AP47" s="119"/>
      <c r="AQ47" s="77">
        <f t="shared" si="90"/>
        <v>0</v>
      </c>
      <c r="AR47" s="77">
        <f t="shared" si="91"/>
        <v>0</v>
      </c>
      <c r="AS47" s="77">
        <f t="shared" si="92"/>
        <v>0</v>
      </c>
      <c r="AT47" s="118"/>
      <c r="AU47" s="118"/>
      <c r="AV47" s="119"/>
      <c r="AW47" s="119"/>
      <c r="AX47" s="77">
        <f t="shared" si="93"/>
        <v>0</v>
      </c>
      <c r="AY47" s="77">
        <f t="shared" si="94"/>
        <v>0</v>
      </c>
      <c r="AZ47" s="77">
        <f t="shared" si="95"/>
        <v>0</v>
      </c>
      <c r="BA47" s="118"/>
      <c r="BB47" s="118"/>
      <c r="BC47" s="119"/>
      <c r="BD47" s="119"/>
      <c r="BE47" s="77">
        <f t="shared" si="96"/>
        <v>0</v>
      </c>
      <c r="BF47" s="77">
        <f t="shared" si="97"/>
        <v>0</v>
      </c>
      <c r="BG47" s="77">
        <f t="shared" si="98"/>
        <v>0</v>
      </c>
      <c r="BH47" s="118"/>
      <c r="BI47" s="118"/>
      <c r="BJ47" s="119"/>
      <c r="BK47" s="119"/>
      <c r="BL47" s="77">
        <f t="shared" si="99"/>
        <v>0</v>
      </c>
      <c r="BM47" s="77">
        <f t="shared" si="100"/>
        <v>0</v>
      </c>
      <c r="BN47" s="77">
        <f t="shared" si="101"/>
        <v>0</v>
      </c>
      <c r="BO47" s="118"/>
      <c r="BP47" s="118"/>
      <c r="BQ47" s="119"/>
      <c r="BR47" s="119"/>
      <c r="BS47" s="77">
        <f t="shared" si="102"/>
        <v>0</v>
      </c>
      <c r="BT47" s="77">
        <f t="shared" si="103"/>
        <v>0</v>
      </c>
      <c r="BU47" s="77">
        <f t="shared" si="104"/>
        <v>0</v>
      </c>
      <c r="BV47" s="118"/>
      <c r="BW47" s="118"/>
      <c r="BX47" s="119"/>
      <c r="BY47" s="119"/>
      <c r="BZ47" s="77">
        <f t="shared" si="105"/>
        <v>0</v>
      </c>
      <c r="CA47" s="77">
        <f t="shared" si="106"/>
        <v>0</v>
      </c>
      <c r="CB47" s="77">
        <f t="shared" si="107"/>
        <v>0</v>
      </c>
      <c r="CC47" s="118"/>
      <c r="CD47" s="118"/>
      <c r="CE47" s="119"/>
      <c r="CF47" s="119"/>
      <c r="CG47" s="77">
        <f t="shared" si="108"/>
        <v>0</v>
      </c>
      <c r="CH47" s="77">
        <f t="shared" si="109"/>
        <v>0</v>
      </c>
      <c r="CI47" s="77">
        <f t="shared" si="110"/>
        <v>0</v>
      </c>
      <c r="CJ47" s="118"/>
      <c r="CK47" s="118"/>
      <c r="CL47" s="119"/>
      <c r="CM47" s="119"/>
      <c r="CN47" s="77">
        <f t="shared" si="111"/>
        <v>0</v>
      </c>
      <c r="CO47" s="77">
        <f t="shared" si="112"/>
        <v>0</v>
      </c>
      <c r="CP47" s="77">
        <f t="shared" si="113"/>
        <v>0</v>
      </c>
      <c r="CQ47" s="118"/>
      <c r="CR47" s="118"/>
      <c r="CS47" s="119"/>
      <c r="CT47" s="119"/>
      <c r="CU47" s="77">
        <f t="shared" si="114"/>
        <v>0</v>
      </c>
      <c r="CV47" s="77">
        <f t="shared" si="115"/>
        <v>0</v>
      </c>
      <c r="CW47" s="77">
        <f t="shared" si="116"/>
        <v>0</v>
      </c>
      <c r="CX47" s="118"/>
      <c r="CY47" s="118"/>
      <c r="CZ47" s="119"/>
      <c r="DA47" s="119"/>
      <c r="DB47" s="77">
        <f t="shared" si="117"/>
        <v>0</v>
      </c>
      <c r="DC47" s="77">
        <f t="shared" si="118"/>
        <v>0</v>
      </c>
      <c r="DD47" s="77">
        <f t="shared" si="119"/>
        <v>0</v>
      </c>
      <c r="DE47" s="118"/>
      <c r="DF47" s="118"/>
      <c r="DG47" s="119"/>
      <c r="DH47" s="119"/>
      <c r="DI47" s="77">
        <f t="shared" si="120"/>
        <v>0</v>
      </c>
      <c r="DJ47" s="77">
        <f t="shared" si="121"/>
        <v>0</v>
      </c>
      <c r="DK47" s="77">
        <f t="shared" si="122"/>
        <v>0</v>
      </c>
      <c r="DL47" s="118"/>
      <c r="DM47" s="118"/>
      <c r="DN47" s="119"/>
      <c r="DO47" s="119"/>
      <c r="DP47" s="77">
        <f t="shared" si="123"/>
        <v>0</v>
      </c>
      <c r="DQ47" s="77">
        <f t="shared" si="124"/>
        <v>0</v>
      </c>
      <c r="DR47" s="77">
        <f t="shared" si="125"/>
        <v>0</v>
      </c>
      <c r="DS47" s="118"/>
      <c r="DT47" s="118"/>
      <c r="DU47" s="119"/>
      <c r="DV47" s="119"/>
      <c r="DW47" s="77">
        <f t="shared" si="126"/>
        <v>0</v>
      </c>
      <c r="DX47" s="77">
        <f t="shared" si="127"/>
        <v>0</v>
      </c>
      <c r="DY47" s="77">
        <f t="shared" si="128"/>
        <v>0</v>
      </c>
      <c r="DZ47" s="118"/>
      <c r="EA47" s="118"/>
      <c r="EB47" s="119"/>
      <c r="EC47" s="119"/>
      <c r="ED47" s="77">
        <f t="shared" si="129"/>
        <v>0</v>
      </c>
      <c r="EE47" s="77">
        <f t="shared" si="130"/>
        <v>0</v>
      </c>
      <c r="EF47" s="77">
        <f t="shared" si="131"/>
        <v>0</v>
      </c>
      <c r="EG47" s="118"/>
      <c r="EH47" s="118"/>
      <c r="EI47" s="119"/>
      <c r="EJ47" s="119"/>
      <c r="EK47" s="77">
        <f t="shared" si="132"/>
        <v>0</v>
      </c>
      <c r="EL47" s="77">
        <f t="shared" si="133"/>
        <v>0</v>
      </c>
      <c r="EM47" s="77">
        <f t="shared" si="134"/>
        <v>0</v>
      </c>
      <c r="EN47" s="118"/>
      <c r="EO47" s="118"/>
      <c r="EP47" s="119"/>
      <c r="EQ47" s="119"/>
      <c r="ER47" s="77">
        <f t="shared" si="135"/>
        <v>0</v>
      </c>
      <c r="ES47" s="77">
        <f t="shared" si="136"/>
        <v>0</v>
      </c>
      <c r="ET47" s="77">
        <f t="shared" si="137"/>
        <v>0</v>
      </c>
      <c r="EU47" s="118"/>
      <c r="EV47" s="118"/>
      <c r="EW47" s="119"/>
      <c r="EX47" s="119"/>
      <c r="EY47" s="77">
        <f t="shared" si="138"/>
        <v>0</v>
      </c>
      <c r="EZ47" s="77">
        <f t="shared" si="139"/>
        <v>0</v>
      </c>
      <c r="FA47" s="77">
        <f t="shared" si="140"/>
        <v>0</v>
      </c>
      <c r="FB47" s="118"/>
      <c r="FC47" s="118"/>
      <c r="FD47" s="119"/>
      <c r="FE47" s="119"/>
      <c r="FF47" s="77">
        <f t="shared" si="141"/>
        <v>0</v>
      </c>
      <c r="FG47" s="77">
        <f t="shared" si="142"/>
        <v>0</v>
      </c>
      <c r="FH47" s="77">
        <f t="shared" si="143"/>
        <v>0</v>
      </c>
      <c r="FI47" s="118"/>
      <c r="FJ47" s="118"/>
      <c r="FK47" s="119"/>
      <c r="FL47" s="119"/>
      <c r="FM47" s="77">
        <f t="shared" si="144"/>
        <v>0</v>
      </c>
      <c r="FN47" s="77">
        <f t="shared" si="145"/>
        <v>0</v>
      </c>
      <c r="FO47" s="77">
        <f t="shared" si="146"/>
        <v>0</v>
      </c>
      <c r="FP47" s="118"/>
      <c r="FQ47" s="118"/>
      <c r="FR47" s="119"/>
      <c r="FS47" s="119"/>
      <c r="FT47" s="77">
        <f t="shared" si="147"/>
        <v>0</v>
      </c>
      <c r="FU47" s="77">
        <f t="shared" si="148"/>
        <v>0</v>
      </c>
      <c r="FV47" s="77">
        <f t="shared" si="149"/>
        <v>0</v>
      </c>
      <c r="FW47" s="118"/>
      <c r="FX47" s="118"/>
      <c r="FY47" s="119"/>
      <c r="FZ47" s="119"/>
      <c r="GA47" s="77">
        <f t="shared" si="150"/>
        <v>0</v>
      </c>
      <c r="GB47" s="77">
        <f t="shared" si="151"/>
        <v>0</v>
      </c>
      <c r="GC47" s="77">
        <f t="shared" si="152"/>
        <v>0</v>
      </c>
      <c r="GD47" s="118"/>
      <c r="GE47" s="118"/>
      <c r="GF47" s="119"/>
      <c r="GG47" s="119"/>
      <c r="GH47" s="77">
        <f t="shared" si="153"/>
        <v>0</v>
      </c>
      <c r="GI47" s="77">
        <f t="shared" si="154"/>
        <v>0</v>
      </c>
      <c r="GJ47" s="77">
        <f t="shared" si="155"/>
        <v>0</v>
      </c>
      <c r="GK47" s="118"/>
      <c r="GL47" s="118"/>
      <c r="GM47" s="119"/>
      <c r="GN47" s="119"/>
      <c r="GO47" s="77">
        <f t="shared" si="156"/>
        <v>0</v>
      </c>
      <c r="GP47" s="77">
        <f t="shared" si="157"/>
        <v>0</v>
      </c>
      <c r="GQ47" s="77">
        <f t="shared" si="158"/>
        <v>0</v>
      </c>
      <c r="GR47" s="118"/>
      <c r="GS47" s="118"/>
      <c r="GT47" s="119"/>
      <c r="GU47" s="119"/>
      <c r="GV47" s="77">
        <f t="shared" si="159"/>
        <v>0</v>
      </c>
      <c r="GW47" s="77">
        <f t="shared" si="160"/>
        <v>0</v>
      </c>
      <c r="GX47" s="77">
        <f t="shared" si="161"/>
        <v>0</v>
      </c>
      <c r="GY47" s="118"/>
      <c r="GZ47" s="118"/>
      <c r="HA47" s="119"/>
      <c r="HB47" s="119"/>
      <c r="HC47" s="77">
        <f t="shared" si="162"/>
        <v>0</v>
      </c>
      <c r="HD47" s="77">
        <f t="shared" si="163"/>
        <v>0</v>
      </c>
      <c r="HE47" s="77">
        <f t="shared" si="164"/>
        <v>0</v>
      </c>
      <c r="HF47" s="118"/>
      <c r="HG47" s="118"/>
      <c r="HH47" s="119"/>
      <c r="HI47" s="119"/>
      <c r="HJ47" s="77">
        <f t="shared" si="165"/>
        <v>0</v>
      </c>
      <c r="HK47" s="77">
        <f t="shared" si="166"/>
        <v>0</v>
      </c>
      <c r="HL47" s="77">
        <f t="shared" si="167"/>
        <v>0</v>
      </c>
      <c r="HM47" s="120"/>
      <c r="HN47" s="120"/>
      <c r="HO47" s="120"/>
      <c r="HP47" s="120"/>
      <c r="HQ47" s="120"/>
      <c r="HR47" s="120"/>
      <c r="HS47" s="76">
        <f t="shared" si="168"/>
        <v>0</v>
      </c>
      <c r="HT47" s="76">
        <f t="shared" si="169"/>
        <v>0</v>
      </c>
      <c r="HU47" s="76">
        <f t="shared" si="170"/>
        <v>0</v>
      </c>
      <c r="HV47" s="76">
        <f t="shared" si="171"/>
        <v>0</v>
      </c>
      <c r="HW47" s="76">
        <f t="shared" si="172"/>
        <v>0</v>
      </c>
      <c r="HX47" s="76">
        <f t="shared" si="173"/>
        <v>0</v>
      </c>
      <c r="HY47" s="76">
        <f t="shared" si="174"/>
        <v>0</v>
      </c>
      <c r="HZ47" s="76">
        <f t="shared" si="175"/>
        <v>0</v>
      </c>
      <c r="IA47" s="76">
        <f t="shared" si="176"/>
        <v>0</v>
      </c>
      <c r="IB47" s="76">
        <f t="shared" si="177"/>
        <v>0</v>
      </c>
      <c r="IC47" s="76">
        <f t="shared" si="178"/>
        <v>0</v>
      </c>
      <c r="ID47" s="76">
        <f t="shared" si="179"/>
        <v>0</v>
      </c>
      <c r="IE47" s="78">
        <f>IF('Daftar Pegawai'!I41="ASN YANG TIDAK DIBAYARKAN TPP",100%,
 IF(HZ47&gt;=$C$4,100%,
 (HN47*3%)+H47+I47+J47+O47+P47+Q47+V47+W47+X47+AC47+AD47+AE47+AJ47+AK47+AL47+AQ47+AR47+AS47+AX47+AY47+AZ47+BE47+BF47+BG47+BL47+BM47+BN47+BS47+BT47+BU47+BZ47+CA47+CB47+CG47+CH47+CI47+CN47+CO47+CP47+CU47+CV47+CW47+DB47+DC47+DD47+DI47+DJ47+DK47+DP47+DQ47+DR47+DW47+DX47+DY47+ED47+EE47+EF47+EK47+EL47+EM47+ER47+ES47+ET47+EY47+EZ47+FA47+FF47+FG47+FH47+FM47+FN47+FO47+FT47+FU47+FV47+GA47+GB47+GC47+GH47+GI47+GJ47+GO47+GP47+GQ47+GV47+GW47+GX47+HC47+HD47+HE47+HJ47+HK47+HL47+'Daftar Pegawai'!K41+'Daftar Pegawai'!M41+'Daftar Pegawai'!U41+'Daftar Pegawai'!O41+'Daftar Pegawai'!Q41+'Daftar Pegawai'!S41
 )
)</f>
        <v>1</v>
      </c>
      <c r="IF47" s="78">
        <f t="shared" si="180"/>
        <v>1</v>
      </c>
    </row>
    <row r="48" spans="1:240" x14ac:dyDescent="0.25">
      <c r="A48" s="121">
        <f t="shared" si="74"/>
        <v>38</v>
      </c>
      <c r="B48" s="121">
        <f>'Daftar Pegawai'!B42</f>
        <v>0</v>
      </c>
      <c r="C48" s="121">
        <f>'Daftar Pegawai'!C42</f>
        <v>0</v>
      </c>
      <c r="D48" s="118"/>
      <c r="E48" s="118"/>
      <c r="F48" s="119"/>
      <c r="G48" s="119"/>
      <c r="H48" s="77">
        <f t="shared" si="75"/>
        <v>0</v>
      </c>
      <c r="I48" s="77">
        <f t="shared" si="76"/>
        <v>0</v>
      </c>
      <c r="J48" s="77">
        <f t="shared" si="77"/>
        <v>0</v>
      </c>
      <c r="K48" s="118"/>
      <c r="L48" s="118"/>
      <c r="M48" s="119"/>
      <c r="N48" s="119"/>
      <c r="O48" s="77">
        <f t="shared" si="78"/>
        <v>0</v>
      </c>
      <c r="P48" s="77">
        <f t="shared" si="79"/>
        <v>0</v>
      </c>
      <c r="Q48" s="77">
        <f t="shared" si="80"/>
        <v>0</v>
      </c>
      <c r="R48" s="118"/>
      <c r="S48" s="118"/>
      <c r="T48" s="119"/>
      <c r="U48" s="119"/>
      <c r="V48" s="77">
        <f t="shared" si="81"/>
        <v>0</v>
      </c>
      <c r="W48" s="77">
        <f t="shared" si="82"/>
        <v>0</v>
      </c>
      <c r="X48" s="77">
        <f t="shared" si="83"/>
        <v>0</v>
      </c>
      <c r="Y48" s="118"/>
      <c r="Z48" s="118"/>
      <c r="AA48" s="119"/>
      <c r="AB48" s="119"/>
      <c r="AC48" s="77">
        <f t="shared" si="84"/>
        <v>0</v>
      </c>
      <c r="AD48" s="77">
        <f t="shared" si="85"/>
        <v>0</v>
      </c>
      <c r="AE48" s="77">
        <f t="shared" si="86"/>
        <v>0</v>
      </c>
      <c r="AF48" s="118"/>
      <c r="AG48" s="118"/>
      <c r="AH48" s="119"/>
      <c r="AI48" s="119"/>
      <c r="AJ48" s="77">
        <f t="shared" si="87"/>
        <v>0</v>
      </c>
      <c r="AK48" s="77">
        <f t="shared" si="88"/>
        <v>0</v>
      </c>
      <c r="AL48" s="77">
        <f t="shared" si="89"/>
        <v>0</v>
      </c>
      <c r="AM48" s="118"/>
      <c r="AN48" s="118"/>
      <c r="AO48" s="119"/>
      <c r="AP48" s="119"/>
      <c r="AQ48" s="77">
        <f t="shared" si="90"/>
        <v>0</v>
      </c>
      <c r="AR48" s="77">
        <f t="shared" si="91"/>
        <v>0</v>
      </c>
      <c r="AS48" s="77">
        <f t="shared" si="92"/>
        <v>0</v>
      </c>
      <c r="AT48" s="118"/>
      <c r="AU48" s="118"/>
      <c r="AV48" s="119"/>
      <c r="AW48" s="119"/>
      <c r="AX48" s="77">
        <f t="shared" si="93"/>
        <v>0</v>
      </c>
      <c r="AY48" s="77">
        <f t="shared" si="94"/>
        <v>0</v>
      </c>
      <c r="AZ48" s="77">
        <f t="shared" si="95"/>
        <v>0</v>
      </c>
      <c r="BA48" s="118"/>
      <c r="BB48" s="118"/>
      <c r="BC48" s="119"/>
      <c r="BD48" s="119"/>
      <c r="BE48" s="77">
        <f t="shared" si="96"/>
        <v>0</v>
      </c>
      <c r="BF48" s="77">
        <f t="shared" si="97"/>
        <v>0</v>
      </c>
      <c r="BG48" s="77">
        <f t="shared" si="98"/>
        <v>0</v>
      </c>
      <c r="BH48" s="118"/>
      <c r="BI48" s="118"/>
      <c r="BJ48" s="119"/>
      <c r="BK48" s="119"/>
      <c r="BL48" s="77">
        <f t="shared" si="99"/>
        <v>0</v>
      </c>
      <c r="BM48" s="77">
        <f t="shared" si="100"/>
        <v>0</v>
      </c>
      <c r="BN48" s="77">
        <f t="shared" si="101"/>
        <v>0</v>
      </c>
      <c r="BO48" s="118"/>
      <c r="BP48" s="118"/>
      <c r="BQ48" s="119"/>
      <c r="BR48" s="119"/>
      <c r="BS48" s="77">
        <f t="shared" si="102"/>
        <v>0</v>
      </c>
      <c r="BT48" s="77">
        <f t="shared" si="103"/>
        <v>0</v>
      </c>
      <c r="BU48" s="77">
        <f t="shared" si="104"/>
        <v>0</v>
      </c>
      <c r="BV48" s="118"/>
      <c r="BW48" s="118"/>
      <c r="BX48" s="119"/>
      <c r="BY48" s="119"/>
      <c r="BZ48" s="77">
        <f t="shared" si="105"/>
        <v>0</v>
      </c>
      <c r="CA48" s="77">
        <f t="shared" si="106"/>
        <v>0</v>
      </c>
      <c r="CB48" s="77">
        <f t="shared" si="107"/>
        <v>0</v>
      </c>
      <c r="CC48" s="118"/>
      <c r="CD48" s="118"/>
      <c r="CE48" s="119"/>
      <c r="CF48" s="119"/>
      <c r="CG48" s="77">
        <f t="shared" si="108"/>
        <v>0</v>
      </c>
      <c r="CH48" s="77">
        <f t="shared" si="109"/>
        <v>0</v>
      </c>
      <c r="CI48" s="77">
        <f t="shared" si="110"/>
        <v>0</v>
      </c>
      <c r="CJ48" s="118"/>
      <c r="CK48" s="118"/>
      <c r="CL48" s="119"/>
      <c r="CM48" s="119"/>
      <c r="CN48" s="77">
        <f t="shared" si="111"/>
        <v>0</v>
      </c>
      <c r="CO48" s="77">
        <f t="shared" si="112"/>
        <v>0</v>
      </c>
      <c r="CP48" s="77">
        <f t="shared" si="113"/>
        <v>0</v>
      </c>
      <c r="CQ48" s="118"/>
      <c r="CR48" s="118"/>
      <c r="CS48" s="119"/>
      <c r="CT48" s="119"/>
      <c r="CU48" s="77">
        <f t="shared" si="114"/>
        <v>0</v>
      </c>
      <c r="CV48" s="77">
        <f t="shared" si="115"/>
        <v>0</v>
      </c>
      <c r="CW48" s="77">
        <f t="shared" si="116"/>
        <v>0</v>
      </c>
      <c r="CX48" s="118"/>
      <c r="CY48" s="118"/>
      <c r="CZ48" s="119"/>
      <c r="DA48" s="119"/>
      <c r="DB48" s="77">
        <f t="shared" si="117"/>
        <v>0</v>
      </c>
      <c r="DC48" s="77">
        <f t="shared" si="118"/>
        <v>0</v>
      </c>
      <c r="DD48" s="77">
        <f t="shared" si="119"/>
        <v>0</v>
      </c>
      <c r="DE48" s="118"/>
      <c r="DF48" s="118"/>
      <c r="DG48" s="119"/>
      <c r="DH48" s="119"/>
      <c r="DI48" s="77">
        <f t="shared" si="120"/>
        <v>0</v>
      </c>
      <c r="DJ48" s="77">
        <f t="shared" si="121"/>
        <v>0</v>
      </c>
      <c r="DK48" s="77">
        <f t="shared" si="122"/>
        <v>0</v>
      </c>
      <c r="DL48" s="118"/>
      <c r="DM48" s="118"/>
      <c r="DN48" s="119"/>
      <c r="DO48" s="119"/>
      <c r="DP48" s="77">
        <f t="shared" si="123"/>
        <v>0</v>
      </c>
      <c r="DQ48" s="77">
        <f t="shared" si="124"/>
        <v>0</v>
      </c>
      <c r="DR48" s="77">
        <f t="shared" si="125"/>
        <v>0</v>
      </c>
      <c r="DS48" s="118"/>
      <c r="DT48" s="118"/>
      <c r="DU48" s="119"/>
      <c r="DV48" s="119"/>
      <c r="DW48" s="77">
        <f t="shared" si="126"/>
        <v>0</v>
      </c>
      <c r="DX48" s="77">
        <f t="shared" si="127"/>
        <v>0</v>
      </c>
      <c r="DY48" s="77">
        <f t="shared" si="128"/>
        <v>0</v>
      </c>
      <c r="DZ48" s="118"/>
      <c r="EA48" s="118"/>
      <c r="EB48" s="119"/>
      <c r="EC48" s="119"/>
      <c r="ED48" s="77">
        <f t="shared" si="129"/>
        <v>0</v>
      </c>
      <c r="EE48" s="77">
        <f t="shared" si="130"/>
        <v>0</v>
      </c>
      <c r="EF48" s="77">
        <f t="shared" si="131"/>
        <v>0</v>
      </c>
      <c r="EG48" s="118"/>
      <c r="EH48" s="118"/>
      <c r="EI48" s="119"/>
      <c r="EJ48" s="119"/>
      <c r="EK48" s="77">
        <f t="shared" si="132"/>
        <v>0</v>
      </c>
      <c r="EL48" s="77">
        <f t="shared" si="133"/>
        <v>0</v>
      </c>
      <c r="EM48" s="77">
        <f t="shared" si="134"/>
        <v>0</v>
      </c>
      <c r="EN48" s="118"/>
      <c r="EO48" s="118"/>
      <c r="EP48" s="119"/>
      <c r="EQ48" s="119"/>
      <c r="ER48" s="77">
        <f t="shared" si="135"/>
        <v>0</v>
      </c>
      <c r="ES48" s="77">
        <f t="shared" si="136"/>
        <v>0</v>
      </c>
      <c r="ET48" s="77">
        <f t="shared" si="137"/>
        <v>0</v>
      </c>
      <c r="EU48" s="118"/>
      <c r="EV48" s="118"/>
      <c r="EW48" s="119"/>
      <c r="EX48" s="119"/>
      <c r="EY48" s="77">
        <f t="shared" si="138"/>
        <v>0</v>
      </c>
      <c r="EZ48" s="77">
        <f t="shared" si="139"/>
        <v>0</v>
      </c>
      <c r="FA48" s="77">
        <f t="shared" si="140"/>
        <v>0</v>
      </c>
      <c r="FB48" s="118"/>
      <c r="FC48" s="118"/>
      <c r="FD48" s="119"/>
      <c r="FE48" s="119"/>
      <c r="FF48" s="77">
        <f t="shared" si="141"/>
        <v>0</v>
      </c>
      <c r="FG48" s="77">
        <f t="shared" si="142"/>
        <v>0</v>
      </c>
      <c r="FH48" s="77">
        <f t="shared" si="143"/>
        <v>0</v>
      </c>
      <c r="FI48" s="118"/>
      <c r="FJ48" s="118"/>
      <c r="FK48" s="119"/>
      <c r="FL48" s="119"/>
      <c r="FM48" s="77">
        <f t="shared" si="144"/>
        <v>0</v>
      </c>
      <c r="FN48" s="77">
        <f t="shared" si="145"/>
        <v>0</v>
      </c>
      <c r="FO48" s="77">
        <f t="shared" si="146"/>
        <v>0</v>
      </c>
      <c r="FP48" s="118"/>
      <c r="FQ48" s="118"/>
      <c r="FR48" s="119"/>
      <c r="FS48" s="119"/>
      <c r="FT48" s="77">
        <f t="shared" si="147"/>
        <v>0</v>
      </c>
      <c r="FU48" s="77">
        <f t="shared" si="148"/>
        <v>0</v>
      </c>
      <c r="FV48" s="77">
        <f t="shared" si="149"/>
        <v>0</v>
      </c>
      <c r="FW48" s="118"/>
      <c r="FX48" s="118"/>
      <c r="FY48" s="119"/>
      <c r="FZ48" s="119"/>
      <c r="GA48" s="77">
        <f t="shared" si="150"/>
        <v>0</v>
      </c>
      <c r="GB48" s="77">
        <f t="shared" si="151"/>
        <v>0</v>
      </c>
      <c r="GC48" s="77">
        <f t="shared" si="152"/>
        <v>0</v>
      </c>
      <c r="GD48" s="118"/>
      <c r="GE48" s="118"/>
      <c r="GF48" s="119"/>
      <c r="GG48" s="119"/>
      <c r="GH48" s="77">
        <f t="shared" si="153"/>
        <v>0</v>
      </c>
      <c r="GI48" s="77">
        <f t="shared" si="154"/>
        <v>0</v>
      </c>
      <c r="GJ48" s="77">
        <f t="shared" si="155"/>
        <v>0</v>
      </c>
      <c r="GK48" s="118"/>
      <c r="GL48" s="118"/>
      <c r="GM48" s="119"/>
      <c r="GN48" s="119"/>
      <c r="GO48" s="77">
        <f t="shared" si="156"/>
        <v>0</v>
      </c>
      <c r="GP48" s="77">
        <f t="shared" si="157"/>
        <v>0</v>
      </c>
      <c r="GQ48" s="77">
        <f t="shared" si="158"/>
        <v>0</v>
      </c>
      <c r="GR48" s="118"/>
      <c r="GS48" s="118"/>
      <c r="GT48" s="119"/>
      <c r="GU48" s="119"/>
      <c r="GV48" s="77">
        <f t="shared" si="159"/>
        <v>0</v>
      </c>
      <c r="GW48" s="77">
        <f t="shared" si="160"/>
        <v>0</v>
      </c>
      <c r="GX48" s="77">
        <f t="shared" si="161"/>
        <v>0</v>
      </c>
      <c r="GY48" s="118"/>
      <c r="GZ48" s="118"/>
      <c r="HA48" s="119"/>
      <c r="HB48" s="119"/>
      <c r="HC48" s="77">
        <f t="shared" si="162"/>
        <v>0</v>
      </c>
      <c r="HD48" s="77">
        <f t="shared" si="163"/>
        <v>0</v>
      </c>
      <c r="HE48" s="77">
        <f t="shared" si="164"/>
        <v>0</v>
      </c>
      <c r="HF48" s="118"/>
      <c r="HG48" s="118"/>
      <c r="HH48" s="119"/>
      <c r="HI48" s="119"/>
      <c r="HJ48" s="77">
        <f t="shared" si="165"/>
        <v>0</v>
      </c>
      <c r="HK48" s="77">
        <f t="shared" si="166"/>
        <v>0</v>
      </c>
      <c r="HL48" s="77">
        <f t="shared" si="167"/>
        <v>0</v>
      </c>
      <c r="HM48" s="120"/>
      <c r="HN48" s="120"/>
      <c r="HO48" s="120"/>
      <c r="HP48" s="120"/>
      <c r="HQ48" s="120"/>
      <c r="HR48" s="120"/>
      <c r="HS48" s="76">
        <f t="shared" si="168"/>
        <v>0</v>
      </c>
      <c r="HT48" s="76">
        <f t="shared" si="169"/>
        <v>0</v>
      </c>
      <c r="HU48" s="76">
        <f t="shared" si="170"/>
        <v>0</v>
      </c>
      <c r="HV48" s="76">
        <f t="shared" si="171"/>
        <v>0</v>
      </c>
      <c r="HW48" s="76">
        <f t="shared" si="172"/>
        <v>0</v>
      </c>
      <c r="HX48" s="76">
        <f t="shared" si="173"/>
        <v>0</v>
      </c>
      <c r="HY48" s="76">
        <f t="shared" si="174"/>
        <v>0</v>
      </c>
      <c r="HZ48" s="76">
        <f t="shared" si="175"/>
        <v>0</v>
      </c>
      <c r="IA48" s="76">
        <f t="shared" si="176"/>
        <v>0</v>
      </c>
      <c r="IB48" s="76">
        <f t="shared" si="177"/>
        <v>0</v>
      </c>
      <c r="IC48" s="76">
        <f t="shared" si="178"/>
        <v>0</v>
      </c>
      <c r="ID48" s="76">
        <f t="shared" si="179"/>
        <v>0</v>
      </c>
      <c r="IE48" s="78">
        <f>IF('Daftar Pegawai'!I42="ASN YANG TIDAK DIBAYARKAN TPP",100%,
 IF(HZ48&gt;=$C$4,100%,
 (HN48*3%)+H48+I48+J48+O48+P48+Q48+V48+W48+X48+AC48+AD48+AE48+AJ48+AK48+AL48+AQ48+AR48+AS48+AX48+AY48+AZ48+BE48+BF48+BG48+BL48+BM48+BN48+BS48+BT48+BU48+BZ48+CA48+CB48+CG48+CH48+CI48+CN48+CO48+CP48+CU48+CV48+CW48+DB48+DC48+DD48+DI48+DJ48+DK48+DP48+DQ48+DR48+DW48+DX48+DY48+ED48+EE48+EF48+EK48+EL48+EM48+ER48+ES48+ET48+EY48+EZ48+FA48+FF48+FG48+FH48+FM48+FN48+FO48+FT48+FU48+FV48+GA48+GB48+GC48+GH48+GI48+GJ48+GO48+GP48+GQ48+GV48+GW48+GX48+HC48+HD48+HE48+HJ48+HK48+HL48+'Daftar Pegawai'!K42+'Daftar Pegawai'!M42+'Daftar Pegawai'!U42+'Daftar Pegawai'!O42+'Daftar Pegawai'!Q42+'Daftar Pegawai'!S42
 )
)</f>
        <v>1</v>
      </c>
      <c r="IF48" s="78">
        <f t="shared" si="180"/>
        <v>1</v>
      </c>
    </row>
    <row r="49" spans="1:240" x14ac:dyDescent="0.25">
      <c r="A49" s="121">
        <f t="shared" si="74"/>
        <v>39</v>
      </c>
      <c r="B49" s="121">
        <f>'Daftar Pegawai'!B43</f>
        <v>0</v>
      </c>
      <c r="C49" s="121">
        <f>'Daftar Pegawai'!C43</f>
        <v>0</v>
      </c>
      <c r="D49" s="118"/>
      <c r="E49" s="118"/>
      <c r="F49" s="119"/>
      <c r="G49" s="119"/>
      <c r="H49" s="77">
        <f t="shared" si="75"/>
        <v>0</v>
      </c>
      <c r="I49" s="77">
        <f t="shared" si="76"/>
        <v>0</v>
      </c>
      <c r="J49" s="77">
        <f t="shared" si="77"/>
        <v>0</v>
      </c>
      <c r="K49" s="118"/>
      <c r="L49" s="118"/>
      <c r="M49" s="119"/>
      <c r="N49" s="119"/>
      <c r="O49" s="77">
        <f t="shared" si="78"/>
        <v>0</v>
      </c>
      <c r="P49" s="77">
        <f t="shared" si="79"/>
        <v>0</v>
      </c>
      <c r="Q49" s="77">
        <f t="shared" si="80"/>
        <v>0</v>
      </c>
      <c r="R49" s="118"/>
      <c r="S49" s="118"/>
      <c r="T49" s="119"/>
      <c r="U49" s="119"/>
      <c r="V49" s="77">
        <f t="shared" si="81"/>
        <v>0</v>
      </c>
      <c r="W49" s="77">
        <f t="shared" si="82"/>
        <v>0</v>
      </c>
      <c r="X49" s="77">
        <f t="shared" si="83"/>
        <v>0</v>
      </c>
      <c r="Y49" s="118"/>
      <c r="Z49" s="118"/>
      <c r="AA49" s="119"/>
      <c r="AB49" s="119"/>
      <c r="AC49" s="77">
        <f t="shared" si="84"/>
        <v>0</v>
      </c>
      <c r="AD49" s="77">
        <f t="shared" si="85"/>
        <v>0</v>
      </c>
      <c r="AE49" s="77">
        <f t="shared" si="86"/>
        <v>0</v>
      </c>
      <c r="AF49" s="118"/>
      <c r="AG49" s="118"/>
      <c r="AH49" s="119"/>
      <c r="AI49" s="119"/>
      <c r="AJ49" s="77">
        <f t="shared" si="87"/>
        <v>0</v>
      </c>
      <c r="AK49" s="77">
        <f t="shared" si="88"/>
        <v>0</v>
      </c>
      <c r="AL49" s="77">
        <f t="shared" si="89"/>
        <v>0</v>
      </c>
      <c r="AM49" s="118"/>
      <c r="AN49" s="118"/>
      <c r="AO49" s="119"/>
      <c r="AP49" s="119"/>
      <c r="AQ49" s="77">
        <f t="shared" si="90"/>
        <v>0</v>
      </c>
      <c r="AR49" s="77">
        <f t="shared" si="91"/>
        <v>0</v>
      </c>
      <c r="AS49" s="77">
        <f t="shared" si="92"/>
        <v>0</v>
      </c>
      <c r="AT49" s="118"/>
      <c r="AU49" s="118"/>
      <c r="AV49" s="119"/>
      <c r="AW49" s="119"/>
      <c r="AX49" s="77">
        <f t="shared" si="93"/>
        <v>0</v>
      </c>
      <c r="AY49" s="77">
        <f t="shared" si="94"/>
        <v>0</v>
      </c>
      <c r="AZ49" s="77">
        <f t="shared" si="95"/>
        <v>0</v>
      </c>
      <c r="BA49" s="118"/>
      <c r="BB49" s="118"/>
      <c r="BC49" s="119"/>
      <c r="BD49" s="119"/>
      <c r="BE49" s="77">
        <f t="shared" si="96"/>
        <v>0</v>
      </c>
      <c r="BF49" s="77">
        <f t="shared" si="97"/>
        <v>0</v>
      </c>
      <c r="BG49" s="77">
        <f t="shared" si="98"/>
        <v>0</v>
      </c>
      <c r="BH49" s="118"/>
      <c r="BI49" s="118"/>
      <c r="BJ49" s="119"/>
      <c r="BK49" s="119"/>
      <c r="BL49" s="77">
        <f t="shared" si="99"/>
        <v>0</v>
      </c>
      <c r="BM49" s="77">
        <f t="shared" si="100"/>
        <v>0</v>
      </c>
      <c r="BN49" s="77">
        <f t="shared" si="101"/>
        <v>0</v>
      </c>
      <c r="BO49" s="118"/>
      <c r="BP49" s="118"/>
      <c r="BQ49" s="119"/>
      <c r="BR49" s="119"/>
      <c r="BS49" s="77">
        <f t="shared" si="102"/>
        <v>0</v>
      </c>
      <c r="BT49" s="77">
        <f t="shared" si="103"/>
        <v>0</v>
      </c>
      <c r="BU49" s="77">
        <f t="shared" si="104"/>
        <v>0</v>
      </c>
      <c r="BV49" s="118"/>
      <c r="BW49" s="118"/>
      <c r="BX49" s="119"/>
      <c r="BY49" s="119"/>
      <c r="BZ49" s="77">
        <f t="shared" si="105"/>
        <v>0</v>
      </c>
      <c r="CA49" s="77">
        <f t="shared" si="106"/>
        <v>0</v>
      </c>
      <c r="CB49" s="77">
        <f t="shared" si="107"/>
        <v>0</v>
      </c>
      <c r="CC49" s="118"/>
      <c r="CD49" s="118"/>
      <c r="CE49" s="119"/>
      <c r="CF49" s="119"/>
      <c r="CG49" s="77">
        <f t="shared" si="108"/>
        <v>0</v>
      </c>
      <c r="CH49" s="77">
        <f t="shared" si="109"/>
        <v>0</v>
      </c>
      <c r="CI49" s="77">
        <f t="shared" si="110"/>
        <v>0</v>
      </c>
      <c r="CJ49" s="118"/>
      <c r="CK49" s="118"/>
      <c r="CL49" s="119"/>
      <c r="CM49" s="119"/>
      <c r="CN49" s="77">
        <f t="shared" si="111"/>
        <v>0</v>
      </c>
      <c r="CO49" s="77">
        <f t="shared" si="112"/>
        <v>0</v>
      </c>
      <c r="CP49" s="77">
        <f t="shared" si="113"/>
        <v>0</v>
      </c>
      <c r="CQ49" s="118"/>
      <c r="CR49" s="118"/>
      <c r="CS49" s="119"/>
      <c r="CT49" s="119"/>
      <c r="CU49" s="77">
        <f t="shared" si="114"/>
        <v>0</v>
      </c>
      <c r="CV49" s="77">
        <f t="shared" si="115"/>
        <v>0</v>
      </c>
      <c r="CW49" s="77">
        <f t="shared" si="116"/>
        <v>0</v>
      </c>
      <c r="CX49" s="118"/>
      <c r="CY49" s="118"/>
      <c r="CZ49" s="119"/>
      <c r="DA49" s="119"/>
      <c r="DB49" s="77">
        <f t="shared" si="117"/>
        <v>0</v>
      </c>
      <c r="DC49" s="77">
        <f t="shared" si="118"/>
        <v>0</v>
      </c>
      <c r="DD49" s="77">
        <f t="shared" si="119"/>
        <v>0</v>
      </c>
      <c r="DE49" s="118"/>
      <c r="DF49" s="118"/>
      <c r="DG49" s="119"/>
      <c r="DH49" s="119"/>
      <c r="DI49" s="77">
        <f t="shared" si="120"/>
        <v>0</v>
      </c>
      <c r="DJ49" s="77">
        <f t="shared" si="121"/>
        <v>0</v>
      </c>
      <c r="DK49" s="77">
        <f t="shared" si="122"/>
        <v>0</v>
      </c>
      <c r="DL49" s="118"/>
      <c r="DM49" s="118"/>
      <c r="DN49" s="119"/>
      <c r="DO49" s="119"/>
      <c r="DP49" s="77">
        <f t="shared" si="123"/>
        <v>0</v>
      </c>
      <c r="DQ49" s="77">
        <f t="shared" si="124"/>
        <v>0</v>
      </c>
      <c r="DR49" s="77">
        <f t="shared" si="125"/>
        <v>0</v>
      </c>
      <c r="DS49" s="118"/>
      <c r="DT49" s="118"/>
      <c r="DU49" s="119"/>
      <c r="DV49" s="119"/>
      <c r="DW49" s="77">
        <f t="shared" si="126"/>
        <v>0</v>
      </c>
      <c r="DX49" s="77">
        <f t="shared" si="127"/>
        <v>0</v>
      </c>
      <c r="DY49" s="77">
        <f t="shared" si="128"/>
        <v>0</v>
      </c>
      <c r="DZ49" s="118"/>
      <c r="EA49" s="118"/>
      <c r="EB49" s="119"/>
      <c r="EC49" s="119"/>
      <c r="ED49" s="77">
        <f t="shared" si="129"/>
        <v>0</v>
      </c>
      <c r="EE49" s="77">
        <f t="shared" si="130"/>
        <v>0</v>
      </c>
      <c r="EF49" s="77">
        <f t="shared" si="131"/>
        <v>0</v>
      </c>
      <c r="EG49" s="118"/>
      <c r="EH49" s="118"/>
      <c r="EI49" s="119"/>
      <c r="EJ49" s="119"/>
      <c r="EK49" s="77">
        <f t="shared" si="132"/>
        <v>0</v>
      </c>
      <c r="EL49" s="77">
        <f t="shared" si="133"/>
        <v>0</v>
      </c>
      <c r="EM49" s="77">
        <f t="shared" si="134"/>
        <v>0</v>
      </c>
      <c r="EN49" s="118"/>
      <c r="EO49" s="118"/>
      <c r="EP49" s="119"/>
      <c r="EQ49" s="119"/>
      <c r="ER49" s="77">
        <f t="shared" si="135"/>
        <v>0</v>
      </c>
      <c r="ES49" s="77">
        <f t="shared" si="136"/>
        <v>0</v>
      </c>
      <c r="ET49" s="77">
        <f t="shared" si="137"/>
        <v>0</v>
      </c>
      <c r="EU49" s="118"/>
      <c r="EV49" s="118"/>
      <c r="EW49" s="119"/>
      <c r="EX49" s="119"/>
      <c r="EY49" s="77">
        <f t="shared" si="138"/>
        <v>0</v>
      </c>
      <c r="EZ49" s="77">
        <f t="shared" si="139"/>
        <v>0</v>
      </c>
      <c r="FA49" s="77">
        <f t="shared" si="140"/>
        <v>0</v>
      </c>
      <c r="FB49" s="118"/>
      <c r="FC49" s="118"/>
      <c r="FD49" s="119"/>
      <c r="FE49" s="119"/>
      <c r="FF49" s="77">
        <f t="shared" si="141"/>
        <v>0</v>
      </c>
      <c r="FG49" s="77">
        <f t="shared" si="142"/>
        <v>0</v>
      </c>
      <c r="FH49" s="77">
        <f t="shared" si="143"/>
        <v>0</v>
      </c>
      <c r="FI49" s="118"/>
      <c r="FJ49" s="118"/>
      <c r="FK49" s="119"/>
      <c r="FL49" s="119"/>
      <c r="FM49" s="77">
        <f t="shared" si="144"/>
        <v>0</v>
      </c>
      <c r="FN49" s="77">
        <f t="shared" si="145"/>
        <v>0</v>
      </c>
      <c r="FO49" s="77">
        <f t="shared" si="146"/>
        <v>0</v>
      </c>
      <c r="FP49" s="118"/>
      <c r="FQ49" s="118"/>
      <c r="FR49" s="119"/>
      <c r="FS49" s="119"/>
      <c r="FT49" s="77">
        <f t="shared" si="147"/>
        <v>0</v>
      </c>
      <c r="FU49" s="77">
        <f t="shared" si="148"/>
        <v>0</v>
      </c>
      <c r="FV49" s="77">
        <f t="shared" si="149"/>
        <v>0</v>
      </c>
      <c r="FW49" s="118"/>
      <c r="FX49" s="118"/>
      <c r="FY49" s="119"/>
      <c r="FZ49" s="119"/>
      <c r="GA49" s="77">
        <f t="shared" si="150"/>
        <v>0</v>
      </c>
      <c r="GB49" s="77">
        <f t="shared" si="151"/>
        <v>0</v>
      </c>
      <c r="GC49" s="77">
        <f t="shared" si="152"/>
        <v>0</v>
      </c>
      <c r="GD49" s="118"/>
      <c r="GE49" s="118"/>
      <c r="GF49" s="119"/>
      <c r="GG49" s="119"/>
      <c r="GH49" s="77">
        <f t="shared" si="153"/>
        <v>0</v>
      </c>
      <c r="GI49" s="77">
        <f t="shared" si="154"/>
        <v>0</v>
      </c>
      <c r="GJ49" s="77">
        <f t="shared" si="155"/>
        <v>0</v>
      </c>
      <c r="GK49" s="118"/>
      <c r="GL49" s="118"/>
      <c r="GM49" s="119"/>
      <c r="GN49" s="119"/>
      <c r="GO49" s="77">
        <f t="shared" si="156"/>
        <v>0</v>
      </c>
      <c r="GP49" s="77">
        <f t="shared" si="157"/>
        <v>0</v>
      </c>
      <c r="GQ49" s="77">
        <f t="shared" si="158"/>
        <v>0</v>
      </c>
      <c r="GR49" s="118"/>
      <c r="GS49" s="118"/>
      <c r="GT49" s="119"/>
      <c r="GU49" s="119"/>
      <c r="GV49" s="77">
        <f t="shared" si="159"/>
        <v>0</v>
      </c>
      <c r="GW49" s="77">
        <f t="shared" si="160"/>
        <v>0</v>
      </c>
      <c r="GX49" s="77">
        <f t="shared" si="161"/>
        <v>0</v>
      </c>
      <c r="GY49" s="118"/>
      <c r="GZ49" s="118"/>
      <c r="HA49" s="119"/>
      <c r="HB49" s="119"/>
      <c r="HC49" s="77">
        <f t="shared" si="162"/>
        <v>0</v>
      </c>
      <c r="HD49" s="77">
        <f t="shared" si="163"/>
        <v>0</v>
      </c>
      <c r="HE49" s="77">
        <f t="shared" si="164"/>
        <v>0</v>
      </c>
      <c r="HF49" s="118"/>
      <c r="HG49" s="118"/>
      <c r="HH49" s="119"/>
      <c r="HI49" s="119"/>
      <c r="HJ49" s="77">
        <f t="shared" si="165"/>
        <v>0</v>
      </c>
      <c r="HK49" s="77">
        <f t="shared" si="166"/>
        <v>0</v>
      </c>
      <c r="HL49" s="77">
        <f t="shared" si="167"/>
        <v>0</v>
      </c>
      <c r="HM49" s="120"/>
      <c r="HN49" s="120"/>
      <c r="HO49" s="120"/>
      <c r="HP49" s="120"/>
      <c r="HQ49" s="120"/>
      <c r="HR49" s="120"/>
      <c r="HS49" s="76">
        <f t="shared" si="168"/>
        <v>0</v>
      </c>
      <c r="HT49" s="76">
        <f t="shared" si="169"/>
        <v>0</v>
      </c>
      <c r="HU49" s="76">
        <f t="shared" si="170"/>
        <v>0</v>
      </c>
      <c r="HV49" s="76">
        <f t="shared" si="171"/>
        <v>0</v>
      </c>
      <c r="HW49" s="76">
        <f t="shared" si="172"/>
        <v>0</v>
      </c>
      <c r="HX49" s="76">
        <f t="shared" si="173"/>
        <v>0</v>
      </c>
      <c r="HY49" s="76">
        <f t="shared" si="174"/>
        <v>0</v>
      </c>
      <c r="HZ49" s="76">
        <f t="shared" si="175"/>
        <v>0</v>
      </c>
      <c r="IA49" s="76">
        <f t="shared" si="176"/>
        <v>0</v>
      </c>
      <c r="IB49" s="76">
        <f t="shared" si="177"/>
        <v>0</v>
      </c>
      <c r="IC49" s="76">
        <f t="shared" si="178"/>
        <v>0</v>
      </c>
      <c r="ID49" s="76">
        <f t="shared" si="179"/>
        <v>0</v>
      </c>
      <c r="IE49" s="78">
        <f>IF('Daftar Pegawai'!I43="ASN YANG TIDAK DIBAYARKAN TPP",100%,
 IF(HZ49&gt;=$C$4,100%,
 (HN49*3%)+H49+I49+J49+O49+P49+Q49+V49+W49+X49+AC49+AD49+AE49+AJ49+AK49+AL49+AQ49+AR49+AS49+AX49+AY49+AZ49+BE49+BF49+BG49+BL49+BM49+BN49+BS49+BT49+BU49+BZ49+CA49+CB49+CG49+CH49+CI49+CN49+CO49+CP49+CU49+CV49+CW49+DB49+DC49+DD49+DI49+DJ49+DK49+DP49+DQ49+DR49+DW49+DX49+DY49+ED49+EE49+EF49+EK49+EL49+EM49+ER49+ES49+ET49+EY49+EZ49+FA49+FF49+FG49+FH49+FM49+FN49+FO49+FT49+FU49+FV49+GA49+GB49+GC49+GH49+GI49+GJ49+GO49+GP49+GQ49+GV49+GW49+GX49+HC49+HD49+HE49+HJ49+HK49+HL49+'Daftar Pegawai'!K43+'Daftar Pegawai'!M43+'Daftar Pegawai'!U43+'Daftar Pegawai'!O43+'Daftar Pegawai'!Q43+'Daftar Pegawai'!S43
 )
)</f>
        <v>1</v>
      </c>
      <c r="IF49" s="78">
        <f t="shared" si="180"/>
        <v>1</v>
      </c>
    </row>
    <row r="50" spans="1:240" x14ac:dyDescent="0.25">
      <c r="A50" s="121">
        <f t="shared" si="74"/>
        <v>40</v>
      </c>
      <c r="B50" s="121">
        <f>'Daftar Pegawai'!B44</f>
        <v>0</v>
      </c>
      <c r="C50" s="121">
        <f>'Daftar Pegawai'!C44</f>
        <v>0</v>
      </c>
      <c r="D50" s="118"/>
      <c r="E50" s="118"/>
      <c r="F50" s="119"/>
      <c r="G50" s="119"/>
      <c r="H50" s="77">
        <f t="shared" si="75"/>
        <v>0</v>
      </c>
      <c r="I50" s="77">
        <f t="shared" si="76"/>
        <v>0</v>
      </c>
      <c r="J50" s="77">
        <f t="shared" si="77"/>
        <v>0</v>
      </c>
      <c r="K50" s="118"/>
      <c r="L50" s="118"/>
      <c r="M50" s="119"/>
      <c r="N50" s="119"/>
      <c r="O50" s="77">
        <f t="shared" si="78"/>
        <v>0</v>
      </c>
      <c r="P50" s="77">
        <f t="shared" si="79"/>
        <v>0</v>
      </c>
      <c r="Q50" s="77">
        <f t="shared" si="80"/>
        <v>0</v>
      </c>
      <c r="R50" s="118"/>
      <c r="S50" s="118"/>
      <c r="T50" s="119"/>
      <c r="U50" s="119"/>
      <c r="V50" s="77">
        <f t="shared" si="81"/>
        <v>0</v>
      </c>
      <c r="W50" s="77">
        <f t="shared" si="82"/>
        <v>0</v>
      </c>
      <c r="X50" s="77">
        <f t="shared" si="83"/>
        <v>0</v>
      </c>
      <c r="Y50" s="118"/>
      <c r="Z50" s="118"/>
      <c r="AA50" s="119"/>
      <c r="AB50" s="119"/>
      <c r="AC50" s="77">
        <f t="shared" si="84"/>
        <v>0</v>
      </c>
      <c r="AD50" s="77">
        <f t="shared" si="85"/>
        <v>0</v>
      </c>
      <c r="AE50" s="77">
        <f t="shared" si="86"/>
        <v>0</v>
      </c>
      <c r="AF50" s="118"/>
      <c r="AG50" s="118"/>
      <c r="AH50" s="119"/>
      <c r="AI50" s="119"/>
      <c r="AJ50" s="77">
        <f t="shared" si="87"/>
        <v>0</v>
      </c>
      <c r="AK50" s="77">
        <f t="shared" si="88"/>
        <v>0</v>
      </c>
      <c r="AL50" s="77">
        <f t="shared" si="89"/>
        <v>0</v>
      </c>
      <c r="AM50" s="118"/>
      <c r="AN50" s="118"/>
      <c r="AO50" s="119"/>
      <c r="AP50" s="119"/>
      <c r="AQ50" s="77">
        <f t="shared" si="90"/>
        <v>0</v>
      </c>
      <c r="AR50" s="77">
        <f t="shared" si="91"/>
        <v>0</v>
      </c>
      <c r="AS50" s="77">
        <f t="shared" si="92"/>
        <v>0</v>
      </c>
      <c r="AT50" s="118"/>
      <c r="AU50" s="118"/>
      <c r="AV50" s="119"/>
      <c r="AW50" s="119"/>
      <c r="AX50" s="77">
        <f t="shared" si="93"/>
        <v>0</v>
      </c>
      <c r="AY50" s="77">
        <f t="shared" si="94"/>
        <v>0</v>
      </c>
      <c r="AZ50" s="77">
        <f t="shared" si="95"/>
        <v>0</v>
      </c>
      <c r="BA50" s="118"/>
      <c r="BB50" s="118"/>
      <c r="BC50" s="119"/>
      <c r="BD50" s="119"/>
      <c r="BE50" s="77">
        <f t="shared" si="96"/>
        <v>0</v>
      </c>
      <c r="BF50" s="77">
        <f t="shared" si="97"/>
        <v>0</v>
      </c>
      <c r="BG50" s="77">
        <f t="shared" si="98"/>
        <v>0</v>
      </c>
      <c r="BH50" s="118"/>
      <c r="BI50" s="118"/>
      <c r="BJ50" s="119"/>
      <c r="BK50" s="119"/>
      <c r="BL50" s="77">
        <f t="shared" si="99"/>
        <v>0</v>
      </c>
      <c r="BM50" s="77">
        <f t="shared" si="100"/>
        <v>0</v>
      </c>
      <c r="BN50" s="77">
        <f t="shared" si="101"/>
        <v>0</v>
      </c>
      <c r="BO50" s="118"/>
      <c r="BP50" s="118"/>
      <c r="BQ50" s="119"/>
      <c r="BR50" s="119"/>
      <c r="BS50" s="77">
        <f t="shared" si="102"/>
        <v>0</v>
      </c>
      <c r="BT50" s="77">
        <f t="shared" si="103"/>
        <v>0</v>
      </c>
      <c r="BU50" s="77">
        <f t="shared" si="104"/>
        <v>0</v>
      </c>
      <c r="BV50" s="118"/>
      <c r="BW50" s="118"/>
      <c r="BX50" s="119"/>
      <c r="BY50" s="119"/>
      <c r="BZ50" s="77">
        <f t="shared" si="105"/>
        <v>0</v>
      </c>
      <c r="CA50" s="77">
        <f t="shared" si="106"/>
        <v>0</v>
      </c>
      <c r="CB50" s="77">
        <f t="shared" si="107"/>
        <v>0</v>
      </c>
      <c r="CC50" s="118"/>
      <c r="CD50" s="118"/>
      <c r="CE50" s="119"/>
      <c r="CF50" s="119"/>
      <c r="CG50" s="77">
        <f t="shared" si="108"/>
        <v>0</v>
      </c>
      <c r="CH50" s="77">
        <f t="shared" si="109"/>
        <v>0</v>
      </c>
      <c r="CI50" s="77">
        <f t="shared" si="110"/>
        <v>0</v>
      </c>
      <c r="CJ50" s="118"/>
      <c r="CK50" s="118"/>
      <c r="CL50" s="119"/>
      <c r="CM50" s="119"/>
      <c r="CN50" s="77">
        <f t="shared" si="111"/>
        <v>0</v>
      </c>
      <c r="CO50" s="77">
        <f t="shared" si="112"/>
        <v>0</v>
      </c>
      <c r="CP50" s="77">
        <f t="shared" si="113"/>
        <v>0</v>
      </c>
      <c r="CQ50" s="118"/>
      <c r="CR50" s="118"/>
      <c r="CS50" s="119"/>
      <c r="CT50" s="119"/>
      <c r="CU50" s="77">
        <f t="shared" si="114"/>
        <v>0</v>
      </c>
      <c r="CV50" s="77">
        <f t="shared" si="115"/>
        <v>0</v>
      </c>
      <c r="CW50" s="77">
        <f t="shared" si="116"/>
        <v>0</v>
      </c>
      <c r="CX50" s="118"/>
      <c r="CY50" s="118"/>
      <c r="CZ50" s="119"/>
      <c r="DA50" s="119"/>
      <c r="DB50" s="77">
        <f t="shared" si="117"/>
        <v>0</v>
      </c>
      <c r="DC50" s="77">
        <f t="shared" si="118"/>
        <v>0</v>
      </c>
      <c r="DD50" s="77">
        <f t="shared" si="119"/>
        <v>0</v>
      </c>
      <c r="DE50" s="118"/>
      <c r="DF50" s="118"/>
      <c r="DG50" s="119"/>
      <c r="DH50" s="119"/>
      <c r="DI50" s="77">
        <f t="shared" si="120"/>
        <v>0</v>
      </c>
      <c r="DJ50" s="77">
        <f t="shared" si="121"/>
        <v>0</v>
      </c>
      <c r="DK50" s="77">
        <f t="shared" si="122"/>
        <v>0</v>
      </c>
      <c r="DL50" s="118"/>
      <c r="DM50" s="118"/>
      <c r="DN50" s="119"/>
      <c r="DO50" s="119"/>
      <c r="DP50" s="77">
        <f t="shared" si="123"/>
        <v>0</v>
      </c>
      <c r="DQ50" s="77">
        <f t="shared" si="124"/>
        <v>0</v>
      </c>
      <c r="DR50" s="77">
        <f t="shared" si="125"/>
        <v>0</v>
      </c>
      <c r="DS50" s="118"/>
      <c r="DT50" s="118"/>
      <c r="DU50" s="119"/>
      <c r="DV50" s="119"/>
      <c r="DW50" s="77">
        <f t="shared" si="126"/>
        <v>0</v>
      </c>
      <c r="DX50" s="77">
        <f t="shared" si="127"/>
        <v>0</v>
      </c>
      <c r="DY50" s="77">
        <f t="shared" si="128"/>
        <v>0</v>
      </c>
      <c r="DZ50" s="118"/>
      <c r="EA50" s="118"/>
      <c r="EB50" s="119"/>
      <c r="EC50" s="119"/>
      <c r="ED50" s="77">
        <f t="shared" si="129"/>
        <v>0</v>
      </c>
      <c r="EE50" s="77">
        <f t="shared" si="130"/>
        <v>0</v>
      </c>
      <c r="EF50" s="77">
        <f t="shared" si="131"/>
        <v>0</v>
      </c>
      <c r="EG50" s="118"/>
      <c r="EH50" s="118"/>
      <c r="EI50" s="119"/>
      <c r="EJ50" s="119"/>
      <c r="EK50" s="77">
        <f t="shared" si="132"/>
        <v>0</v>
      </c>
      <c r="EL50" s="77">
        <f t="shared" si="133"/>
        <v>0</v>
      </c>
      <c r="EM50" s="77">
        <f t="shared" si="134"/>
        <v>0</v>
      </c>
      <c r="EN50" s="118"/>
      <c r="EO50" s="118"/>
      <c r="EP50" s="119"/>
      <c r="EQ50" s="119"/>
      <c r="ER50" s="77">
        <f t="shared" si="135"/>
        <v>0</v>
      </c>
      <c r="ES50" s="77">
        <f t="shared" si="136"/>
        <v>0</v>
      </c>
      <c r="ET50" s="77">
        <f t="shared" si="137"/>
        <v>0</v>
      </c>
      <c r="EU50" s="118"/>
      <c r="EV50" s="118"/>
      <c r="EW50" s="119"/>
      <c r="EX50" s="119"/>
      <c r="EY50" s="77">
        <f t="shared" si="138"/>
        <v>0</v>
      </c>
      <c r="EZ50" s="77">
        <f t="shared" si="139"/>
        <v>0</v>
      </c>
      <c r="FA50" s="77">
        <f t="shared" si="140"/>
        <v>0</v>
      </c>
      <c r="FB50" s="118"/>
      <c r="FC50" s="118"/>
      <c r="FD50" s="119"/>
      <c r="FE50" s="119"/>
      <c r="FF50" s="77">
        <f t="shared" si="141"/>
        <v>0</v>
      </c>
      <c r="FG50" s="77">
        <f t="shared" si="142"/>
        <v>0</v>
      </c>
      <c r="FH50" s="77">
        <f t="shared" si="143"/>
        <v>0</v>
      </c>
      <c r="FI50" s="118"/>
      <c r="FJ50" s="118"/>
      <c r="FK50" s="119"/>
      <c r="FL50" s="119"/>
      <c r="FM50" s="77">
        <f t="shared" si="144"/>
        <v>0</v>
      </c>
      <c r="FN50" s="77">
        <f t="shared" si="145"/>
        <v>0</v>
      </c>
      <c r="FO50" s="77">
        <f t="shared" si="146"/>
        <v>0</v>
      </c>
      <c r="FP50" s="118"/>
      <c r="FQ50" s="118"/>
      <c r="FR50" s="119"/>
      <c r="FS50" s="119"/>
      <c r="FT50" s="77">
        <f t="shared" si="147"/>
        <v>0</v>
      </c>
      <c r="FU50" s="77">
        <f t="shared" si="148"/>
        <v>0</v>
      </c>
      <c r="FV50" s="77">
        <f t="shared" si="149"/>
        <v>0</v>
      </c>
      <c r="FW50" s="118"/>
      <c r="FX50" s="118"/>
      <c r="FY50" s="119"/>
      <c r="FZ50" s="119"/>
      <c r="GA50" s="77">
        <f t="shared" si="150"/>
        <v>0</v>
      </c>
      <c r="GB50" s="77">
        <f t="shared" si="151"/>
        <v>0</v>
      </c>
      <c r="GC50" s="77">
        <f t="shared" si="152"/>
        <v>0</v>
      </c>
      <c r="GD50" s="118"/>
      <c r="GE50" s="118"/>
      <c r="GF50" s="119"/>
      <c r="GG50" s="119"/>
      <c r="GH50" s="77">
        <f t="shared" si="153"/>
        <v>0</v>
      </c>
      <c r="GI50" s="77">
        <f t="shared" si="154"/>
        <v>0</v>
      </c>
      <c r="GJ50" s="77">
        <f t="shared" si="155"/>
        <v>0</v>
      </c>
      <c r="GK50" s="118"/>
      <c r="GL50" s="118"/>
      <c r="GM50" s="119"/>
      <c r="GN50" s="119"/>
      <c r="GO50" s="77">
        <f t="shared" si="156"/>
        <v>0</v>
      </c>
      <c r="GP50" s="77">
        <f t="shared" si="157"/>
        <v>0</v>
      </c>
      <c r="GQ50" s="77">
        <f t="shared" si="158"/>
        <v>0</v>
      </c>
      <c r="GR50" s="118"/>
      <c r="GS50" s="118"/>
      <c r="GT50" s="119"/>
      <c r="GU50" s="119"/>
      <c r="GV50" s="77">
        <f t="shared" si="159"/>
        <v>0</v>
      </c>
      <c r="GW50" s="77">
        <f t="shared" si="160"/>
        <v>0</v>
      </c>
      <c r="GX50" s="77">
        <f t="shared" si="161"/>
        <v>0</v>
      </c>
      <c r="GY50" s="118"/>
      <c r="GZ50" s="118"/>
      <c r="HA50" s="119"/>
      <c r="HB50" s="119"/>
      <c r="HC50" s="77">
        <f t="shared" si="162"/>
        <v>0</v>
      </c>
      <c r="HD50" s="77">
        <f t="shared" si="163"/>
        <v>0</v>
      </c>
      <c r="HE50" s="77">
        <f t="shared" si="164"/>
        <v>0</v>
      </c>
      <c r="HF50" s="118"/>
      <c r="HG50" s="118"/>
      <c r="HH50" s="119"/>
      <c r="HI50" s="119"/>
      <c r="HJ50" s="77">
        <f t="shared" si="165"/>
        <v>0</v>
      </c>
      <c r="HK50" s="77">
        <f t="shared" si="166"/>
        <v>0</v>
      </c>
      <c r="HL50" s="77">
        <f t="shared" si="167"/>
        <v>0</v>
      </c>
      <c r="HM50" s="120"/>
      <c r="HN50" s="120"/>
      <c r="HO50" s="120"/>
      <c r="HP50" s="120"/>
      <c r="HQ50" s="120"/>
      <c r="HR50" s="120"/>
      <c r="HS50" s="76">
        <f t="shared" si="168"/>
        <v>0</v>
      </c>
      <c r="HT50" s="76">
        <f t="shared" si="169"/>
        <v>0</v>
      </c>
      <c r="HU50" s="76">
        <f t="shared" si="170"/>
        <v>0</v>
      </c>
      <c r="HV50" s="76">
        <f t="shared" si="171"/>
        <v>0</v>
      </c>
      <c r="HW50" s="76">
        <f t="shared" si="172"/>
        <v>0</v>
      </c>
      <c r="HX50" s="76">
        <f t="shared" si="173"/>
        <v>0</v>
      </c>
      <c r="HY50" s="76">
        <f t="shared" si="174"/>
        <v>0</v>
      </c>
      <c r="HZ50" s="76">
        <f t="shared" si="175"/>
        <v>0</v>
      </c>
      <c r="IA50" s="76">
        <f t="shared" si="176"/>
        <v>0</v>
      </c>
      <c r="IB50" s="76">
        <f t="shared" si="177"/>
        <v>0</v>
      </c>
      <c r="IC50" s="76">
        <f t="shared" si="178"/>
        <v>0</v>
      </c>
      <c r="ID50" s="76">
        <f t="shared" si="179"/>
        <v>0</v>
      </c>
      <c r="IE50" s="78">
        <f>IF('Daftar Pegawai'!I44="ASN YANG TIDAK DIBAYARKAN TPP",100%,
 IF(HZ50&gt;=$C$4,100%,
 (HN50*3%)+H50+I50+J50+O50+P50+Q50+V50+W50+X50+AC50+AD50+AE50+AJ50+AK50+AL50+AQ50+AR50+AS50+AX50+AY50+AZ50+BE50+BF50+BG50+BL50+BM50+BN50+BS50+BT50+BU50+BZ50+CA50+CB50+CG50+CH50+CI50+CN50+CO50+CP50+CU50+CV50+CW50+DB50+DC50+DD50+DI50+DJ50+DK50+DP50+DQ50+DR50+DW50+DX50+DY50+ED50+EE50+EF50+EK50+EL50+EM50+ER50+ES50+ET50+EY50+EZ50+FA50+FF50+FG50+FH50+FM50+FN50+FO50+FT50+FU50+FV50+GA50+GB50+GC50+GH50+GI50+GJ50+GO50+GP50+GQ50+GV50+GW50+GX50+HC50+HD50+HE50+HJ50+HK50+HL50+'Daftar Pegawai'!K44+'Daftar Pegawai'!M44+'Daftar Pegawai'!U44+'Daftar Pegawai'!O44+'Daftar Pegawai'!Q44+'Daftar Pegawai'!S44
 )
)</f>
        <v>1</v>
      </c>
      <c r="IF50" s="78">
        <f t="shared" si="180"/>
        <v>1</v>
      </c>
    </row>
    <row r="51" spans="1:240" x14ac:dyDescent="0.25">
      <c r="A51" s="121">
        <f t="shared" si="74"/>
        <v>41</v>
      </c>
      <c r="B51" s="121">
        <f>'Daftar Pegawai'!B45</f>
        <v>0</v>
      </c>
      <c r="C51" s="121">
        <f>'Daftar Pegawai'!C45</f>
        <v>0</v>
      </c>
      <c r="D51" s="118"/>
      <c r="E51" s="118"/>
      <c r="F51" s="119"/>
      <c r="G51" s="119"/>
      <c r="H51" s="77">
        <f t="shared" si="75"/>
        <v>0</v>
      </c>
      <c r="I51" s="77">
        <f t="shared" si="76"/>
        <v>0</v>
      </c>
      <c r="J51" s="77">
        <f t="shared" si="77"/>
        <v>0</v>
      </c>
      <c r="K51" s="118"/>
      <c r="L51" s="118"/>
      <c r="M51" s="119"/>
      <c r="N51" s="119"/>
      <c r="O51" s="77">
        <f t="shared" si="78"/>
        <v>0</v>
      </c>
      <c r="P51" s="77">
        <f t="shared" si="79"/>
        <v>0</v>
      </c>
      <c r="Q51" s="77">
        <f t="shared" si="80"/>
        <v>0</v>
      </c>
      <c r="R51" s="118"/>
      <c r="S51" s="118"/>
      <c r="T51" s="119"/>
      <c r="U51" s="119"/>
      <c r="V51" s="77">
        <f t="shared" si="81"/>
        <v>0</v>
      </c>
      <c r="W51" s="77">
        <f t="shared" si="82"/>
        <v>0</v>
      </c>
      <c r="X51" s="77">
        <f t="shared" si="83"/>
        <v>0</v>
      </c>
      <c r="Y51" s="118"/>
      <c r="Z51" s="118"/>
      <c r="AA51" s="119"/>
      <c r="AB51" s="119"/>
      <c r="AC51" s="77">
        <f t="shared" si="84"/>
        <v>0</v>
      </c>
      <c r="AD51" s="77">
        <f t="shared" si="85"/>
        <v>0</v>
      </c>
      <c r="AE51" s="77">
        <f t="shared" si="86"/>
        <v>0</v>
      </c>
      <c r="AF51" s="118"/>
      <c r="AG51" s="118"/>
      <c r="AH51" s="119"/>
      <c r="AI51" s="119"/>
      <c r="AJ51" s="77">
        <f t="shared" si="87"/>
        <v>0</v>
      </c>
      <c r="AK51" s="77">
        <f t="shared" si="88"/>
        <v>0</v>
      </c>
      <c r="AL51" s="77">
        <f t="shared" si="89"/>
        <v>0</v>
      </c>
      <c r="AM51" s="118"/>
      <c r="AN51" s="118"/>
      <c r="AO51" s="119"/>
      <c r="AP51" s="119"/>
      <c r="AQ51" s="77">
        <f t="shared" si="90"/>
        <v>0</v>
      </c>
      <c r="AR51" s="77">
        <f t="shared" si="91"/>
        <v>0</v>
      </c>
      <c r="AS51" s="77">
        <f t="shared" si="92"/>
        <v>0</v>
      </c>
      <c r="AT51" s="118"/>
      <c r="AU51" s="118"/>
      <c r="AV51" s="119"/>
      <c r="AW51" s="119"/>
      <c r="AX51" s="77">
        <f t="shared" si="93"/>
        <v>0</v>
      </c>
      <c r="AY51" s="77">
        <f t="shared" si="94"/>
        <v>0</v>
      </c>
      <c r="AZ51" s="77">
        <f t="shared" si="95"/>
        <v>0</v>
      </c>
      <c r="BA51" s="118"/>
      <c r="BB51" s="118"/>
      <c r="BC51" s="119"/>
      <c r="BD51" s="119"/>
      <c r="BE51" s="77">
        <f t="shared" si="96"/>
        <v>0</v>
      </c>
      <c r="BF51" s="77">
        <f t="shared" si="97"/>
        <v>0</v>
      </c>
      <c r="BG51" s="77">
        <f t="shared" si="98"/>
        <v>0</v>
      </c>
      <c r="BH51" s="118"/>
      <c r="BI51" s="118"/>
      <c r="BJ51" s="119"/>
      <c r="BK51" s="119"/>
      <c r="BL51" s="77">
        <f t="shared" si="99"/>
        <v>0</v>
      </c>
      <c r="BM51" s="77">
        <f t="shared" si="100"/>
        <v>0</v>
      </c>
      <c r="BN51" s="77">
        <f t="shared" si="101"/>
        <v>0</v>
      </c>
      <c r="BO51" s="118"/>
      <c r="BP51" s="118"/>
      <c r="BQ51" s="119"/>
      <c r="BR51" s="119"/>
      <c r="BS51" s="77">
        <f t="shared" si="102"/>
        <v>0</v>
      </c>
      <c r="BT51" s="77">
        <f t="shared" si="103"/>
        <v>0</v>
      </c>
      <c r="BU51" s="77">
        <f t="shared" si="104"/>
        <v>0</v>
      </c>
      <c r="BV51" s="118"/>
      <c r="BW51" s="118"/>
      <c r="BX51" s="119"/>
      <c r="BY51" s="119"/>
      <c r="BZ51" s="77">
        <f t="shared" si="105"/>
        <v>0</v>
      </c>
      <c r="CA51" s="77">
        <f t="shared" si="106"/>
        <v>0</v>
      </c>
      <c r="CB51" s="77">
        <f t="shared" si="107"/>
        <v>0</v>
      </c>
      <c r="CC51" s="118"/>
      <c r="CD51" s="118"/>
      <c r="CE51" s="119"/>
      <c r="CF51" s="119"/>
      <c r="CG51" s="77">
        <f t="shared" si="108"/>
        <v>0</v>
      </c>
      <c r="CH51" s="77">
        <f t="shared" si="109"/>
        <v>0</v>
      </c>
      <c r="CI51" s="77">
        <f t="shared" si="110"/>
        <v>0</v>
      </c>
      <c r="CJ51" s="118"/>
      <c r="CK51" s="118"/>
      <c r="CL51" s="119"/>
      <c r="CM51" s="119"/>
      <c r="CN51" s="77">
        <f t="shared" si="111"/>
        <v>0</v>
      </c>
      <c r="CO51" s="77">
        <f t="shared" si="112"/>
        <v>0</v>
      </c>
      <c r="CP51" s="77">
        <f t="shared" si="113"/>
        <v>0</v>
      </c>
      <c r="CQ51" s="118"/>
      <c r="CR51" s="118"/>
      <c r="CS51" s="119"/>
      <c r="CT51" s="119"/>
      <c r="CU51" s="77">
        <f t="shared" si="114"/>
        <v>0</v>
      </c>
      <c r="CV51" s="77">
        <f t="shared" si="115"/>
        <v>0</v>
      </c>
      <c r="CW51" s="77">
        <f t="shared" si="116"/>
        <v>0</v>
      </c>
      <c r="CX51" s="118"/>
      <c r="CY51" s="118"/>
      <c r="CZ51" s="119"/>
      <c r="DA51" s="119"/>
      <c r="DB51" s="77">
        <f t="shared" si="117"/>
        <v>0</v>
      </c>
      <c r="DC51" s="77">
        <f t="shared" si="118"/>
        <v>0</v>
      </c>
      <c r="DD51" s="77">
        <f t="shared" si="119"/>
        <v>0</v>
      </c>
      <c r="DE51" s="118"/>
      <c r="DF51" s="118"/>
      <c r="DG51" s="119"/>
      <c r="DH51" s="119"/>
      <c r="DI51" s="77">
        <f t="shared" si="120"/>
        <v>0</v>
      </c>
      <c r="DJ51" s="77">
        <f t="shared" si="121"/>
        <v>0</v>
      </c>
      <c r="DK51" s="77">
        <f t="shared" si="122"/>
        <v>0</v>
      </c>
      <c r="DL51" s="118"/>
      <c r="DM51" s="118"/>
      <c r="DN51" s="119"/>
      <c r="DO51" s="119"/>
      <c r="DP51" s="77">
        <f t="shared" si="123"/>
        <v>0</v>
      </c>
      <c r="DQ51" s="77">
        <f t="shared" si="124"/>
        <v>0</v>
      </c>
      <c r="DR51" s="77">
        <f t="shared" si="125"/>
        <v>0</v>
      </c>
      <c r="DS51" s="118"/>
      <c r="DT51" s="118"/>
      <c r="DU51" s="119"/>
      <c r="DV51" s="119"/>
      <c r="DW51" s="77">
        <f t="shared" si="126"/>
        <v>0</v>
      </c>
      <c r="DX51" s="77">
        <f t="shared" si="127"/>
        <v>0</v>
      </c>
      <c r="DY51" s="77">
        <f t="shared" si="128"/>
        <v>0</v>
      </c>
      <c r="DZ51" s="118"/>
      <c r="EA51" s="118"/>
      <c r="EB51" s="119"/>
      <c r="EC51" s="119"/>
      <c r="ED51" s="77">
        <f t="shared" si="129"/>
        <v>0</v>
      </c>
      <c r="EE51" s="77">
        <f t="shared" si="130"/>
        <v>0</v>
      </c>
      <c r="EF51" s="77">
        <f t="shared" si="131"/>
        <v>0</v>
      </c>
      <c r="EG51" s="118"/>
      <c r="EH51" s="118"/>
      <c r="EI51" s="119"/>
      <c r="EJ51" s="119"/>
      <c r="EK51" s="77">
        <f t="shared" si="132"/>
        <v>0</v>
      </c>
      <c r="EL51" s="77">
        <f t="shared" si="133"/>
        <v>0</v>
      </c>
      <c r="EM51" s="77">
        <f t="shared" si="134"/>
        <v>0</v>
      </c>
      <c r="EN51" s="118"/>
      <c r="EO51" s="118"/>
      <c r="EP51" s="119"/>
      <c r="EQ51" s="119"/>
      <c r="ER51" s="77">
        <f t="shared" si="135"/>
        <v>0</v>
      </c>
      <c r="ES51" s="77">
        <f t="shared" si="136"/>
        <v>0</v>
      </c>
      <c r="ET51" s="77">
        <f t="shared" si="137"/>
        <v>0</v>
      </c>
      <c r="EU51" s="118"/>
      <c r="EV51" s="118"/>
      <c r="EW51" s="119"/>
      <c r="EX51" s="119"/>
      <c r="EY51" s="77">
        <f t="shared" si="138"/>
        <v>0</v>
      </c>
      <c r="EZ51" s="77">
        <f t="shared" si="139"/>
        <v>0</v>
      </c>
      <c r="FA51" s="77">
        <f t="shared" si="140"/>
        <v>0</v>
      </c>
      <c r="FB51" s="118"/>
      <c r="FC51" s="118"/>
      <c r="FD51" s="119"/>
      <c r="FE51" s="119"/>
      <c r="FF51" s="77">
        <f t="shared" si="141"/>
        <v>0</v>
      </c>
      <c r="FG51" s="77">
        <f t="shared" si="142"/>
        <v>0</v>
      </c>
      <c r="FH51" s="77">
        <f t="shared" si="143"/>
        <v>0</v>
      </c>
      <c r="FI51" s="118"/>
      <c r="FJ51" s="118"/>
      <c r="FK51" s="119"/>
      <c r="FL51" s="119"/>
      <c r="FM51" s="77">
        <f t="shared" si="144"/>
        <v>0</v>
      </c>
      <c r="FN51" s="77">
        <f t="shared" si="145"/>
        <v>0</v>
      </c>
      <c r="FO51" s="77">
        <f t="shared" si="146"/>
        <v>0</v>
      </c>
      <c r="FP51" s="118"/>
      <c r="FQ51" s="118"/>
      <c r="FR51" s="119"/>
      <c r="FS51" s="119"/>
      <c r="FT51" s="77">
        <f t="shared" si="147"/>
        <v>0</v>
      </c>
      <c r="FU51" s="77">
        <f t="shared" si="148"/>
        <v>0</v>
      </c>
      <c r="FV51" s="77">
        <f t="shared" si="149"/>
        <v>0</v>
      </c>
      <c r="FW51" s="118"/>
      <c r="FX51" s="118"/>
      <c r="FY51" s="119"/>
      <c r="FZ51" s="119"/>
      <c r="GA51" s="77">
        <f t="shared" si="150"/>
        <v>0</v>
      </c>
      <c r="GB51" s="77">
        <f t="shared" si="151"/>
        <v>0</v>
      </c>
      <c r="GC51" s="77">
        <f t="shared" si="152"/>
        <v>0</v>
      </c>
      <c r="GD51" s="118"/>
      <c r="GE51" s="118"/>
      <c r="GF51" s="119"/>
      <c r="GG51" s="119"/>
      <c r="GH51" s="77">
        <f t="shared" si="153"/>
        <v>0</v>
      </c>
      <c r="GI51" s="77">
        <f t="shared" si="154"/>
        <v>0</v>
      </c>
      <c r="GJ51" s="77">
        <f t="shared" si="155"/>
        <v>0</v>
      </c>
      <c r="GK51" s="118"/>
      <c r="GL51" s="118"/>
      <c r="GM51" s="119"/>
      <c r="GN51" s="119"/>
      <c r="GO51" s="77">
        <f t="shared" si="156"/>
        <v>0</v>
      </c>
      <c r="GP51" s="77">
        <f t="shared" si="157"/>
        <v>0</v>
      </c>
      <c r="GQ51" s="77">
        <f t="shared" si="158"/>
        <v>0</v>
      </c>
      <c r="GR51" s="118"/>
      <c r="GS51" s="118"/>
      <c r="GT51" s="119"/>
      <c r="GU51" s="119"/>
      <c r="GV51" s="77">
        <f t="shared" si="159"/>
        <v>0</v>
      </c>
      <c r="GW51" s="77">
        <f t="shared" si="160"/>
        <v>0</v>
      </c>
      <c r="GX51" s="77">
        <f t="shared" si="161"/>
        <v>0</v>
      </c>
      <c r="GY51" s="118"/>
      <c r="GZ51" s="118"/>
      <c r="HA51" s="119"/>
      <c r="HB51" s="119"/>
      <c r="HC51" s="77">
        <f t="shared" si="162"/>
        <v>0</v>
      </c>
      <c r="HD51" s="77">
        <f t="shared" si="163"/>
        <v>0</v>
      </c>
      <c r="HE51" s="77">
        <f t="shared" si="164"/>
        <v>0</v>
      </c>
      <c r="HF51" s="118"/>
      <c r="HG51" s="118"/>
      <c r="HH51" s="119"/>
      <c r="HI51" s="119"/>
      <c r="HJ51" s="77">
        <f t="shared" si="165"/>
        <v>0</v>
      </c>
      <c r="HK51" s="77">
        <f t="shared" si="166"/>
        <v>0</v>
      </c>
      <c r="HL51" s="77">
        <f t="shared" si="167"/>
        <v>0</v>
      </c>
      <c r="HM51" s="120"/>
      <c r="HN51" s="120"/>
      <c r="HO51" s="120"/>
      <c r="HP51" s="120"/>
      <c r="HQ51" s="120"/>
      <c r="HR51" s="120"/>
      <c r="HS51" s="76">
        <f t="shared" si="168"/>
        <v>0</v>
      </c>
      <c r="HT51" s="76">
        <f t="shared" si="169"/>
        <v>0</v>
      </c>
      <c r="HU51" s="76">
        <f t="shared" si="170"/>
        <v>0</v>
      </c>
      <c r="HV51" s="76">
        <f t="shared" si="171"/>
        <v>0</v>
      </c>
      <c r="HW51" s="76">
        <f t="shared" si="172"/>
        <v>0</v>
      </c>
      <c r="HX51" s="76">
        <f t="shared" si="173"/>
        <v>0</v>
      </c>
      <c r="HY51" s="76">
        <f t="shared" si="174"/>
        <v>0</v>
      </c>
      <c r="HZ51" s="76">
        <f t="shared" si="175"/>
        <v>0</v>
      </c>
      <c r="IA51" s="76">
        <f t="shared" si="176"/>
        <v>0</v>
      </c>
      <c r="IB51" s="76">
        <f t="shared" si="177"/>
        <v>0</v>
      </c>
      <c r="IC51" s="76">
        <f t="shared" si="178"/>
        <v>0</v>
      </c>
      <c r="ID51" s="76">
        <f t="shared" si="179"/>
        <v>0</v>
      </c>
      <c r="IE51" s="78">
        <f>IF('Daftar Pegawai'!I45="ASN YANG TIDAK DIBAYARKAN TPP",100%,
 IF(HZ51&gt;=$C$4,100%,
 (HN51*3%)+H51+I51+J51+O51+P51+Q51+V51+W51+X51+AC51+AD51+AE51+AJ51+AK51+AL51+AQ51+AR51+AS51+AX51+AY51+AZ51+BE51+BF51+BG51+BL51+BM51+BN51+BS51+BT51+BU51+BZ51+CA51+CB51+CG51+CH51+CI51+CN51+CO51+CP51+CU51+CV51+CW51+DB51+DC51+DD51+DI51+DJ51+DK51+DP51+DQ51+DR51+DW51+DX51+DY51+ED51+EE51+EF51+EK51+EL51+EM51+ER51+ES51+ET51+EY51+EZ51+FA51+FF51+FG51+FH51+FM51+FN51+FO51+FT51+FU51+FV51+GA51+GB51+GC51+GH51+GI51+GJ51+GO51+GP51+GQ51+GV51+GW51+GX51+HC51+HD51+HE51+HJ51+HK51+HL51+'Daftar Pegawai'!K45+'Daftar Pegawai'!M45+'Daftar Pegawai'!U45+'Daftar Pegawai'!O45+'Daftar Pegawai'!Q45+'Daftar Pegawai'!S45
 )
)</f>
        <v>1</v>
      </c>
      <c r="IF51" s="78">
        <f t="shared" si="180"/>
        <v>1</v>
      </c>
    </row>
    <row r="52" spans="1:240" x14ac:dyDescent="0.25">
      <c r="A52" s="121">
        <f t="shared" si="74"/>
        <v>42</v>
      </c>
      <c r="B52" s="121">
        <f>'Daftar Pegawai'!B46</f>
        <v>0</v>
      </c>
      <c r="C52" s="121">
        <f>'Daftar Pegawai'!C46</f>
        <v>0</v>
      </c>
      <c r="D52" s="118"/>
      <c r="E52" s="118"/>
      <c r="F52" s="119"/>
      <c r="G52" s="119"/>
      <c r="H52" s="77">
        <f t="shared" si="75"/>
        <v>0</v>
      </c>
      <c r="I52" s="77">
        <f t="shared" si="76"/>
        <v>0</v>
      </c>
      <c r="J52" s="77">
        <f t="shared" si="77"/>
        <v>0</v>
      </c>
      <c r="K52" s="118"/>
      <c r="L52" s="118"/>
      <c r="M52" s="119"/>
      <c r="N52" s="119"/>
      <c r="O52" s="77">
        <f t="shared" si="78"/>
        <v>0</v>
      </c>
      <c r="P52" s="77">
        <f t="shared" si="79"/>
        <v>0</v>
      </c>
      <c r="Q52" s="77">
        <f t="shared" si="80"/>
        <v>0</v>
      </c>
      <c r="R52" s="118"/>
      <c r="S52" s="118"/>
      <c r="T52" s="119"/>
      <c r="U52" s="119"/>
      <c r="V52" s="77">
        <f t="shared" si="81"/>
        <v>0</v>
      </c>
      <c r="W52" s="77">
        <f t="shared" si="82"/>
        <v>0</v>
      </c>
      <c r="X52" s="77">
        <f t="shared" si="83"/>
        <v>0</v>
      </c>
      <c r="Y52" s="118"/>
      <c r="Z52" s="118"/>
      <c r="AA52" s="119"/>
      <c r="AB52" s="119"/>
      <c r="AC52" s="77">
        <f t="shared" si="84"/>
        <v>0</v>
      </c>
      <c r="AD52" s="77">
        <f t="shared" si="85"/>
        <v>0</v>
      </c>
      <c r="AE52" s="77">
        <f t="shared" si="86"/>
        <v>0</v>
      </c>
      <c r="AF52" s="118"/>
      <c r="AG52" s="118"/>
      <c r="AH52" s="119"/>
      <c r="AI52" s="119"/>
      <c r="AJ52" s="77">
        <f t="shared" si="87"/>
        <v>0</v>
      </c>
      <c r="AK52" s="77">
        <f t="shared" si="88"/>
        <v>0</v>
      </c>
      <c r="AL52" s="77">
        <f t="shared" si="89"/>
        <v>0</v>
      </c>
      <c r="AM52" s="118"/>
      <c r="AN52" s="118"/>
      <c r="AO52" s="119"/>
      <c r="AP52" s="119"/>
      <c r="AQ52" s="77">
        <f t="shared" si="90"/>
        <v>0</v>
      </c>
      <c r="AR52" s="77">
        <f t="shared" si="91"/>
        <v>0</v>
      </c>
      <c r="AS52" s="77">
        <f t="shared" si="92"/>
        <v>0</v>
      </c>
      <c r="AT52" s="118"/>
      <c r="AU52" s="118"/>
      <c r="AV52" s="119"/>
      <c r="AW52" s="119"/>
      <c r="AX52" s="77">
        <f t="shared" si="93"/>
        <v>0</v>
      </c>
      <c r="AY52" s="77">
        <f t="shared" si="94"/>
        <v>0</v>
      </c>
      <c r="AZ52" s="77">
        <f t="shared" si="95"/>
        <v>0</v>
      </c>
      <c r="BA52" s="118"/>
      <c r="BB52" s="118"/>
      <c r="BC52" s="119"/>
      <c r="BD52" s="119"/>
      <c r="BE52" s="77">
        <f t="shared" si="96"/>
        <v>0</v>
      </c>
      <c r="BF52" s="77">
        <f t="shared" si="97"/>
        <v>0</v>
      </c>
      <c r="BG52" s="77">
        <f t="shared" si="98"/>
        <v>0</v>
      </c>
      <c r="BH52" s="118"/>
      <c r="BI52" s="118"/>
      <c r="BJ52" s="119"/>
      <c r="BK52" s="119"/>
      <c r="BL52" s="77">
        <f t="shared" si="99"/>
        <v>0</v>
      </c>
      <c r="BM52" s="77">
        <f t="shared" si="100"/>
        <v>0</v>
      </c>
      <c r="BN52" s="77">
        <f t="shared" si="101"/>
        <v>0</v>
      </c>
      <c r="BO52" s="118"/>
      <c r="BP52" s="118"/>
      <c r="BQ52" s="119"/>
      <c r="BR52" s="119"/>
      <c r="BS52" s="77">
        <f t="shared" si="102"/>
        <v>0</v>
      </c>
      <c r="BT52" s="77">
        <f t="shared" si="103"/>
        <v>0</v>
      </c>
      <c r="BU52" s="77">
        <f t="shared" si="104"/>
        <v>0</v>
      </c>
      <c r="BV52" s="118"/>
      <c r="BW52" s="118"/>
      <c r="BX52" s="119"/>
      <c r="BY52" s="119"/>
      <c r="BZ52" s="77">
        <f t="shared" si="105"/>
        <v>0</v>
      </c>
      <c r="CA52" s="77">
        <f t="shared" si="106"/>
        <v>0</v>
      </c>
      <c r="CB52" s="77">
        <f t="shared" si="107"/>
        <v>0</v>
      </c>
      <c r="CC52" s="118"/>
      <c r="CD52" s="118"/>
      <c r="CE52" s="119"/>
      <c r="CF52" s="119"/>
      <c r="CG52" s="77">
        <f t="shared" si="108"/>
        <v>0</v>
      </c>
      <c r="CH52" s="77">
        <f t="shared" si="109"/>
        <v>0</v>
      </c>
      <c r="CI52" s="77">
        <f t="shared" si="110"/>
        <v>0</v>
      </c>
      <c r="CJ52" s="118"/>
      <c r="CK52" s="118"/>
      <c r="CL52" s="119"/>
      <c r="CM52" s="119"/>
      <c r="CN52" s="77">
        <f t="shared" si="111"/>
        <v>0</v>
      </c>
      <c r="CO52" s="77">
        <f t="shared" si="112"/>
        <v>0</v>
      </c>
      <c r="CP52" s="77">
        <f t="shared" si="113"/>
        <v>0</v>
      </c>
      <c r="CQ52" s="118"/>
      <c r="CR52" s="118"/>
      <c r="CS52" s="119"/>
      <c r="CT52" s="119"/>
      <c r="CU52" s="77">
        <f t="shared" si="114"/>
        <v>0</v>
      </c>
      <c r="CV52" s="77">
        <f t="shared" si="115"/>
        <v>0</v>
      </c>
      <c r="CW52" s="77">
        <f t="shared" si="116"/>
        <v>0</v>
      </c>
      <c r="CX52" s="118"/>
      <c r="CY52" s="118"/>
      <c r="CZ52" s="119"/>
      <c r="DA52" s="119"/>
      <c r="DB52" s="77">
        <f t="shared" si="117"/>
        <v>0</v>
      </c>
      <c r="DC52" s="77">
        <f t="shared" si="118"/>
        <v>0</v>
      </c>
      <c r="DD52" s="77">
        <f t="shared" si="119"/>
        <v>0</v>
      </c>
      <c r="DE52" s="118"/>
      <c r="DF52" s="118"/>
      <c r="DG52" s="119"/>
      <c r="DH52" s="119"/>
      <c r="DI52" s="77">
        <f t="shared" si="120"/>
        <v>0</v>
      </c>
      <c r="DJ52" s="77">
        <f t="shared" si="121"/>
        <v>0</v>
      </c>
      <c r="DK52" s="77">
        <f t="shared" si="122"/>
        <v>0</v>
      </c>
      <c r="DL52" s="118"/>
      <c r="DM52" s="118"/>
      <c r="DN52" s="119"/>
      <c r="DO52" s="119"/>
      <c r="DP52" s="77">
        <f t="shared" si="123"/>
        <v>0</v>
      </c>
      <c r="DQ52" s="77">
        <f t="shared" si="124"/>
        <v>0</v>
      </c>
      <c r="DR52" s="77">
        <f t="shared" si="125"/>
        <v>0</v>
      </c>
      <c r="DS52" s="118"/>
      <c r="DT52" s="118"/>
      <c r="DU52" s="119"/>
      <c r="DV52" s="119"/>
      <c r="DW52" s="77">
        <f t="shared" si="126"/>
        <v>0</v>
      </c>
      <c r="DX52" s="77">
        <f t="shared" si="127"/>
        <v>0</v>
      </c>
      <c r="DY52" s="77">
        <f t="shared" si="128"/>
        <v>0</v>
      </c>
      <c r="DZ52" s="118"/>
      <c r="EA52" s="118"/>
      <c r="EB52" s="119"/>
      <c r="EC52" s="119"/>
      <c r="ED52" s="77">
        <f t="shared" si="129"/>
        <v>0</v>
      </c>
      <c r="EE52" s="77">
        <f t="shared" si="130"/>
        <v>0</v>
      </c>
      <c r="EF52" s="77">
        <f t="shared" si="131"/>
        <v>0</v>
      </c>
      <c r="EG52" s="118"/>
      <c r="EH52" s="118"/>
      <c r="EI52" s="119"/>
      <c r="EJ52" s="119"/>
      <c r="EK52" s="77">
        <f t="shared" si="132"/>
        <v>0</v>
      </c>
      <c r="EL52" s="77">
        <f t="shared" si="133"/>
        <v>0</v>
      </c>
      <c r="EM52" s="77">
        <f t="shared" si="134"/>
        <v>0</v>
      </c>
      <c r="EN52" s="118"/>
      <c r="EO52" s="118"/>
      <c r="EP52" s="119"/>
      <c r="EQ52" s="119"/>
      <c r="ER52" s="77">
        <f t="shared" si="135"/>
        <v>0</v>
      </c>
      <c r="ES52" s="77">
        <f t="shared" si="136"/>
        <v>0</v>
      </c>
      <c r="ET52" s="77">
        <f t="shared" si="137"/>
        <v>0</v>
      </c>
      <c r="EU52" s="118"/>
      <c r="EV52" s="118"/>
      <c r="EW52" s="119"/>
      <c r="EX52" s="119"/>
      <c r="EY52" s="77">
        <f t="shared" si="138"/>
        <v>0</v>
      </c>
      <c r="EZ52" s="77">
        <f t="shared" si="139"/>
        <v>0</v>
      </c>
      <c r="FA52" s="77">
        <f t="shared" si="140"/>
        <v>0</v>
      </c>
      <c r="FB52" s="118"/>
      <c r="FC52" s="118"/>
      <c r="FD52" s="119"/>
      <c r="FE52" s="119"/>
      <c r="FF52" s="77">
        <f t="shared" si="141"/>
        <v>0</v>
      </c>
      <c r="FG52" s="77">
        <f t="shared" si="142"/>
        <v>0</v>
      </c>
      <c r="FH52" s="77">
        <f t="shared" si="143"/>
        <v>0</v>
      </c>
      <c r="FI52" s="118"/>
      <c r="FJ52" s="118"/>
      <c r="FK52" s="119"/>
      <c r="FL52" s="119"/>
      <c r="FM52" s="77">
        <f t="shared" si="144"/>
        <v>0</v>
      </c>
      <c r="FN52" s="77">
        <f t="shared" si="145"/>
        <v>0</v>
      </c>
      <c r="FO52" s="77">
        <f t="shared" si="146"/>
        <v>0</v>
      </c>
      <c r="FP52" s="118"/>
      <c r="FQ52" s="118"/>
      <c r="FR52" s="119"/>
      <c r="FS52" s="119"/>
      <c r="FT52" s="77">
        <f t="shared" si="147"/>
        <v>0</v>
      </c>
      <c r="FU52" s="77">
        <f t="shared" si="148"/>
        <v>0</v>
      </c>
      <c r="FV52" s="77">
        <f t="shared" si="149"/>
        <v>0</v>
      </c>
      <c r="FW52" s="118"/>
      <c r="FX52" s="118"/>
      <c r="FY52" s="119"/>
      <c r="FZ52" s="119"/>
      <c r="GA52" s="77">
        <f t="shared" si="150"/>
        <v>0</v>
      </c>
      <c r="GB52" s="77">
        <f t="shared" si="151"/>
        <v>0</v>
      </c>
      <c r="GC52" s="77">
        <f t="shared" si="152"/>
        <v>0</v>
      </c>
      <c r="GD52" s="118"/>
      <c r="GE52" s="118"/>
      <c r="GF52" s="119"/>
      <c r="GG52" s="119"/>
      <c r="GH52" s="77">
        <f t="shared" si="153"/>
        <v>0</v>
      </c>
      <c r="GI52" s="77">
        <f t="shared" si="154"/>
        <v>0</v>
      </c>
      <c r="GJ52" s="77">
        <f t="shared" si="155"/>
        <v>0</v>
      </c>
      <c r="GK52" s="118"/>
      <c r="GL52" s="118"/>
      <c r="GM52" s="119"/>
      <c r="GN52" s="119"/>
      <c r="GO52" s="77">
        <f t="shared" si="156"/>
        <v>0</v>
      </c>
      <c r="GP52" s="77">
        <f t="shared" si="157"/>
        <v>0</v>
      </c>
      <c r="GQ52" s="77">
        <f t="shared" si="158"/>
        <v>0</v>
      </c>
      <c r="GR52" s="118"/>
      <c r="GS52" s="118"/>
      <c r="GT52" s="119"/>
      <c r="GU52" s="119"/>
      <c r="GV52" s="77">
        <f t="shared" si="159"/>
        <v>0</v>
      </c>
      <c r="GW52" s="77">
        <f t="shared" si="160"/>
        <v>0</v>
      </c>
      <c r="GX52" s="77">
        <f t="shared" si="161"/>
        <v>0</v>
      </c>
      <c r="GY52" s="118"/>
      <c r="GZ52" s="118"/>
      <c r="HA52" s="119"/>
      <c r="HB52" s="119"/>
      <c r="HC52" s="77">
        <f t="shared" si="162"/>
        <v>0</v>
      </c>
      <c r="HD52" s="77">
        <f t="shared" si="163"/>
        <v>0</v>
      </c>
      <c r="HE52" s="77">
        <f t="shared" si="164"/>
        <v>0</v>
      </c>
      <c r="HF52" s="118"/>
      <c r="HG52" s="118"/>
      <c r="HH52" s="119"/>
      <c r="HI52" s="119"/>
      <c r="HJ52" s="77">
        <f t="shared" si="165"/>
        <v>0</v>
      </c>
      <c r="HK52" s="77">
        <f t="shared" si="166"/>
        <v>0</v>
      </c>
      <c r="HL52" s="77">
        <f t="shared" si="167"/>
        <v>0</v>
      </c>
      <c r="HM52" s="120"/>
      <c r="HN52" s="120"/>
      <c r="HO52" s="120"/>
      <c r="HP52" s="120"/>
      <c r="HQ52" s="120"/>
      <c r="HR52" s="120"/>
      <c r="HS52" s="76">
        <f t="shared" si="168"/>
        <v>0</v>
      </c>
      <c r="HT52" s="76">
        <f t="shared" si="169"/>
        <v>0</v>
      </c>
      <c r="HU52" s="76">
        <f t="shared" si="170"/>
        <v>0</v>
      </c>
      <c r="HV52" s="76">
        <f t="shared" si="171"/>
        <v>0</v>
      </c>
      <c r="HW52" s="76">
        <f t="shared" si="172"/>
        <v>0</v>
      </c>
      <c r="HX52" s="76">
        <f t="shared" si="173"/>
        <v>0</v>
      </c>
      <c r="HY52" s="76">
        <f t="shared" si="174"/>
        <v>0</v>
      </c>
      <c r="HZ52" s="76">
        <f t="shared" si="175"/>
        <v>0</v>
      </c>
      <c r="IA52" s="76">
        <f t="shared" si="176"/>
        <v>0</v>
      </c>
      <c r="IB52" s="76">
        <f t="shared" si="177"/>
        <v>0</v>
      </c>
      <c r="IC52" s="76">
        <f t="shared" si="178"/>
        <v>0</v>
      </c>
      <c r="ID52" s="76">
        <f t="shared" si="179"/>
        <v>0</v>
      </c>
      <c r="IE52" s="78">
        <f>IF('Daftar Pegawai'!I46="ASN YANG TIDAK DIBAYARKAN TPP",100%,
 IF(HZ52&gt;=$C$4,100%,
 (HN52*3%)+H52+I52+J52+O52+P52+Q52+V52+W52+X52+AC52+AD52+AE52+AJ52+AK52+AL52+AQ52+AR52+AS52+AX52+AY52+AZ52+BE52+BF52+BG52+BL52+BM52+BN52+BS52+BT52+BU52+BZ52+CA52+CB52+CG52+CH52+CI52+CN52+CO52+CP52+CU52+CV52+CW52+DB52+DC52+DD52+DI52+DJ52+DK52+DP52+DQ52+DR52+DW52+DX52+DY52+ED52+EE52+EF52+EK52+EL52+EM52+ER52+ES52+ET52+EY52+EZ52+FA52+FF52+FG52+FH52+FM52+FN52+FO52+FT52+FU52+FV52+GA52+GB52+GC52+GH52+GI52+GJ52+GO52+GP52+GQ52+GV52+GW52+GX52+HC52+HD52+HE52+HJ52+HK52+HL52+'Daftar Pegawai'!K46+'Daftar Pegawai'!M46+'Daftar Pegawai'!U46+'Daftar Pegawai'!O46+'Daftar Pegawai'!Q46+'Daftar Pegawai'!S46
 )
)</f>
        <v>1</v>
      </c>
      <c r="IF52" s="78">
        <f t="shared" si="180"/>
        <v>1</v>
      </c>
    </row>
    <row r="53" spans="1:240" x14ac:dyDescent="0.25">
      <c r="A53" s="121">
        <f t="shared" si="74"/>
        <v>43</v>
      </c>
      <c r="B53" s="121">
        <f>'Daftar Pegawai'!B47</f>
        <v>0</v>
      </c>
      <c r="C53" s="121">
        <f>'Daftar Pegawai'!C47</f>
        <v>0</v>
      </c>
      <c r="D53" s="118"/>
      <c r="E53" s="118"/>
      <c r="F53" s="119"/>
      <c r="G53" s="119"/>
      <c r="H53" s="77">
        <f t="shared" si="75"/>
        <v>0</v>
      </c>
      <c r="I53" s="77">
        <f t="shared" si="76"/>
        <v>0</v>
      </c>
      <c r="J53" s="77">
        <f t="shared" si="77"/>
        <v>0</v>
      </c>
      <c r="K53" s="118"/>
      <c r="L53" s="118"/>
      <c r="M53" s="119"/>
      <c r="N53" s="119"/>
      <c r="O53" s="77">
        <f t="shared" si="78"/>
        <v>0</v>
      </c>
      <c r="P53" s="77">
        <f t="shared" si="79"/>
        <v>0</v>
      </c>
      <c r="Q53" s="77">
        <f t="shared" si="80"/>
        <v>0</v>
      </c>
      <c r="R53" s="118"/>
      <c r="S53" s="118"/>
      <c r="T53" s="119"/>
      <c r="U53" s="119"/>
      <c r="V53" s="77">
        <f t="shared" si="81"/>
        <v>0</v>
      </c>
      <c r="W53" s="77">
        <f t="shared" si="82"/>
        <v>0</v>
      </c>
      <c r="X53" s="77">
        <f t="shared" si="83"/>
        <v>0</v>
      </c>
      <c r="Y53" s="118"/>
      <c r="Z53" s="118"/>
      <c r="AA53" s="119"/>
      <c r="AB53" s="119"/>
      <c r="AC53" s="77">
        <f t="shared" si="84"/>
        <v>0</v>
      </c>
      <c r="AD53" s="77">
        <f t="shared" si="85"/>
        <v>0</v>
      </c>
      <c r="AE53" s="77">
        <f t="shared" si="86"/>
        <v>0</v>
      </c>
      <c r="AF53" s="118"/>
      <c r="AG53" s="118"/>
      <c r="AH53" s="119"/>
      <c r="AI53" s="119"/>
      <c r="AJ53" s="77">
        <f t="shared" si="87"/>
        <v>0</v>
      </c>
      <c r="AK53" s="77">
        <f t="shared" si="88"/>
        <v>0</v>
      </c>
      <c r="AL53" s="77">
        <f t="shared" si="89"/>
        <v>0</v>
      </c>
      <c r="AM53" s="118"/>
      <c r="AN53" s="118"/>
      <c r="AO53" s="119"/>
      <c r="AP53" s="119"/>
      <c r="AQ53" s="77">
        <f t="shared" si="90"/>
        <v>0</v>
      </c>
      <c r="AR53" s="77">
        <f t="shared" si="91"/>
        <v>0</v>
      </c>
      <c r="AS53" s="77">
        <f t="shared" si="92"/>
        <v>0</v>
      </c>
      <c r="AT53" s="118"/>
      <c r="AU53" s="118"/>
      <c r="AV53" s="119"/>
      <c r="AW53" s="119"/>
      <c r="AX53" s="77">
        <f t="shared" si="93"/>
        <v>0</v>
      </c>
      <c r="AY53" s="77">
        <f t="shared" si="94"/>
        <v>0</v>
      </c>
      <c r="AZ53" s="77">
        <f t="shared" si="95"/>
        <v>0</v>
      </c>
      <c r="BA53" s="118"/>
      <c r="BB53" s="118"/>
      <c r="BC53" s="119"/>
      <c r="BD53" s="119"/>
      <c r="BE53" s="77">
        <f t="shared" si="96"/>
        <v>0</v>
      </c>
      <c r="BF53" s="77">
        <f t="shared" si="97"/>
        <v>0</v>
      </c>
      <c r="BG53" s="77">
        <f t="shared" si="98"/>
        <v>0</v>
      </c>
      <c r="BH53" s="118"/>
      <c r="BI53" s="118"/>
      <c r="BJ53" s="119"/>
      <c r="BK53" s="119"/>
      <c r="BL53" s="77">
        <f t="shared" si="99"/>
        <v>0</v>
      </c>
      <c r="BM53" s="77">
        <f t="shared" si="100"/>
        <v>0</v>
      </c>
      <c r="BN53" s="77">
        <f t="shared" si="101"/>
        <v>0</v>
      </c>
      <c r="BO53" s="118"/>
      <c r="BP53" s="118"/>
      <c r="BQ53" s="119"/>
      <c r="BR53" s="119"/>
      <c r="BS53" s="77">
        <f t="shared" si="102"/>
        <v>0</v>
      </c>
      <c r="BT53" s="77">
        <f t="shared" si="103"/>
        <v>0</v>
      </c>
      <c r="BU53" s="77">
        <f t="shared" si="104"/>
        <v>0</v>
      </c>
      <c r="BV53" s="118"/>
      <c r="BW53" s="118"/>
      <c r="BX53" s="119"/>
      <c r="BY53" s="119"/>
      <c r="BZ53" s="77">
        <f t="shared" si="105"/>
        <v>0</v>
      </c>
      <c r="CA53" s="77">
        <f t="shared" si="106"/>
        <v>0</v>
      </c>
      <c r="CB53" s="77">
        <f t="shared" si="107"/>
        <v>0</v>
      </c>
      <c r="CC53" s="118"/>
      <c r="CD53" s="118"/>
      <c r="CE53" s="119"/>
      <c r="CF53" s="119"/>
      <c r="CG53" s="77">
        <f t="shared" si="108"/>
        <v>0</v>
      </c>
      <c r="CH53" s="77">
        <f t="shared" si="109"/>
        <v>0</v>
      </c>
      <c r="CI53" s="77">
        <f t="shared" si="110"/>
        <v>0</v>
      </c>
      <c r="CJ53" s="118"/>
      <c r="CK53" s="118"/>
      <c r="CL53" s="119"/>
      <c r="CM53" s="119"/>
      <c r="CN53" s="77">
        <f t="shared" si="111"/>
        <v>0</v>
      </c>
      <c r="CO53" s="77">
        <f t="shared" si="112"/>
        <v>0</v>
      </c>
      <c r="CP53" s="77">
        <f t="shared" si="113"/>
        <v>0</v>
      </c>
      <c r="CQ53" s="118"/>
      <c r="CR53" s="118"/>
      <c r="CS53" s="119"/>
      <c r="CT53" s="119"/>
      <c r="CU53" s="77">
        <f t="shared" si="114"/>
        <v>0</v>
      </c>
      <c r="CV53" s="77">
        <f t="shared" si="115"/>
        <v>0</v>
      </c>
      <c r="CW53" s="77">
        <f t="shared" si="116"/>
        <v>0</v>
      </c>
      <c r="CX53" s="118"/>
      <c r="CY53" s="118"/>
      <c r="CZ53" s="119"/>
      <c r="DA53" s="119"/>
      <c r="DB53" s="77">
        <f t="shared" si="117"/>
        <v>0</v>
      </c>
      <c r="DC53" s="77">
        <f t="shared" si="118"/>
        <v>0</v>
      </c>
      <c r="DD53" s="77">
        <f t="shared" si="119"/>
        <v>0</v>
      </c>
      <c r="DE53" s="118"/>
      <c r="DF53" s="118"/>
      <c r="DG53" s="119"/>
      <c r="DH53" s="119"/>
      <c r="DI53" s="77">
        <f t="shared" si="120"/>
        <v>0</v>
      </c>
      <c r="DJ53" s="77">
        <f t="shared" si="121"/>
        <v>0</v>
      </c>
      <c r="DK53" s="77">
        <f t="shared" si="122"/>
        <v>0</v>
      </c>
      <c r="DL53" s="118"/>
      <c r="DM53" s="118"/>
      <c r="DN53" s="119"/>
      <c r="DO53" s="119"/>
      <c r="DP53" s="77">
        <f t="shared" si="123"/>
        <v>0</v>
      </c>
      <c r="DQ53" s="77">
        <f t="shared" si="124"/>
        <v>0</v>
      </c>
      <c r="DR53" s="77">
        <f t="shared" si="125"/>
        <v>0</v>
      </c>
      <c r="DS53" s="118"/>
      <c r="DT53" s="118"/>
      <c r="DU53" s="119"/>
      <c r="DV53" s="119"/>
      <c r="DW53" s="77">
        <f t="shared" si="126"/>
        <v>0</v>
      </c>
      <c r="DX53" s="77">
        <f t="shared" si="127"/>
        <v>0</v>
      </c>
      <c r="DY53" s="77">
        <f t="shared" si="128"/>
        <v>0</v>
      </c>
      <c r="DZ53" s="118"/>
      <c r="EA53" s="118"/>
      <c r="EB53" s="119"/>
      <c r="EC53" s="119"/>
      <c r="ED53" s="77">
        <f t="shared" si="129"/>
        <v>0</v>
      </c>
      <c r="EE53" s="77">
        <f t="shared" si="130"/>
        <v>0</v>
      </c>
      <c r="EF53" s="77">
        <f t="shared" si="131"/>
        <v>0</v>
      </c>
      <c r="EG53" s="118"/>
      <c r="EH53" s="118"/>
      <c r="EI53" s="119"/>
      <c r="EJ53" s="119"/>
      <c r="EK53" s="77">
        <f t="shared" si="132"/>
        <v>0</v>
      </c>
      <c r="EL53" s="77">
        <f t="shared" si="133"/>
        <v>0</v>
      </c>
      <c r="EM53" s="77">
        <f t="shared" si="134"/>
        <v>0</v>
      </c>
      <c r="EN53" s="118"/>
      <c r="EO53" s="118"/>
      <c r="EP53" s="119"/>
      <c r="EQ53" s="119"/>
      <c r="ER53" s="77">
        <f t="shared" si="135"/>
        <v>0</v>
      </c>
      <c r="ES53" s="77">
        <f t="shared" si="136"/>
        <v>0</v>
      </c>
      <c r="ET53" s="77">
        <f t="shared" si="137"/>
        <v>0</v>
      </c>
      <c r="EU53" s="118"/>
      <c r="EV53" s="118"/>
      <c r="EW53" s="119"/>
      <c r="EX53" s="119"/>
      <c r="EY53" s="77">
        <f t="shared" si="138"/>
        <v>0</v>
      </c>
      <c r="EZ53" s="77">
        <f t="shared" si="139"/>
        <v>0</v>
      </c>
      <c r="FA53" s="77">
        <f t="shared" si="140"/>
        <v>0</v>
      </c>
      <c r="FB53" s="118"/>
      <c r="FC53" s="118"/>
      <c r="FD53" s="119"/>
      <c r="FE53" s="119"/>
      <c r="FF53" s="77">
        <f t="shared" si="141"/>
        <v>0</v>
      </c>
      <c r="FG53" s="77">
        <f t="shared" si="142"/>
        <v>0</v>
      </c>
      <c r="FH53" s="77">
        <f t="shared" si="143"/>
        <v>0</v>
      </c>
      <c r="FI53" s="118"/>
      <c r="FJ53" s="118"/>
      <c r="FK53" s="119"/>
      <c r="FL53" s="119"/>
      <c r="FM53" s="77">
        <f t="shared" si="144"/>
        <v>0</v>
      </c>
      <c r="FN53" s="77">
        <f t="shared" si="145"/>
        <v>0</v>
      </c>
      <c r="FO53" s="77">
        <f t="shared" si="146"/>
        <v>0</v>
      </c>
      <c r="FP53" s="118"/>
      <c r="FQ53" s="118"/>
      <c r="FR53" s="119"/>
      <c r="FS53" s="119"/>
      <c r="FT53" s="77">
        <f t="shared" si="147"/>
        <v>0</v>
      </c>
      <c r="FU53" s="77">
        <f t="shared" si="148"/>
        <v>0</v>
      </c>
      <c r="FV53" s="77">
        <f t="shared" si="149"/>
        <v>0</v>
      </c>
      <c r="FW53" s="118"/>
      <c r="FX53" s="118"/>
      <c r="FY53" s="119"/>
      <c r="FZ53" s="119"/>
      <c r="GA53" s="77">
        <f t="shared" si="150"/>
        <v>0</v>
      </c>
      <c r="GB53" s="77">
        <f t="shared" si="151"/>
        <v>0</v>
      </c>
      <c r="GC53" s="77">
        <f t="shared" si="152"/>
        <v>0</v>
      </c>
      <c r="GD53" s="118"/>
      <c r="GE53" s="118"/>
      <c r="GF53" s="119"/>
      <c r="GG53" s="119"/>
      <c r="GH53" s="77">
        <f t="shared" si="153"/>
        <v>0</v>
      </c>
      <c r="GI53" s="77">
        <f t="shared" si="154"/>
        <v>0</v>
      </c>
      <c r="GJ53" s="77">
        <f t="shared" si="155"/>
        <v>0</v>
      </c>
      <c r="GK53" s="118"/>
      <c r="GL53" s="118"/>
      <c r="GM53" s="119"/>
      <c r="GN53" s="119"/>
      <c r="GO53" s="77">
        <f t="shared" si="156"/>
        <v>0</v>
      </c>
      <c r="GP53" s="77">
        <f t="shared" si="157"/>
        <v>0</v>
      </c>
      <c r="GQ53" s="77">
        <f t="shared" si="158"/>
        <v>0</v>
      </c>
      <c r="GR53" s="118"/>
      <c r="GS53" s="118"/>
      <c r="GT53" s="119"/>
      <c r="GU53" s="119"/>
      <c r="GV53" s="77">
        <f t="shared" si="159"/>
        <v>0</v>
      </c>
      <c r="GW53" s="77">
        <f t="shared" si="160"/>
        <v>0</v>
      </c>
      <c r="GX53" s="77">
        <f t="shared" si="161"/>
        <v>0</v>
      </c>
      <c r="GY53" s="118"/>
      <c r="GZ53" s="118"/>
      <c r="HA53" s="119"/>
      <c r="HB53" s="119"/>
      <c r="HC53" s="77">
        <f t="shared" si="162"/>
        <v>0</v>
      </c>
      <c r="HD53" s="77">
        <f t="shared" si="163"/>
        <v>0</v>
      </c>
      <c r="HE53" s="77">
        <f t="shared" si="164"/>
        <v>0</v>
      </c>
      <c r="HF53" s="118"/>
      <c r="HG53" s="118"/>
      <c r="HH53" s="119"/>
      <c r="HI53" s="119"/>
      <c r="HJ53" s="77">
        <f t="shared" si="165"/>
        <v>0</v>
      </c>
      <c r="HK53" s="77">
        <f t="shared" si="166"/>
        <v>0</v>
      </c>
      <c r="HL53" s="77">
        <f t="shared" si="167"/>
        <v>0</v>
      </c>
      <c r="HM53" s="120"/>
      <c r="HN53" s="120"/>
      <c r="HO53" s="120"/>
      <c r="HP53" s="120"/>
      <c r="HQ53" s="120"/>
      <c r="HR53" s="120"/>
      <c r="HS53" s="76">
        <f t="shared" si="168"/>
        <v>0</v>
      </c>
      <c r="HT53" s="76">
        <f t="shared" si="169"/>
        <v>0</v>
      </c>
      <c r="HU53" s="76">
        <f t="shared" si="170"/>
        <v>0</v>
      </c>
      <c r="HV53" s="76">
        <f t="shared" si="171"/>
        <v>0</v>
      </c>
      <c r="HW53" s="76">
        <f t="shared" si="172"/>
        <v>0</v>
      </c>
      <c r="HX53" s="76">
        <f t="shared" si="173"/>
        <v>0</v>
      </c>
      <c r="HY53" s="76">
        <f t="shared" si="174"/>
        <v>0</v>
      </c>
      <c r="HZ53" s="76">
        <f t="shared" si="175"/>
        <v>0</v>
      </c>
      <c r="IA53" s="76">
        <f t="shared" si="176"/>
        <v>0</v>
      </c>
      <c r="IB53" s="76">
        <f t="shared" si="177"/>
        <v>0</v>
      </c>
      <c r="IC53" s="76">
        <f t="shared" si="178"/>
        <v>0</v>
      </c>
      <c r="ID53" s="76">
        <f t="shared" si="179"/>
        <v>0</v>
      </c>
      <c r="IE53" s="78">
        <f>IF('Daftar Pegawai'!I47="ASN YANG TIDAK DIBAYARKAN TPP",100%,
 IF(HZ53&gt;=$C$4,100%,
 (HN53*3%)+H53+I53+J53+O53+P53+Q53+V53+W53+X53+AC53+AD53+AE53+AJ53+AK53+AL53+AQ53+AR53+AS53+AX53+AY53+AZ53+BE53+BF53+BG53+BL53+BM53+BN53+BS53+BT53+BU53+BZ53+CA53+CB53+CG53+CH53+CI53+CN53+CO53+CP53+CU53+CV53+CW53+DB53+DC53+DD53+DI53+DJ53+DK53+DP53+DQ53+DR53+DW53+DX53+DY53+ED53+EE53+EF53+EK53+EL53+EM53+ER53+ES53+ET53+EY53+EZ53+FA53+FF53+FG53+FH53+FM53+FN53+FO53+FT53+FU53+FV53+GA53+GB53+GC53+GH53+GI53+GJ53+GO53+GP53+GQ53+GV53+GW53+GX53+HC53+HD53+HE53+HJ53+HK53+HL53+'Daftar Pegawai'!K47+'Daftar Pegawai'!M47+'Daftar Pegawai'!U47+'Daftar Pegawai'!O47+'Daftar Pegawai'!Q47+'Daftar Pegawai'!S47
 )
)</f>
        <v>1</v>
      </c>
      <c r="IF53" s="78">
        <f t="shared" si="180"/>
        <v>1</v>
      </c>
    </row>
    <row r="54" spans="1:240" x14ac:dyDescent="0.25">
      <c r="A54" s="121">
        <f t="shared" si="74"/>
        <v>44</v>
      </c>
      <c r="B54" s="121">
        <f>'Daftar Pegawai'!B48</f>
        <v>0</v>
      </c>
      <c r="C54" s="121">
        <f>'Daftar Pegawai'!C48</f>
        <v>0</v>
      </c>
      <c r="D54" s="118"/>
      <c r="E54" s="118"/>
      <c r="F54" s="119"/>
      <c r="G54" s="119"/>
      <c r="H54" s="77">
        <f t="shared" si="75"/>
        <v>0</v>
      </c>
      <c r="I54" s="77">
        <f t="shared" si="76"/>
        <v>0</v>
      </c>
      <c r="J54" s="77">
        <f t="shared" si="77"/>
        <v>0</v>
      </c>
      <c r="K54" s="118"/>
      <c r="L54" s="118"/>
      <c r="M54" s="119"/>
      <c r="N54" s="119"/>
      <c r="O54" s="77">
        <f t="shared" si="78"/>
        <v>0</v>
      </c>
      <c r="P54" s="77">
        <f t="shared" si="79"/>
        <v>0</v>
      </c>
      <c r="Q54" s="77">
        <f t="shared" si="80"/>
        <v>0</v>
      </c>
      <c r="R54" s="118"/>
      <c r="S54" s="118"/>
      <c r="T54" s="119"/>
      <c r="U54" s="119"/>
      <c r="V54" s="77">
        <f t="shared" si="81"/>
        <v>0</v>
      </c>
      <c r="W54" s="77">
        <f t="shared" si="82"/>
        <v>0</v>
      </c>
      <c r="X54" s="77">
        <f t="shared" si="83"/>
        <v>0</v>
      </c>
      <c r="Y54" s="118"/>
      <c r="Z54" s="118"/>
      <c r="AA54" s="119"/>
      <c r="AB54" s="119"/>
      <c r="AC54" s="77">
        <f t="shared" si="84"/>
        <v>0</v>
      </c>
      <c r="AD54" s="77">
        <f t="shared" si="85"/>
        <v>0</v>
      </c>
      <c r="AE54" s="77">
        <f t="shared" si="86"/>
        <v>0</v>
      </c>
      <c r="AF54" s="118"/>
      <c r="AG54" s="118"/>
      <c r="AH54" s="119"/>
      <c r="AI54" s="119"/>
      <c r="AJ54" s="77">
        <f t="shared" si="87"/>
        <v>0</v>
      </c>
      <c r="AK54" s="77">
        <f t="shared" si="88"/>
        <v>0</v>
      </c>
      <c r="AL54" s="77">
        <f t="shared" si="89"/>
        <v>0</v>
      </c>
      <c r="AM54" s="118"/>
      <c r="AN54" s="118"/>
      <c r="AO54" s="119"/>
      <c r="AP54" s="119"/>
      <c r="AQ54" s="77">
        <f t="shared" si="90"/>
        <v>0</v>
      </c>
      <c r="AR54" s="77">
        <f t="shared" si="91"/>
        <v>0</v>
      </c>
      <c r="AS54" s="77">
        <f t="shared" si="92"/>
        <v>0</v>
      </c>
      <c r="AT54" s="118"/>
      <c r="AU54" s="118"/>
      <c r="AV54" s="119"/>
      <c r="AW54" s="119"/>
      <c r="AX54" s="77">
        <f t="shared" si="93"/>
        <v>0</v>
      </c>
      <c r="AY54" s="77">
        <f t="shared" si="94"/>
        <v>0</v>
      </c>
      <c r="AZ54" s="77">
        <f t="shared" si="95"/>
        <v>0</v>
      </c>
      <c r="BA54" s="118"/>
      <c r="BB54" s="118"/>
      <c r="BC54" s="119"/>
      <c r="BD54" s="119"/>
      <c r="BE54" s="77">
        <f t="shared" si="96"/>
        <v>0</v>
      </c>
      <c r="BF54" s="77">
        <f t="shared" si="97"/>
        <v>0</v>
      </c>
      <c r="BG54" s="77">
        <f t="shared" si="98"/>
        <v>0</v>
      </c>
      <c r="BH54" s="118"/>
      <c r="BI54" s="118"/>
      <c r="BJ54" s="119"/>
      <c r="BK54" s="119"/>
      <c r="BL54" s="77">
        <f t="shared" si="99"/>
        <v>0</v>
      </c>
      <c r="BM54" s="77">
        <f t="shared" si="100"/>
        <v>0</v>
      </c>
      <c r="BN54" s="77">
        <f t="shared" si="101"/>
        <v>0</v>
      </c>
      <c r="BO54" s="118"/>
      <c r="BP54" s="118"/>
      <c r="BQ54" s="119"/>
      <c r="BR54" s="119"/>
      <c r="BS54" s="77">
        <f t="shared" si="102"/>
        <v>0</v>
      </c>
      <c r="BT54" s="77">
        <f t="shared" si="103"/>
        <v>0</v>
      </c>
      <c r="BU54" s="77">
        <f t="shared" si="104"/>
        <v>0</v>
      </c>
      <c r="BV54" s="118"/>
      <c r="BW54" s="118"/>
      <c r="BX54" s="119"/>
      <c r="BY54" s="119"/>
      <c r="BZ54" s="77">
        <f t="shared" si="105"/>
        <v>0</v>
      </c>
      <c r="CA54" s="77">
        <f t="shared" si="106"/>
        <v>0</v>
      </c>
      <c r="CB54" s="77">
        <f t="shared" si="107"/>
        <v>0</v>
      </c>
      <c r="CC54" s="118"/>
      <c r="CD54" s="118"/>
      <c r="CE54" s="119"/>
      <c r="CF54" s="119"/>
      <c r="CG54" s="77">
        <f t="shared" si="108"/>
        <v>0</v>
      </c>
      <c r="CH54" s="77">
        <f t="shared" si="109"/>
        <v>0</v>
      </c>
      <c r="CI54" s="77">
        <f t="shared" si="110"/>
        <v>0</v>
      </c>
      <c r="CJ54" s="118"/>
      <c r="CK54" s="118"/>
      <c r="CL54" s="119"/>
      <c r="CM54" s="119"/>
      <c r="CN54" s="77">
        <f t="shared" si="111"/>
        <v>0</v>
      </c>
      <c r="CO54" s="77">
        <f t="shared" si="112"/>
        <v>0</v>
      </c>
      <c r="CP54" s="77">
        <f t="shared" si="113"/>
        <v>0</v>
      </c>
      <c r="CQ54" s="118"/>
      <c r="CR54" s="118"/>
      <c r="CS54" s="119"/>
      <c r="CT54" s="119"/>
      <c r="CU54" s="77">
        <f t="shared" si="114"/>
        <v>0</v>
      </c>
      <c r="CV54" s="77">
        <f t="shared" si="115"/>
        <v>0</v>
      </c>
      <c r="CW54" s="77">
        <f t="shared" si="116"/>
        <v>0</v>
      </c>
      <c r="CX54" s="118"/>
      <c r="CY54" s="118"/>
      <c r="CZ54" s="119"/>
      <c r="DA54" s="119"/>
      <c r="DB54" s="77">
        <f t="shared" si="117"/>
        <v>0</v>
      </c>
      <c r="DC54" s="77">
        <f t="shared" si="118"/>
        <v>0</v>
      </c>
      <c r="DD54" s="77">
        <f t="shared" si="119"/>
        <v>0</v>
      </c>
      <c r="DE54" s="118"/>
      <c r="DF54" s="118"/>
      <c r="DG54" s="119"/>
      <c r="DH54" s="119"/>
      <c r="DI54" s="77">
        <f t="shared" si="120"/>
        <v>0</v>
      </c>
      <c r="DJ54" s="77">
        <f t="shared" si="121"/>
        <v>0</v>
      </c>
      <c r="DK54" s="77">
        <f t="shared" si="122"/>
        <v>0</v>
      </c>
      <c r="DL54" s="118"/>
      <c r="DM54" s="118"/>
      <c r="DN54" s="119"/>
      <c r="DO54" s="119"/>
      <c r="DP54" s="77">
        <f t="shared" si="123"/>
        <v>0</v>
      </c>
      <c r="DQ54" s="77">
        <f t="shared" si="124"/>
        <v>0</v>
      </c>
      <c r="DR54" s="77">
        <f t="shared" si="125"/>
        <v>0</v>
      </c>
      <c r="DS54" s="118"/>
      <c r="DT54" s="118"/>
      <c r="DU54" s="119"/>
      <c r="DV54" s="119"/>
      <c r="DW54" s="77">
        <f t="shared" si="126"/>
        <v>0</v>
      </c>
      <c r="DX54" s="77">
        <f t="shared" si="127"/>
        <v>0</v>
      </c>
      <c r="DY54" s="77">
        <f t="shared" si="128"/>
        <v>0</v>
      </c>
      <c r="DZ54" s="118"/>
      <c r="EA54" s="118"/>
      <c r="EB54" s="119"/>
      <c r="EC54" s="119"/>
      <c r="ED54" s="77">
        <f t="shared" si="129"/>
        <v>0</v>
      </c>
      <c r="EE54" s="77">
        <f t="shared" si="130"/>
        <v>0</v>
      </c>
      <c r="EF54" s="77">
        <f t="shared" si="131"/>
        <v>0</v>
      </c>
      <c r="EG54" s="118"/>
      <c r="EH54" s="118"/>
      <c r="EI54" s="119"/>
      <c r="EJ54" s="119"/>
      <c r="EK54" s="77">
        <f t="shared" si="132"/>
        <v>0</v>
      </c>
      <c r="EL54" s="77">
        <f t="shared" si="133"/>
        <v>0</v>
      </c>
      <c r="EM54" s="77">
        <f t="shared" si="134"/>
        <v>0</v>
      </c>
      <c r="EN54" s="118"/>
      <c r="EO54" s="118"/>
      <c r="EP54" s="119"/>
      <c r="EQ54" s="119"/>
      <c r="ER54" s="77">
        <f t="shared" si="135"/>
        <v>0</v>
      </c>
      <c r="ES54" s="77">
        <f t="shared" si="136"/>
        <v>0</v>
      </c>
      <c r="ET54" s="77">
        <f t="shared" si="137"/>
        <v>0</v>
      </c>
      <c r="EU54" s="118"/>
      <c r="EV54" s="118"/>
      <c r="EW54" s="119"/>
      <c r="EX54" s="119"/>
      <c r="EY54" s="77">
        <f t="shared" si="138"/>
        <v>0</v>
      </c>
      <c r="EZ54" s="77">
        <f t="shared" si="139"/>
        <v>0</v>
      </c>
      <c r="FA54" s="77">
        <f t="shared" si="140"/>
        <v>0</v>
      </c>
      <c r="FB54" s="118"/>
      <c r="FC54" s="118"/>
      <c r="FD54" s="119"/>
      <c r="FE54" s="119"/>
      <c r="FF54" s="77">
        <f t="shared" si="141"/>
        <v>0</v>
      </c>
      <c r="FG54" s="77">
        <f t="shared" si="142"/>
        <v>0</v>
      </c>
      <c r="FH54" s="77">
        <f t="shared" si="143"/>
        <v>0</v>
      </c>
      <c r="FI54" s="118"/>
      <c r="FJ54" s="118"/>
      <c r="FK54" s="119"/>
      <c r="FL54" s="119"/>
      <c r="FM54" s="77">
        <f t="shared" si="144"/>
        <v>0</v>
      </c>
      <c r="FN54" s="77">
        <f t="shared" si="145"/>
        <v>0</v>
      </c>
      <c r="FO54" s="77">
        <f t="shared" si="146"/>
        <v>0</v>
      </c>
      <c r="FP54" s="118"/>
      <c r="FQ54" s="118"/>
      <c r="FR54" s="119"/>
      <c r="FS54" s="119"/>
      <c r="FT54" s="77">
        <f t="shared" si="147"/>
        <v>0</v>
      </c>
      <c r="FU54" s="77">
        <f t="shared" si="148"/>
        <v>0</v>
      </c>
      <c r="FV54" s="77">
        <f t="shared" si="149"/>
        <v>0</v>
      </c>
      <c r="FW54" s="118"/>
      <c r="FX54" s="118"/>
      <c r="FY54" s="119"/>
      <c r="FZ54" s="119"/>
      <c r="GA54" s="77">
        <f t="shared" si="150"/>
        <v>0</v>
      </c>
      <c r="GB54" s="77">
        <f t="shared" si="151"/>
        <v>0</v>
      </c>
      <c r="GC54" s="77">
        <f t="shared" si="152"/>
        <v>0</v>
      </c>
      <c r="GD54" s="118"/>
      <c r="GE54" s="118"/>
      <c r="GF54" s="119"/>
      <c r="GG54" s="119"/>
      <c r="GH54" s="77">
        <f t="shared" si="153"/>
        <v>0</v>
      </c>
      <c r="GI54" s="77">
        <f t="shared" si="154"/>
        <v>0</v>
      </c>
      <c r="GJ54" s="77">
        <f t="shared" si="155"/>
        <v>0</v>
      </c>
      <c r="GK54" s="118"/>
      <c r="GL54" s="118"/>
      <c r="GM54" s="119"/>
      <c r="GN54" s="119"/>
      <c r="GO54" s="77">
        <f t="shared" si="156"/>
        <v>0</v>
      </c>
      <c r="GP54" s="77">
        <f t="shared" si="157"/>
        <v>0</v>
      </c>
      <c r="GQ54" s="77">
        <f t="shared" si="158"/>
        <v>0</v>
      </c>
      <c r="GR54" s="118"/>
      <c r="GS54" s="118"/>
      <c r="GT54" s="119"/>
      <c r="GU54" s="119"/>
      <c r="GV54" s="77">
        <f t="shared" si="159"/>
        <v>0</v>
      </c>
      <c r="GW54" s="77">
        <f t="shared" si="160"/>
        <v>0</v>
      </c>
      <c r="GX54" s="77">
        <f t="shared" si="161"/>
        <v>0</v>
      </c>
      <c r="GY54" s="118"/>
      <c r="GZ54" s="118"/>
      <c r="HA54" s="119"/>
      <c r="HB54" s="119"/>
      <c r="HC54" s="77">
        <f t="shared" si="162"/>
        <v>0</v>
      </c>
      <c r="HD54" s="77">
        <f t="shared" si="163"/>
        <v>0</v>
      </c>
      <c r="HE54" s="77">
        <f t="shared" si="164"/>
        <v>0</v>
      </c>
      <c r="HF54" s="118"/>
      <c r="HG54" s="118"/>
      <c r="HH54" s="119"/>
      <c r="HI54" s="119"/>
      <c r="HJ54" s="77">
        <f t="shared" si="165"/>
        <v>0</v>
      </c>
      <c r="HK54" s="77">
        <f t="shared" si="166"/>
        <v>0</v>
      </c>
      <c r="HL54" s="77">
        <f t="shared" si="167"/>
        <v>0</v>
      </c>
      <c r="HM54" s="120"/>
      <c r="HN54" s="120"/>
      <c r="HO54" s="120"/>
      <c r="HP54" s="120"/>
      <c r="HQ54" s="120"/>
      <c r="HR54" s="120"/>
      <c r="HS54" s="76">
        <f t="shared" si="168"/>
        <v>0</v>
      </c>
      <c r="HT54" s="76">
        <f t="shared" si="169"/>
        <v>0</v>
      </c>
      <c r="HU54" s="76">
        <f t="shared" si="170"/>
        <v>0</v>
      </c>
      <c r="HV54" s="76">
        <f t="shared" si="171"/>
        <v>0</v>
      </c>
      <c r="HW54" s="76">
        <f t="shared" si="172"/>
        <v>0</v>
      </c>
      <c r="HX54" s="76">
        <f t="shared" si="173"/>
        <v>0</v>
      </c>
      <c r="HY54" s="76">
        <f t="shared" si="174"/>
        <v>0</v>
      </c>
      <c r="HZ54" s="76">
        <f t="shared" si="175"/>
        <v>0</v>
      </c>
      <c r="IA54" s="76">
        <f t="shared" si="176"/>
        <v>0</v>
      </c>
      <c r="IB54" s="76">
        <f t="shared" si="177"/>
        <v>0</v>
      </c>
      <c r="IC54" s="76">
        <f t="shared" si="178"/>
        <v>0</v>
      </c>
      <c r="ID54" s="76">
        <f t="shared" si="179"/>
        <v>0</v>
      </c>
      <c r="IE54" s="78">
        <f>IF('Daftar Pegawai'!I48="ASN YANG TIDAK DIBAYARKAN TPP",100%,
 IF(HZ54&gt;=$C$4,100%,
 (HN54*3%)+H54+I54+J54+O54+P54+Q54+V54+W54+X54+AC54+AD54+AE54+AJ54+AK54+AL54+AQ54+AR54+AS54+AX54+AY54+AZ54+BE54+BF54+BG54+BL54+BM54+BN54+BS54+BT54+BU54+BZ54+CA54+CB54+CG54+CH54+CI54+CN54+CO54+CP54+CU54+CV54+CW54+DB54+DC54+DD54+DI54+DJ54+DK54+DP54+DQ54+DR54+DW54+DX54+DY54+ED54+EE54+EF54+EK54+EL54+EM54+ER54+ES54+ET54+EY54+EZ54+FA54+FF54+FG54+FH54+FM54+FN54+FO54+FT54+FU54+FV54+GA54+GB54+GC54+GH54+GI54+GJ54+GO54+GP54+GQ54+GV54+GW54+GX54+HC54+HD54+HE54+HJ54+HK54+HL54+'Daftar Pegawai'!K48+'Daftar Pegawai'!M48+'Daftar Pegawai'!U48+'Daftar Pegawai'!O48+'Daftar Pegawai'!Q48+'Daftar Pegawai'!S48
 )
)</f>
        <v>1</v>
      </c>
      <c r="IF54" s="78">
        <f t="shared" si="180"/>
        <v>1</v>
      </c>
    </row>
    <row r="55" spans="1:240" x14ac:dyDescent="0.25">
      <c r="A55" s="121">
        <f t="shared" si="74"/>
        <v>45</v>
      </c>
      <c r="B55" s="121">
        <f>'Daftar Pegawai'!B49</f>
        <v>0</v>
      </c>
      <c r="C55" s="121">
        <f>'Daftar Pegawai'!C49</f>
        <v>0</v>
      </c>
      <c r="D55" s="118"/>
      <c r="E55" s="118"/>
      <c r="F55" s="119"/>
      <c r="G55" s="119"/>
      <c r="H55" s="77">
        <f t="shared" si="75"/>
        <v>0</v>
      </c>
      <c r="I55" s="77">
        <f t="shared" si="76"/>
        <v>0</v>
      </c>
      <c r="J55" s="77">
        <f t="shared" si="77"/>
        <v>0</v>
      </c>
      <c r="K55" s="118"/>
      <c r="L55" s="118"/>
      <c r="M55" s="119"/>
      <c r="N55" s="119"/>
      <c r="O55" s="77">
        <f t="shared" si="78"/>
        <v>0</v>
      </c>
      <c r="P55" s="77">
        <f t="shared" si="79"/>
        <v>0</v>
      </c>
      <c r="Q55" s="77">
        <f t="shared" si="80"/>
        <v>0</v>
      </c>
      <c r="R55" s="118"/>
      <c r="S55" s="118"/>
      <c r="T55" s="119"/>
      <c r="U55" s="119"/>
      <c r="V55" s="77">
        <f t="shared" si="81"/>
        <v>0</v>
      </c>
      <c r="W55" s="77">
        <f t="shared" si="82"/>
        <v>0</v>
      </c>
      <c r="X55" s="77">
        <f t="shared" si="83"/>
        <v>0</v>
      </c>
      <c r="Y55" s="118"/>
      <c r="Z55" s="118"/>
      <c r="AA55" s="119"/>
      <c r="AB55" s="119"/>
      <c r="AC55" s="77">
        <f t="shared" si="84"/>
        <v>0</v>
      </c>
      <c r="AD55" s="77">
        <f t="shared" si="85"/>
        <v>0</v>
      </c>
      <c r="AE55" s="77">
        <f t="shared" si="86"/>
        <v>0</v>
      </c>
      <c r="AF55" s="118"/>
      <c r="AG55" s="118"/>
      <c r="AH55" s="119"/>
      <c r="AI55" s="119"/>
      <c r="AJ55" s="77">
        <f t="shared" si="87"/>
        <v>0</v>
      </c>
      <c r="AK55" s="77">
        <f t="shared" si="88"/>
        <v>0</v>
      </c>
      <c r="AL55" s="77">
        <f t="shared" si="89"/>
        <v>0</v>
      </c>
      <c r="AM55" s="118"/>
      <c r="AN55" s="118"/>
      <c r="AO55" s="119"/>
      <c r="AP55" s="119"/>
      <c r="AQ55" s="77">
        <f t="shared" si="90"/>
        <v>0</v>
      </c>
      <c r="AR55" s="77">
        <f t="shared" si="91"/>
        <v>0</v>
      </c>
      <c r="AS55" s="77">
        <f t="shared" si="92"/>
        <v>0</v>
      </c>
      <c r="AT55" s="118"/>
      <c r="AU55" s="118"/>
      <c r="AV55" s="119"/>
      <c r="AW55" s="119"/>
      <c r="AX55" s="77">
        <f t="shared" si="93"/>
        <v>0</v>
      </c>
      <c r="AY55" s="77">
        <f t="shared" si="94"/>
        <v>0</v>
      </c>
      <c r="AZ55" s="77">
        <f t="shared" si="95"/>
        <v>0</v>
      </c>
      <c r="BA55" s="118"/>
      <c r="BB55" s="118"/>
      <c r="BC55" s="119"/>
      <c r="BD55" s="119"/>
      <c r="BE55" s="77">
        <f t="shared" si="96"/>
        <v>0</v>
      </c>
      <c r="BF55" s="77">
        <f t="shared" si="97"/>
        <v>0</v>
      </c>
      <c r="BG55" s="77">
        <f t="shared" si="98"/>
        <v>0</v>
      </c>
      <c r="BH55" s="118"/>
      <c r="BI55" s="118"/>
      <c r="BJ55" s="119"/>
      <c r="BK55" s="119"/>
      <c r="BL55" s="77">
        <f t="shared" si="99"/>
        <v>0</v>
      </c>
      <c r="BM55" s="77">
        <f t="shared" si="100"/>
        <v>0</v>
      </c>
      <c r="BN55" s="77">
        <f t="shared" si="101"/>
        <v>0</v>
      </c>
      <c r="BO55" s="118"/>
      <c r="BP55" s="118"/>
      <c r="BQ55" s="119"/>
      <c r="BR55" s="119"/>
      <c r="BS55" s="77">
        <f t="shared" si="102"/>
        <v>0</v>
      </c>
      <c r="BT55" s="77">
        <f t="shared" si="103"/>
        <v>0</v>
      </c>
      <c r="BU55" s="77">
        <f t="shared" si="104"/>
        <v>0</v>
      </c>
      <c r="BV55" s="118"/>
      <c r="BW55" s="118"/>
      <c r="BX55" s="119"/>
      <c r="BY55" s="119"/>
      <c r="BZ55" s="77">
        <f t="shared" si="105"/>
        <v>0</v>
      </c>
      <c r="CA55" s="77">
        <f t="shared" si="106"/>
        <v>0</v>
      </c>
      <c r="CB55" s="77">
        <f t="shared" si="107"/>
        <v>0</v>
      </c>
      <c r="CC55" s="118"/>
      <c r="CD55" s="118"/>
      <c r="CE55" s="119"/>
      <c r="CF55" s="119"/>
      <c r="CG55" s="77">
        <f t="shared" si="108"/>
        <v>0</v>
      </c>
      <c r="CH55" s="77">
        <f t="shared" si="109"/>
        <v>0</v>
      </c>
      <c r="CI55" s="77">
        <f t="shared" si="110"/>
        <v>0</v>
      </c>
      <c r="CJ55" s="118"/>
      <c r="CK55" s="118"/>
      <c r="CL55" s="119"/>
      <c r="CM55" s="119"/>
      <c r="CN55" s="77">
        <f t="shared" si="111"/>
        <v>0</v>
      </c>
      <c r="CO55" s="77">
        <f t="shared" si="112"/>
        <v>0</v>
      </c>
      <c r="CP55" s="77">
        <f t="shared" si="113"/>
        <v>0</v>
      </c>
      <c r="CQ55" s="118"/>
      <c r="CR55" s="118"/>
      <c r="CS55" s="119"/>
      <c r="CT55" s="119"/>
      <c r="CU55" s="77">
        <f t="shared" si="114"/>
        <v>0</v>
      </c>
      <c r="CV55" s="77">
        <f t="shared" si="115"/>
        <v>0</v>
      </c>
      <c r="CW55" s="77">
        <f t="shared" si="116"/>
        <v>0</v>
      </c>
      <c r="CX55" s="118"/>
      <c r="CY55" s="118"/>
      <c r="CZ55" s="119"/>
      <c r="DA55" s="119"/>
      <c r="DB55" s="77">
        <f t="shared" si="117"/>
        <v>0</v>
      </c>
      <c r="DC55" s="77">
        <f t="shared" si="118"/>
        <v>0</v>
      </c>
      <c r="DD55" s="77">
        <f t="shared" si="119"/>
        <v>0</v>
      </c>
      <c r="DE55" s="118"/>
      <c r="DF55" s="118"/>
      <c r="DG55" s="119"/>
      <c r="DH55" s="119"/>
      <c r="DI55" s="77">
        <f t="shared" si="120"/>
        <v>0</v>
      </c>
      <c r="DJ55" s="77">
        <f t="shared" si="121"/>
        <v>0</v>
      </c>
      <c r="DK55" s="77">
        <f t="shared" si="122"/>
        <v>0</v>
      </c>
      <c r="DL55" s="118"/>
      <c r="DM55" s="118"/>
      <c r="DN55" s="119"/>
      <c r="DO55" s="119"/>
      <c r="DP55" s="77">
        <f t="shared" si="123"/>
        <v>0</v>
      </c>
      <c r="DQ55" s="77">
        <f t="shared" si="124"/>
        <v>0</v>
      </c>
      <c r="DR55" s="77">
        <f t="shared" si="125"/>
        <v>0</v>
      </c>
      <c r="DS55" s="118"/>
      <c r="DT55" s="118"/>
      <c r="DU55" s="119"/>
      <c r="DV55" s="119"/>
      <c r="DW55" s="77">
        <f t="shared" si="126"/>
        <v>0</v>
      </c>
      <c r="DX55" s="77">
        <f t="shared" si="127"/>
        <v>0</v>
      </c>
      <c r="DY55" s="77">
        <f t="shared" si="128"/>
        <v>0</v>
      </c>
      <c r="DZ55" s="118"/>
      <c r="EA55" s="118"/>
      <c r="EB55" s="119"/>
      <c r="EC55" s="119"/>
      <c r="ED55" s="77">
        <f t="shared" si="129"/>
        <v>0</v>
      </c>
      <c r="EE55" s="77">
        <f t="shared" si="130"/>
        <v>0</v>
      </c>
      <c r="EF55" s="77">
        <f t="shared" si="131"/>
        <v>0</v>
      </c>
      <c r="EG55" s="118"/>
      <c r="EH55" s="118"/>
      <c r="EI55" s="119"/>
      <c r="EJ55" s="119"/>
      <c r="EK55" s="77">
        <f t="shared" si="132"/>
        <v>0</v>
      </c>
      <c r="EL55" s="77">
        <f t="shared" si="133"/>
        <v>0</v>
      </c>
      <c r="EM55" s="77">
        <f t="shared" si="134"/>
        <v>0</v>
      </c>
      <c r="EN55" s="118"/>
      <c r="EO55" s="118"/>
      <c r="EP55" s="119"/>
      <c r="EQ55" s="119"/>
      <c r="ER55" s="77">
        <f t="shared" si="135"/>
        <v>0</v>
      </c>
      <c r="ES55" s="77">
        <f t="shared" si="136"/>
        <v>0</v>
      </c>
      <c r="ET55" s="77">
        <f t="shared" si="137"/>
        <v>0</v>
      </c>
      <c r="EU55" s="118"/>
      <c r="EV55" s="118"/>
      <c r="EW55" s="119"/>
      <c r="EX55" s="119"/>
      <c r="EY55" s="77">
        <f t="shared" si="138"/>
        <v>0</v>
      </c>
      <c r="EZ55" s="77">
        <f t="shared" si="139"/>
        <v>0</v>
      </c>
      <c r="FA55" s="77">
        <f t="shared" si="140"/>
        <v>0</v>
      </c>
      <c r="FB55" s="118"/>
      <c r="FC55" s="118"/>
      <c r="FD55" s="119"/>
      <c r="FE55" s="119"/>
      <c r="FF55" s="77">
        <f t="shared" si="141"/>
        <v>0</v>
      </c>
      <c r="FG55" s="77">
        <f t="shared" si="142"/>
        <v>0</v>
      </c>
      <c r="FH55" s="77">
        <f t="shared" si="143"/>
        <v>0</v>
      </c>
      <c r="FI55" s="118"/>
      <c r="FJ55" s="118"/>
      <c r="FK55" s="119"/>
      <c r="FL55" s="119"/>
      <c r="FM55" s="77">
        <f t="shared" si="144"/>
        <v>0</v>
      </c>
      <c r="FN55" s="77">
        <f t="shared" si="145"/>
        <v>0</v>
      </c>
      <c r="FO55" s="77">
        <f t="shared" si="146"/>
        <v>0</v>
      </c>
      <c r="FP55" s="118"/>
      <c r="FQ55" s="118"/>
      <c r="FR55" s="119"/>
      <c r="FS55" s="119"/>
      <c r="FT55" s="77">
        <f t="shared" si="147"/>
        <v>0</v>
      </c>
      <c r="FU55" s="77">
        <f t="shared" si="148"/>
        <v>0</v>
      </c>
      <c r="FV55" s="77">
        <f t="shared" si="149"/>
        <v>0</v>
      </c>
      <c r="FW55" s="118"/>
      <c r="FX55" s="118"/>
      <c r="FY55" s="119"/>
      <c r="FZ55" s="119"/>
      <c r="GA55" s="77">
        <f t="shared" si="150"/>
        <v>0</v>
      </c>
      <c r="GB55" s="77">
        <f t="shared" si="151"/>
        <v>0</v>
      </c>
      <c r="GC55" s="77">
        <f t="shared" si="152"/>
        <v>0</v>
      </c>
      <c r="GD55" s="118"/>
      <c r="GE55" s="118"/>
      <c r="GF55" s="119"/>
      <c r="GG55" s="119"/>
      <c r="GH55" s="77">
        <f t="shared" si="153"/>
        <v>0</v>
      </c>
      <c r="GI55" s="77">
        <f t="shared" si="154"/>
        <v>0</v>
      </c>
      <c r="GJ55" s="77">
        <f t="shared" si="155"/>
        <v>0</v>
      </c>
      <c r="GK55" s="118"/>
      <c r="GL55" s="118"/>
      <c r="GM55" s="119"/>
      <c r="GN55" s="119"/>
      <c r="GO55" s="77">
        <f t="shared" si="156"/>
        <v>0</v>
      </c>
      <c r="GP55" s="77">
        <f t="shared" si="157"/>
        <v>0</v>
      </c>
      <c r="GQ55" s="77">
        <f t="shared" si="158"/>
        <v>0</v>
      </c>
      <c r="GR55" s="118"/>
      <c r="GS55" s="118"/>
      <c r="GT55" s="119"/>
      <c r="GU55" s="119"/>
      <c r="GV55" s="77">
        <f t="shared" si="159"/>
        <v>0</v>
      </c>
      <c r="GW55" s="77">
        <f t="shared" si="160"/>
        <v>0</v>
      </c>
      <c r="GX55" s="77">
        <f t="shared" si="161"/>
        <v>0</v>
      </c>
      <c r="GY55" s="118"/>
      <c r="GZ55" s="118"/>
      <c r="HA55" s="119"/>
      <c r="HB55" s="119"/>
      <c r="HC55" s="77">
        <f t="shared" si="162"/>
        <v>0</v>
      </c>
      <c r="HD55" s="77">
        <f t="shared" si="163"/>
        <v>0</v>
      </c>
      <c r="HE55" s="77">
        <f t="shared" si="164"/>
        <v>0</v>
      </c>
      <c r="HF55" s="118"/>
      <c r="HG55" s="118"/>
      <c r="HH55" s="119"/>
      <c r="HI55" s="119"/>
      <c r="HJ55" s="77">
        <f t="shared" si="165"/>
        <v>0</v>
      </c>
      <c r="HK55" s="77">
        <f t="shared" si="166"/>
        <v>0</v>
      </c>
      <c r="HL55" s="77">
        <f t="shared" si="167"/>
        <v>0</v>
      </c>
      <c r="HM55" s="120"/>
      <c r="HN55" s="120"/>
      <c r="HO55" s="120"/>
      <c r="HP55" s="120"/>
      <c r="HQ55" s="120"/>
      <c r="HR55" s="120"/>
      <c r="HS55" s="76">
        <f t="shared" si="168"/>
        <v>0</v>
      </c>
      <c r="HT55" s="76">
        <f t="shared" si="169"/>
        <v>0</v>
      </c>
      <c r="HU55" s="76">
        <f t="shared" si="170"/>
        <v>0</v>
      </c>
      <c r="HV55" s="76">
        <f t="shared" si="171"/>
        <v>0</v>
      </c>
      <c r="HW55" s="76">
        <f t="shared" si="172"/>
        <v>0</v>
      </c>
      <c r="HX55" s="76">
        <f t="shared" si="173"/>
        <v>0</v>
      </c>
      <c r="HY55" s="76">
        <f t="shared" si="174"/>
        <v>0</v>
      </c>
      <c r="HZ55" s="76">
        <f t="shared" si="175"/>
        <v>0</v>
      </c>
      <c r="IA55" s="76">
        <f t="shared" si="176"/>
        <v>0</v>
      </c>
      <c r="IB55" s="76">
        <f t="shared" si="177"/>
        <v>0</v>
      </c>
      <c r="IC55" s="76">
        <f t="shared" si="178"/>
        <v>0</v>
      </c>
      <c r="ID55" s="76">
        <f t="shared" si="179"/>
        <v>0</v>
      </c>
      <c r="IE55" s="78">
        <f>IF('Daftar Pegawai'!I49="ASN YANG TIDAK DIBAYARKAN TPP",100%,
 IF(HZ55&gt;=$C$4,100%,
 (HN55*3%)+H55+I55+J55+O55+P55+Q55+V55+W55+X55+AC55+AD55+AE55+AJ55+AK55+AL55+AQ55+AR55+AS55+AX55+AY55+AZ55+BE55+BF55+BG55+BL55+BM55+BN55+BS55+BT55+BU55+BZ55+CA55+CB55+CG55+CH55+CI55+CN55+CO55+CP55+CU55+CV55+CW55+DB55+DC55+DD55+DI55+DJ55+DK55+DP55+DQ55+DR55+DW55+DX55+DY55+ED55+EE55+EF55+EK55+EL55+EM55+ER55+ES55+ET55+EY55+EZ55+FA55+FF55+FG55+FH55+FM55+FN55+FO55+FT55+FU55+FV55+GA55+GB55+GC55+GH55+GI55+GJ55+GO55+GP55+GQ55+GV55+GW55+GX55+HC55+HD55+HE55+HJ55+HK55+HL55+'Daftar Pegawai'!K49+'Daftar Pegawai'!M49+'Daftar Pegawai'!U49+'Daftar Pegawai'!O49+'Daftar Pegawai'!Q49+'Daftar Pegawai'!S49
 )
)</f>
        <v>1</v>
      </c>
      <c r="IF55" s="78">
        <f t="shared" si="180"/>
        <v>1</v>
      </c>
    </row>
    <row r="56" spans="1:240" x14ac:dyDescent="0.25">
      <c r="A56" s="121">
        <f t="shared" si="74"/>
        <v>46</v>
      </c>
      <c r="B56" s="121">
        <f>'Daftar Pegawai'!B50</f>
        <v>0</v>
      </c>
      <c r="C56" s="121">
        <f>'Daftar Pegawai'!C50</f>
        <v>0</v>
      </c>
      <c r="D56" s="118"/>
      <c r="E56" s="118"/>
      <c r="F56" s="119"/>
      <c r="G56" s="119"/>
      <c r="H56" s="77">
        <f t="shared" si="75"/>
        <v>0</v>
      </c>
      <c r="I56" s="77">
        <f t="shared" si="76"/>
        <v>0</v>
      </c>
      <c r="J56" s="77">
        <f t="shared" si="77"/>
        <v>0</v>
      </c>
      <c r="K56" s="118"/>
      <c r="L56" s="118"/>
      <c r="M56" s="119"/>
      <c r="N56" s="119"/>
      <c r="O56" s="77">
        <f t="shared" si="78"/>
        <v>0</v>
      </c>
      <c r="P56" s="77">
        <f t="shared" si="79"/>
        <v>0</v>
      </c>
      <c r="Q56" s="77">
        <f t="shared" si="80"/>
        <v>0</v>
      </c>
      <c r="R56" s="118"/>
      <c r="S56" s="118"/>
      <c r="T56" s="119"/>
      <c r="U56" s="119"/>
      <c r="V56" s="77">
        <f t="shared" si="81"/>
        <v>0</v>
      </c>
      <c r="W56" s="77">
        <f t="shared" si="82"/>
        <v>0</v>
      </c>
      <c r="X56" s="77">
        <f t="shared" si="83"/>
        <v>0</v>
      </c>
      <c r="Y56" s="118"/>
      <c r="Z56" s="118"/>
      <c r="AA56" s="119"/>
      <c r="AB56" s="119"/>
      <c r="AC56" s="77">
        <f t="shared" si="84"/>
        <v>0</v>
      </c>
      <c r="AD56" s="77">
        <f t="shared" si="85"/>
        <v>0</v>
      </c>
      <c r="AE56" s="77">
        <f t="shared" si="86"/>
        <v>0</v>
      </c>
      <c r="AF56" s="118"/>
      <c r="AG56" s="118"/>
      <c r="AH56" s="119"/>
      <c r="AI56" s="119"/>
      <c r="AJ56" s="77">
        <f t="shared" si="87"/>
        <v>0</v>
      </c>
      <c r="AK56" s="77">
        <f t="shared" si="88"/>
        <v>0</v>
      </c>
      <c r="AL56" s="77">
        <f t="shared" si="89"/>
        <v>0</v>
      </c>
      <c r="AM56" s="118"/>
      <c r="AN56" s="118"/>
      <c r="AO56" s="119"/>
      <c r="AP56" s="119"/>
      <c r="AQ56" s="77">
        <f t="shared" si="90"/>
        <v>0</v>
      </c>
      <c r="AR56" s="77">
        <f t="shared" si="91"/>
        <v>0</v>
      </c>
      <c r="AS56" s="77">
        <f t="shared" si="92"/>
        <v>0</v>
      </c>
      <c r="AT56" s="118"/>
      <c r="AU56" s="118"/>
      <c r="AV56" s="119"/>
      <c r="AW56" s="119"/>
      <c r="AX56" s="77">
        <f t="shared" si="93"/>
        <v>0</v>
      </c>
      <c r="AY56" s="77">
        <f t="shared" si="94"/>
        <v>0</v>
      </c>
      <c r="AZ56" s="77">
        <f t="shared" si="95"/>
        <v>0</v>
      </c>
      <c r="BA56" s="118"/>
      <c r="BB56" s="118"/>
      <c r="BC56" s="119"/>
      <c r="BD56" s="119"/>
      <c r="BE56" s="77">
        <f t="shared" si="96"/>
        <v>0</v>
      </c>
      <c r="BF56" s="77">
        <f t="shared" si="97"/>
        <v>0</v>
      </c>
      <c r="BG56" s="77">
        <f t="shared" si="98"/>
        <v>0</v>
      </c>
      <c r="BH56" s="118"/>
      <c r="BI56" s="118"/>
      <c r="BJ56" s="119"/>
      <c r="BK56" s="119"/>
      <c r="BL56" s="77">
        <f t="shared" si="99"/>
        <v>0</v>
      </c>
      <c r="BM56" s="77">
        <f t="shared" si="100"/>
        <v>0</v>
      </c>
      <c r="BN56" s="77">
        <f t="shared" si="101"/>
        <v>0</v>
      </c>
      <c r="BO56" s="118"/>
      <c r="BP56" s="118"/>
      <c r="BQ56" s="119"/>
      <c r="BR56" s="119"/>
      <c r="BS56" s="77">
        <f t="shared" si="102"/>
        <v>0</v>
      </c>
      <c r="BT56" s="77">
        <f t="shared" si="103"/>
        <v>0</v>
      </c>
      <c r="BU56" s="77">
        <f t="shared" si="104"/>
        <v>0</v>
      </c>
      <c r="BV56" s="118"/>
      <c r="BW56" s="118"/>
      <c r="BX56" s="119"/>
      <c r="BY56" s="119"/>
      <c r="BZ56" s="77">
        <f t="shared" si="105"/>
        <v>0</v>
      </c>
      <c r="CA56" s="77">
        <f t="shared" si="106"/>
        <v>0</v>
      </c>
      <c r="CB56" s="77">
        <f t="shared" si="107"/>
        <v>0</v>
      </c>
      <c r="CC56" s="118"/>
      <c r="CD56" s="118"/>
      <c r="CE56" s="119"/>
      <c r="CF56" s="119"/>
      <c r="CG56" s="77">
        <f t="shared" si="108"/>
        <v>0</v>
      </c>
      <c r="CH56" s="77">
        <f t="shared" si="109"/>
        <v>0</v>
      </c>
      <c r="CI56" s="77">
        <f t="shared" si="110"/>
        <v>0</v>
      </c>
      <c r="CJ56" s="118"/>
      <c r="CK56" s="118"/>
      <c r="CL56" s="119"/>
      <c r="CM56" s="119"/>
      <c r="CN56" s="77">
        <f t="shared" si="111"/>
        <v>0</v>
      </c>
      <c r="CO56" s="77">
        <f t="shared" si="112"/>
        <v>0</v>
      </c>
      <c r="CP56" s="77">
        <f t="shared" si="113"/>
        <v>0</v>
      </c>
      <c r="CQ56" s="118"/>
      <c r="CR56" s="118"/>
      <c r="CS56" s="119"/>
      <c r="CT56" s="119"/>
      <c r="CU56" s="77">
        <f t="shared" si="114"/>
        <v>0</v>
      </c>
      <c r="CV56" s="77">
        <f t="shared" si="115"/>
        <v>0</v>
      </c>
      <c r="CW56" s="77">
        <f t="shared" si="116"/>
        <v>0</v>
      </c>
      <c r="CX56" s="118"/>
      <c r="CY56" s="118"/>
      <c r="CZ56" s="119"/>
      <c r="DA56" s="119"/>
      <c r="DB56" s="77">
        <f t="shared" si="117"/>
        <v>0</v>
      </c>
      <c r="DC56" s="77">
        <f t="shared" si="118"/>
        <v>0</v>
      </c>
      <c r="DD56" s="77">
        <f t="shared" si="119"/>
        <v>0</v>
      </c>
      <c r="DE56" s="118"/>
      <c r="DF56" s="118"/>
      <c r="DG56" s="119"/>
      <c r="DH56" s="119"/>
      <c r="DI56" s="77">
        <f t="shared" si="120"/>
        <v>0</v>
      </c>
      <c r="DJ56" s="77">
        <f t="shared" si="121"/>
        <v>0</v>
      </c>
      <c r="DK56" s="77">
        <f t="shared" si="122"/>
        <v>0</v>
      </c>
      <c r="DL56" s="118"/>
      <c r="DM56" s="118"/>
      <c r="DN56" s="119"/>
      <c r="DO56" s="119"/>
      <c r="DP56" s="77">
        <f t="shared" si="123"/>
        <v>0</v>
      </c>
      <c r="DQ56" s="77">
        <f t="shared" si="124"/>
        <v>0</v>
      </c>
      <c r="DR56" s="77">
        <f t="shared" si="125"/>
        <v>0</v>
      </c>
      <c r="DS56" s="118"/>
      <c r="DT56" s="118"/>
      <c r="DU56" s="119"/>
      <c r="DV56" s="119"/>
      <c r="DW56" s="77">
        <f t="shared" si="126"/>
        <v>0</v>
      </c>
      <c r="DX56" s="77">
        <f t="shared" si="127"/>
        <v>0</v>
      </c>
      <c r="DY56" s="77">
        <f t="shared" si="128"/>
        <v>0</v>
      </c>
      <c r="DZ56" s="118"/>
      <c r="EA56" s="118"/>
      <c r="EB56" s="119"/>
      <c r="EC56" s="119"/>
      <c r="ED56" s="77">
        <f t="shared" si="129"/>
        <v>0</v>
      </c>
      <c r="EE56" s="77">
        <f t="shared" si="130"/>
        <v>0</v>
      </c>
      <c r="EF56" s="77">
        <f t="shared" si="131"/>
        <v>0</v>
      </c>
      <c r="EG56" s="118"/>
      <c r="EH56" s="118"/>
      <c r="EI56" s="119"/>
      <c r="EJ56" s="119"/>
      <c r="EK56" s="77">
        <f t="shared" si="132"/>
        <v>0</v>
      </c>
      <c r="EL56" s="77">
        <f t="shared" si="133"/>
        <v>0</v>
      </c>
      <c r="EM56" s="77">
        <f t="shared" si="134"/>
        <v>0</v>
      </c>
      <c r="EN56" s="118"/>
      <c r="EO56" s="118"/>
      <c r="EP56" s="119"/>
      <c r="EQ56" s="119"/>
      <c r="ER56" s="77">
        <f t="shared" si="135"/>
        <v>0</v>
      </c>
      <c r="ES56" s="77">
        <f t="shared" si="136"/>
        <v>0</v>
      </c>
      <c r="ET56" s="77">
        <f t="shared" si="137"/>
        <v>0</v>
      </c>
      <c r="EU56" s="118"/>
      <c r="EV56" s="118"/>
      <c r="EW56" s="119"/>
      <c r="EX56" s="119"/>
      <c r="EY56" s="77">
        <f t="shared" si="138"/>
        <v>0</v>
      </c>
      <c r="EZ56" s="77">
        <f t="shared" si="139"/>
        <v>0</v>
      </c>
      <c r="FA56" s="77">
        <f t="shared" si="140"/>
        <v>0</v>
      </c>
      <c r="FB56" s="118"/>
      <c r="FC56" s="118"/>
      <c r="FD56" s="119"/>
      <c r="FE56" s="119"/>
      <c r="FF56" s="77">
        <f t="shared" si="141"/>
        <v>0</v>
      </c>
      <c r="FG56" s="77">
        <f t="shared" si="142"/>
        <v>0</v>
      </c>
      <c r="FH56" s="77">
        <f t="shared" si="143"/>
        <v>0</v>
      </c>
      <c r="FI56" s="118"/>
      <c r="FJ56" s="118"/>
      <c r="FK56" s="119"/>
      <c r="FL56" s="119"/>
      <c r="FM56" s="77">
        <f t="shared" si="144"/>
        <v>0</v>
      </c>
      <c r="FN56" s="77">
        <f t="shared" si="145"/>
        <v>0</v>
      </c>
      <c r="FO56" s="77">
        <f t="shared" si="146"/>
        <v>0</v>
      </c>
      <c r="FP56" s="118"/>
      <c r="FQ56" s="118"/>
      <c r="FR56" s="119"/>
      <c r="FS56" s="119"/>
      <c r="FT56" s="77">
        <f t="shared" si="147"/>
        <v>0</v>
      </c>
      <c r="FU56" s="77">
        <f t="shared" si="148"/>
        <v>0</v>
      </c>
      <c r="FV56" s="77">
        <f t="shared" si="149"/>
        <v>0</v>
      </c>
      <c r="FW56" s="118"/>
      <c r="FX56" s="118"/>
      <c r="FY56" s="119"/>
      <c r="FZ56" s="119"/>
      <c r="GA56" s="77">
        <f t="shared" si="150"/>
        <v>0</v>
      </c>
      <c r="GB56" s="77">
        <f t="shared" si="151"/>
        <v>0</v>
      </c>
      <c r="GC56" s="77">
        <f t="shared" si="152"/>
        <v>0</v>
      </c>
      <c r="GD56" s="118"/>
      <c r="GE56" s="118"/>
      <c r="GF56" s="119"/>
      <c r="GG56" s="119"/>
      <c r="GH56" s="77">
        <f t="shared" si="153"/>
        <v>0</v>
      </c>
      <c r="GI56" s="77">
        <f t="shared" si="154"/>
        <v>0</v>
      </c>
      <c r="GJ56" s="77">
        <f t="shared" si="155"/>
        <v>0</v>
      </c>
      <c r="GK56" s="118"/>
      <c r="GL56" s="118"/>
      <c r="GM56" s="119"/>
      <c r="GN56" s="119"/>
      <c r="GO56" s="77">
        <f t="shared" si="156"/>
        <v>0</v>
      </c>
      <c r="GP56" s="77">
        <f t="shared" si="157"/>
        <v>0</v>
      </c>
      <c r="GQ56" s="77">
        <f t="shared" si="158"/>
        <v>0</v>
      </c>
      <c r="GR56" s="118"/>
      <c r="GS56" s="118"/>
      <c r="GT56" s="119"/>
      <c r="GU56" s="119"/>
      <c r="GV56" s="77">
        <f t="shared" si="159"/>
        <v>0</v>
      </c>
      <c r="GW56" s="77">
        <f t="shared" si="160"/>
        <v>0</v>
      </c>
      <c r="GX56" s="77">
        <f t="shared" si="161"/>
        <v>0</v>
      </c>
      <c r="GY56" s="118"/>
      <c r="GZ56" s="118"/>
      <c r="HA56" s="119"/>
      <c r="HB56" s="119"/>
      <c r="HC56" s="77">
        <f t="shared" si="162"/>
        <v>0</v>
      </c>
      <c r="HD56" s="77">
        <f t="shared" si="163"/>
        <v>0</v>
      </c>
      <c r="HE56" s="77">
        <f t="shared" si="164"/>
        <v>0</v>
      </c>
      <c r="HF56" s="118"/>
      <c r="HG56" s="118"/>
      <c r="HH56" s="119"/>
      <c r="HI56" s="119"/>
      <c r="HJ56" s="77">
        <f t="shared" si="165"/>
        <v>0</v>
      </c>
      <c r="HK56" s="77">
        <f t="shared" si="166"/>
        <v>0</v>
      </c>
      <c r="HL56" s="77">
        <f t="shared" si="167"/>
        <v>0</v>
      </c>
      <c r="HM56" s="120"/>
      <c r="HN56" s="120"/>
      <c r="HO56" s="120"/>
      <c r="HP56" s="120"/>
      <c r="HQ56" s="120"/>
      <c r="HR56" s="120"/>
      <c r="HS56" s="76">
        <f t="shared" si="168"/>
        <v>0</v>
      </c>
      <c r="HT56" s="76">
        <f t="shared" si="169"/>
        <v>0</v>
      </c>
      <c r="HU56" s="76">
        <f t="shared" si="170"/>
        <v>0</v>
      </c>
      <c r="HV56" s="76">
        <f t="shared" si="171"/>
        <v>0</v>
      </c>
      <c r="HW56" s="76">
        <f t="shared" si="172"/>
        <v>0</v>
      </c>
      <c r="HX56" s="76">
        <f t="shared" si="173"/>
        <v>0</v>
      </c>
      <c r="HY56" s="76">
        <f t="shared" si="174"/>
        <v>0</v>
      </c>
      <c r="HZ56" s="76">
        <f t="shared" si="175"/>
        <v>0</v>
      </c>
      <c r="IA56" s="76">
        <f t="shared" si="176"/>
        <v>0</v>
      </c>
      <c r="IB56" s="76">
        <f t="shared" si="177"/>
        <v>0</v>
      </c>
      <c r="IC56" s="76">
        <f t="shared" si="178"/>
        <v>0</v>
      </c>
      <c r="ID56" s="76">
        <f t="shared" si="179"/>
        <v>0</v>
      </c>
      <c r="IE56" s="78">
        <f>IF('Daftar Pegawai'!I50="ASN YANG TIDAK DIBAYARKAN TPP",100%,
 IF(HZ56&gt;=$C$4,100%,
 (HN56*3%)+H56+I56+J56+O56+P56+Q56+V56+W56+X56+AC56+AD56+AE56+AJ56+AK56+AL56+AQ56+AR56+AS56+AX56+AY56+AZ56+BE56+BF56+BG56+BL56+BM56+BN56+BS56+BT56+BU56+BZ56+CA56+CB56+CG56+CH56+CI56+CN56+CO56+CP56+CU56+CV56+CW56+DB56+DC56+DD56+DI56+DJ56+DK56+DP56+DQ56+DR56+DW56+DX56+DY56+ED56+EE56+EF56+EK56+EL56+EM56+ER56+ES56+ET56+EY56+EZ56+FA56+FF56+FG56+FH56+FM56+FN56+FO56+FT56+FU56+FV56+GA56+GB56+GC56+GH56+GI56+GJ56+GO56+GP56+GQ56+GV56+GW56+GX56+HC56+HD56+HE56+HJ56+HK56+HL56+'Daftar Pegawai'!K50+'Daftar Pegawai'!M50+'Daftar Pegawai'!U50+'Daftar Pegawai'!O50+'Daftar Pegawai'!Q50+'Daftar Pegawai'!S50
 )
)</f>
        <v>1</v>
      </c>
      <c r="IF56" s="78">
        <f t="shared" si="180"/>
        <v>1</v>
      </c>
    </row>
    <row r="57" spans="1:240" x14ac:dyDescent="0.25">
      <c r="A57" s="121">
        <f t="shared" si="74"/>
        <v>47</v>
      </c>
      <c r="B57" s="121">
        <f>'Daftar Pegawai'!B51</f>
        <v>0</v>
      </c>
      <c r="C57" s="121">
        <f>'Daftar Pegawai'!C51</f>
        <v>0</v>
      </c>
      <c r="D57" s="118"/>
      <c r="E57" s="118"/>
      <c r="F57" s="119"/>
      <c r="G57" s="119"/>
      <c r="H57" s="77">
        <f t="shared" si="75"/>
        <v>0</v>
      </c>
      <c r="I57" s="77">
        <f t="shared" si="76"/>
        <v>0</v>
      </c>
      <c r="J57" s="77">
        <f t="shared" si="77"/>
        <v>0</v>
      </c>
      <c r="K57" s="118"/>
      <c r="L57" s="118"/>
      <c r="M57" s="119"/>
      <c r="N57" s="119"/>
      <c r="O57" s="77">
        <f t="shared" si="78"/>
        <v>0</v>
      </c>
      <c r="P57" s="77">
        <f t="shared" si="79"/>
        <v>0</v>
      </c>
      <c r="Q57" s="77">
        <f t="shared" si="80"/>
        <v>0</v>
      </c>
      <c r="R57" s="118"/>
      <c r="S57" s="118"/>
      <c r="T57" s="119"/>
      <c r="U57" s="119"/>
      <c r="V57" s="77">
        <f t="shared" si="81"/>
        <v>0</v>
      </c>
      <c r="W57" s="77">
        <f t="shared" si="82"/>
        <v>0</v>
      </c>
      <c r="X57" s="77">
        <f t="shared" si="83"/>
        <v>0</v>
      </c>
      <c r="Y57" s="118"/>
      <c r="Z57" s="118"/>
      <c r="AA57" s="119"/>
      <c r="AB57" s="119"/>
      <c r="AC57" s="77">
        <f t="shared" si="84"/>
        <v>0</v>
      </c>
      <c r="AD57" s="77">
        <f t="shared" si="85"/>
        <v>0</v>
      </c>
      <c r="AE57" s="77">
        <f t="shared" si="86"/>
        <v>0</v>
      </c>
      <c r="AF57" s="118"/>
      <c r="AG57" s="118"/>
      <c r="AH57" s="119"/>
      <c r="AI57" s="119"/>
      <c r="AJ57" s="77">
        <f t="shared" si="87"/>
        <v>0</v>
      </c>
      <c r="AK57" s="77">
        <f t="shared" si="88"/>
        <v>0</v>
      </c>
      <c r="AL57" s="77">
        <f t="shared" si="89"/>
        <v>0</v>
      </c>
      <c r="AM57" s="118"/>
      <c r="AN57" s="118"/>
      <c r="AO57" s="119"/>
      <c r="AP57" s="119"/>
      <c r="AQ57" s="77">
        <f t="shared" si="90"/>
        <v>0</v>
      </c>
      <c r="AR57" s="77">
        <f t="shared" si="91"/>
        <v>0</v>
      </c>
      <c r="AS57" s="77">
        <f t="shared" si="92"/>
        <v>0</v>
      </c>
      <c r="AT57" s="118"/>
      <c r="AU57" s="118"/>
      <c r="AV57" s="119"/>
      <c r="AW57" s="119"/>
      <c r="AX57" s="77">
        <f t="shared" si="93"/>
        <v>0</v>
      </c>
      <c r="AY57" s="77">
        <f t="shared" si="94"/>
        <v>0</v>
      </c>
      <c r="AZ57" s="77">
        <f t="shared" si="95"/>
        <v>0</v>
      </c>
      <c r="BA57" s="118"/>
      <c r="BB57" s="118"/>
      <c r="BC57" s="119"/>
      <c r="BD57" s="119"/>
      <c r="BE57" s="77">
        <f t="shared" si="96"/>
        <v>0</v>
      </c>
      <c r="BF57" s="77">
        <f t="shared" si="97"/>
        <v>0</v>
      </c>
      <c r="BG57" s="77">
        <f t="shared" si="98"/>
        <v>0</v>
      </c>
      <c r="BH57" s="118"/>
      <c r="BI57" s="118"/>
      <c r="BJ57" s="119"/>
      <c r="BK57" s="119"/>
      <c r="BL57" s="77">
        <f t="shared" si="99"/>
        <v>0</v>
      </c>
      <c r="BM57" s="77">
        <f t="shared" si="100"/>
        <v>0</v>
      </c>
      <c r="BN57" s="77">
        <f t="shared" si="101"/>
        <v>0</v>
      </c>
      <c r="BO57" s="118"/>
      <c r="BP57" s="118"/>
      <c r="BQ57" s="119"/>
      <c r="BR57" s="119"/>
      <c r="BS57" s="77">
        <f t="shared" si="102"/>
        <v>0</v>
      </c>
      <c r="BT57" s="77">
        <f t="shared" si="103"/>
        <v>0</v>
      </c>
      <c r="BU57" s="77">
        <f t="shared" si="104"/>
        <v>0</v>
      </c>
      <c r="BV57" s="118"/>
      <c r="BW57" s="118"/>
      <c r="BX57" s="119"/>
      <c r="BY57" s="119"/>
      <c r="BZ57" s="77">
        <f t="shared" si="105"/>
        <v>0</v>
      </c>
      <c r="CA57" s="77">
        <f t="shared" si="106"/>
        <v>0</v>
      </c>
      <c r="CB57" s="77">
        <f t="shared" si="107"/>
        <v>0</v>
      </c>
      <c r="CC57" s="118"/>
      <c r="CD57" s="118"/>
      <c r="CE57" s="119"/>
      <c r="CF57" s="119"/>
      <c r="CG57" s="77">
        <f t="shared" si="108"/>
        <v>0</v>
      </c>
      <c r="CH57" s="77">
        <f t="shared" si="109"/>
        <v>0</v>
      </c>
      <c r="CI57" s="77">
        <f t="shared" si="110"/>
        <v>0</v>
      </c>
      <c r="CJ57" s="118"/>
      <c r="CK57" s="118"/>
      <c r="CL57" s="119"/>
      <c r="CM57" s="119"/>
      <c r="CN57" s="77">
        <f t="shared" si="111"/>
        <v>0</v>
      </c>
      <c r="CO57" s="77">
        <f t="shared" si="112"/>
        <v>0</v>
      </c>
      <c r="CP57" s="77">
        <f t="shared" si="113"/>
        <v>0</v>
      </c>
      <c r="CQ57" s="118"/>
      <c r="CR57" s="118"/>
      <c r="CS57" s="119"/>
      <c r="CT57" s="119"/>
      <c r="CU57" s="77">
        <f t="shared" si="114"/>
        <v>0</v>
      </c>
      <c r="CV57" s="77">
        <f t="shared" si="115"/>
        <v>0</v>
      </c>
      <c r="CW57" s="77">
        <f t="shared" si="116"/>
        <v>0</v>
      </c>
      <c r="CX57" s="118"/>
      <c r="CY57" s="118"/>
      <c r="CZ57" s="119"/>
      <c r="DA57" s="119"/>
      <c r="DB57" s="77">
        <f t="shared" si="117"/>
        <v>0</v>
      </c>
      <c r="DC57" s="77">
        <f t="shared" si="118"/>
        <v>0</v>
      </c>
      <c r="DD57" s="77">
        <f t="shared" si="119"/>
        <v>0</v>
      </c>
      <c r="DE57" s="118"/>
      <c r="DF57" s="118"/>
      <c r="DG57" s="119"/>
      <c r="DH57" s="119"/>
      <c r="DI57" s="77">
        <f t="shared" si="120"/>
        <v>0</v>
      </c>
      <c r="DJ57" s="77">
        <f t="shared" si="121"/>
        <v>0</v>
      </c>
      <c r="DK57" s="77">
        <f t="shared" si="122"/>
        <v>0</v>
      </c>
      <c r="DL57" s="118"/>
      <c r="DM57" s="118"/>
      <c r="DN57" s="119"/>
      <c r="DO57" s="119"/>
      <c r="DP57" s="77">
        <f t="shared" si="123"/>
        <v>0</v>
      </c>
      <c r="DQ57" s="77">
        <f t="shared" si="124"/>
        <v>0</v>
      </c>
      <c r="DR57" s="77">
        <f t="shared" si="125"/>
        <v>0</v>
      </c>
      <c r="DS57" s="118"/>
      <c r="DT57" s="118"/>
      <c r="DU57" s="119"/>
      <c r="DV57" s="119"/>
      <c r="DW57" s="77">
        <f t="shared" si="126"/>
        <v>0</v>
      </c>
      <c r="DX57" s="77">
        <f t="shared" si="127"/>
        <v>0</v>
      </c>
      <c r="DY57" s="77">
        <f t="shared" si="128"/>
        <v>0</v>
      </c>
      <c r="DZ57" s="118"/>
      <c r="EA57" s="118"/>
      <c r="EB57" s="119"/>
      <c r="EC57" s="119"/>
      <c r="ED57" s="77">
        <f t="shared" si="129"/>
        <v>0</v>
      </c>
      <c r="EE57" s="77">
        <f t="shared" si="130"/>
        <v>0</v>
      </c>
      <c r="EF57" s="77">
        <f t="shared" si="131"/>
        <v>0</v>
      </c>
      <c r="EG57" s="118"/>
      <c r="EH57" s="118"/>
      <c r="EI57" s="119"/>
      <c r="EJ57" s="119"/>
      <c r="EK57" s="77">
        <f t="shared" si="132"/>
        <v>0</v>
      </c>
      <c r="EL57" s="77">
        <f t="shared" si="133"/>
        <v>0</v>
      </c>
      <c r="EM57" s="77">
        <f t="shared" si="134"/>
        <v>0</v>
      </c>
      <c r="EN57" s="118"/>
      <c r="EO57" s="118"/>
      <c r="EP57" s="119"/>
      <c r="EQ57" s="119"/>
      <c r="ER57" s="77">
        <f t="shared" si="135"/>
        <v>0</v>
      </c>
      <c r="ES57" s="77">
        <f t="shared" si="136"/>
        <v>0</v>
      </c>
      <c r="ET57" s="77">
        <f t="shared" si="137"/>
        <v>0</v>
      </c>
      <c r="EU57" s="118"/>
      <c r="EV57" s="118"/>
      <c r="EW57" s="119"/>
      <c r="EX57" s="119"/>
      <c r="EY57" s="77">
        <f t="shared" si="138"/>
        <v>0</v>
      </c>
      <c r="EZ57" s="77">
        <f t="shared" si="139"/>
        <v>0</v>
      </c>
      <c r="FA57" s="77">
        <f t="shared" si="140"/>
        <v>0</v>
      </c>
      <c r="FB57" s="118"/>
      <c r="FC57" s="118"/>
      <c r="FD57" s="119"/>
      <c r="FE57" s="119"/>
      <c r="FF57" s="77">
        <f t="shared" si="141"/>
        <v>0</v>
      </c>
      <c r="FG57" s="77">
        <f t="shared" si="142"/>
        <v>0</v>
      </c>
      <c r="FH57" s="77">
        <f t="shared" si="143"/>
        <v>0</v>
      </c>
      <c r="FI57" s="118"/>
      <c r="FJ57" s="118"/>
      <c r="FK57" s="119"/>
      <c r="FL57" s="119"/>
      <c r="FM57" s="77">
        <f t="shared" si="144"/>
        <v>0</v>
      </c>
      <c r="FN57" s="77">
        <f t="shared" si="145"/>
        <v>0</v>
      </c>
      <c r="FO57" s="77">
        <f t="shared" si="146"/>
        <v>0</v>
      </c>
      <c r="FP57" s="118"/>
      <c r="FQ57" s="118"/>
      <c r="FR57" s="119"/>
      <c r="FS57" s="119"/>
      <c r="FT57" s="77">
        <f t="shared" si="147"/>
        <v>0</v>
      </c>
      <c r="FU57" s="77">
        <f t="shared" si="148"/>
        <v>0</v>
      </c>
      <c r="FV57" s="77">
        <f t="shared" si="149"/>
        <v>0</v>
      </c>
      <c r="FW57" s="118"/>
      <c r="FX57" s="118"/>
      <c r="FY57" s="119"/>
      <c r="FZ57" s="119"/>
      <c r="GA57" s="77">
        <f t="shared" si="150"/>
        <v>0</v>
      </c>
      <c r="GB57" s="77">
        <f t="shared" si="151"/>
        <v>0</v>
      </c>
      <c r="GC57" s="77">
        <f t="shared" si="152"/>
        <v>0</v>
      </c>
      <c r="GD57" s="118"/>
      <c r="GE57" s="118"/>
      <c r="GF57" s="119"/>
      <c r="GG57" s="119"/>
      <c r="GH57" s="77">
        <f t="shared" si="153"/>
        <v>0</v>
      </c>
      <c r="GI57" s="77">
        <f t="shared" si="154"/>
        <v>0</v>
      </c>
      <c r="GJ57" s="77">
        <f t="shared" si="155"/>
        <v>0</v>
      </c>
      <c r="GK57" s="118"/>
      <c r="GL57" s="118"/>
      <c r="GM57" s="119"/>
      <c r="GN57" s="119"/>
      <c r="GO57" s="77">
        <f t="shared" si="156"/>
        <v>0</v>
      </c>
      <c r="GP57" s="77">
        <f t="shared" si="157"/>
        <v>0</v>
      </c>
      <c r="GQ57" s="77">
        <f t="shared" si="158"/>
        <v>0</v>
      </c>
      <c r="GR57" s="118"/>
      <c r="GS57" s="118"/>
      <c r="GT57" s="119"/>
      <c r="GU57" s="119"/>
      <c r="GV57" s="77">
        <f t="shared" si="159"/>
        <v>0</v>
      </c>
      <c r="GW57" s="77">
        <f t="shared" si="160"/>
        <v>0</v>
      </c>
      <c r="GX57" s="77">
        <f t="shared" si="161"/>
        <v>0</v>
      </c>
      <c r="GY57" s="118"/>
      <c r="GZ57" s="118"/>
      <c r="HA57" s="119"/>
      <c r="HB57" s="119"/>
      <c r="HC57" s="77">
        <f t="shared" si="162"/>
        <v>0</v>
      </c>
      <c r="HD57" s="77">
        <f t="shared" si="163"/>
        <v>0</v>
      </c>
      <c r="HE57" s="77">
        <f t="shared" si="164"/>
        <v>0</v>
      </c>
      <c r="HF57" s="118"/>
      <c r="HG57" s="118"/>
      <c r="HH57" s="119"/>
      <c r="HI57" s="119"/>
      <c r="HJ57" s="77">
        <f t="shared" si="165"/>
        <v>0</v>
      </c>
      <c r="HK57" s="77">
        <f t="shared" si="166"/>
        <v>0</v>
      </c>
      <c r="HL57" s="77">
        <f t="shared" si="167"/>
        <v>0</v>
      </c>
      <c r="HM57" s="120"/>
      <c r="HN57" s="120"/>
      <c r="HO57" s="120"/>
      <c r="HP57" s="120"/>
      <c r="HQ57" s="120"/>
      <c r="HR57" s="120"/>
      <c r="HS57" s="76">
        <f t="shared" si="168"/>
        <v>0</v>
      </c>
      <c r="HT57" s="76">
        <f t="shared" si="169"/>
        <v>0</v>
      </c>
      <c r="HU57" s="76">
        <f t="shared" si="170"/>
        <v>0</v>
      </c>
      <c r="HV57" s="76">
        <f t="shared" si="171"/>
        <v>0</v>
      </c>
      <c r="HW57" s="76">
        <f t="shared" si="172"/>
        <v>0</v>
      </c>
      <c r="HX57" s="76">
        <f t="shared" si="173"/>
        <v>0</v>
      </c>
      <c r="HY57" s="76">
        <f t="shared" si="174"/>
        <v>0</v>
      </c>
      <c r="HZ57" s="76">
        <f t="shared" si="175"/>
        <v>0</v>
      </c>
      <c r="IA57" s="76">
        <f t="shared" si="176"/>
        <v>0</v>
      </c>
      <c r="IB57" s="76">
        <f t="shared" si="177"/>
        <v>0</v>
      </c>
      <c r="IC57" s="76">
        <f t="shared" si="178"/>
        <v>0</v>
      </c>
      <c r="ID57" s="76">
        <f t="shared" si="179"/>
        <v>0</v>
      </c>
      <c r="IE57" s="78">
        <f>IF('Daftar Pegawai'!I51="ASN YANG TIDAK DIBAYARKAN TPP",100%,
 IF(HZ57&gt;=$C$4,100%,
 (HN57*3%)+H57+I57+J57+O57+P57+Q57+V57+W57+X57+AC57+AD57+AE57+AJ57+AK57+AL57+AQ57+AR57+AS57+AX57+AY57+AZ57+BE57+BF57+BG57+BL57+BM57+BN57+BS57+BT57+BU57+BZ57+CA57+CB57+CG57+CH57+CI57+CN57+CO57+CP57+CU57+CV57+CW57+DB57+DC57+DD57+DI57+DJ57+DK57+DP57+DQ57+DR57+DW57+DX57+DY57+ED57+EE57+EF57+EK57+EL57+EM57+ER57+ES57+ET57+EY57+EZ57+FA57+FF57+FG57+FH57+FM57+FN57+FO57+FT57+FU57+FV57+GA57+GB57+GC57+GH57+GI57+GJ57+GO57+GP57+GQ57+GV57+GW57+GX57+HC57+HD57+HE57+HJ57+HK57+HL57+'Daftar Pegawai'!K51+'Daftar Pegawai'!M51+'Daftar Pegawai'!U51+'Daftar Pegawai'!O51+'Daftar Pegawai'!Q51+'Daftar Pegawai'!S51
 )
)</f>
        <v>1</v>
      </c>
      <c r="IF57" s="78">
        <f t="shared" si="180"/>
        <v>1</v>
      </c>
    </row>
    <row r="58" spans="1:240" x14ac:dyDescent="0.25">
      <c r="A58" s="121">
        <f t="shared" si="74"/>
        <v>48</v>
      </c>
      <c r="B58" s="121">
        <f>'Daftar Pegawai'!B52</f>
        <v>0</v>
      </c>
      <c r="C58" s="121">
        <f>'Daftar Pegawai'!C52</f>
        <v>0</v>
      </c>
      <c r="D58" s="118"/>
      <c r="E58" s="118"/>
      <c r="F58" s="119"/>
      <c r="G58" s="119"/>
      <c r="H58" s="77">
        <f t="shared" si="75"/>
        <v>0</v>
      </c>
      <c r="I58" s="77">
        <f t="shared" si="76"/>
        <v>0</v>
      </c>
      <c r="J58" s="77">
        <f t="shared" si="77"/>
        <v>0</v>
      </c>
      <c r="K58" s="118"/>
      <c r="L58" s="118"/>
      <c r="M58" s="119"/>
      <c r="N58" s="119"/>
      <c r="O58" s="77">
        <f t="shared" si="78"/>
        <v>0</v>
      </c>
      <c r="P58" s="77">
        <f t="shared" si="79"/>
        <v>0</v>
      </c>
      <c r="Q58" s="77">
        <f t="shared" si="80"/>
        <v>0</v>
      </c>
      <c r="R58" s="118"/>
      <c r="S58" s="118"/>
      <c r="T58" s="119"/>
      <c r="U58" s="119"/>
      <c r="V58" s="77">
        <f t="shared" si="81"/>
        <v>0</v>
      </c>
      <c r="W58" s="77">
        <f t="shared" si="82"/>
        <v>0</v>
      </c>
      <c r="X58" s="77">
        <f t="shared" si="83"/>
        <v>0</v>
      </c>
      <c r="Y58" s="118"/>
      <c r="Z58" s="118"/>
      <c r="AA58" s="119"/>
      <c r="AB58" s="119"/>
      <c r="AC58" s="77">
        <f t="shared" si="84"/>
        <v>0</v>
      </c>
      <c r="AD58" s="77">
        <f t="shared" si="85"/>
        <v>0</v>
      </c>
      <c r="AE58" s="77">
        <f t="shared" si="86"/>
        <v>0</v>
      </c>
      <c r="AF58" s="118"/>
      <c r="AG58" s="118"/>
      <c r="AH58" s="119"/>
      <c r="AI58" s="119"/>
      <c r="AJ58" s="77">
        <f t="shared" si="87"/>
        <v>0</v>
      </c>
      <c r="AK58" s="77">
        <f t="shared" si="88"/>
        <v>0</v>
      </c>
      <c r="AL58" s="77">
        <f t="shared" si="89"/>
        <v>0</v>
      </c>
      <c r="AM58" s="118"/>
      <c r="AN58" s="118"/>
      <c r="AO58" s="119"/>
      <c r="AP58" s="119"/>
      <c r="AQ58" s="77">
        <f t="shared" si="90"/>
        <v>0</v>
      </c>
      <c r="AR58" s="77">
        <f t="shared" si="91"/>
        <v>0</v>
      </c>
      <c r="AS58" s="77">
        <f t="shared" si="92"/>
        <v>0</v>
      </c>
      <c r="AT58" s="118"/>
      <c r="AU58" s="118"/>
      <c r="AV58" s="119"/>
      <c r="AW58" s="119"/>
      <c r="AX58" s="77">
        <f t="shared" si="93"/>
        <v>0</v>
      </c>
      <c r="AY58" s="77">
        <f t="shared" si="94"/>
        <v>0</v>
      </c>
      <c r="AZ58" s="77">
        <f t="shared" si="95"/>
        <v>0</v>
      </c>
      <c r="BA58" s="118"/>
      <c r="BB58" s="118"/>
      <c r="BC58" s="119"/>
      <c r="BD58" s="119"/>
      <c r="BE58" s="77">
        <f t="shared" si="96"/>
        <v>0</v>
      </c>
      <c r="BF58" s="77">
        <f t="shared" si="97"/>
        <v>0</v>
      </c>
      <c r="BG58" s="77">
        <f t="shared" si="98"/>
        <v>0</v>
      </c>
      <c r="BH58" s="118"/>
      <c r="BI58" s="118"/>
      <c r="BJ58" s="119"/>
      <c r="BK58" s="119"/>
      <c r="BL58" s="77">
        <f t="shared" si="99"/>
        <v>0</v>
      </c>
      <c r="BM58" s="77">
        <f t="shared" si="100"/>
        <v>0</v>
      </c>
      <c r="BN58" s="77">
        <f t="shared" si="101"/>
        <v>0</v>
      </c>
      <c r="BO58" s="118"/>
      <c r="BP58" s="118"/>
      <c r="BQ58" s="119"/>
      <c r="BR58" s="119"/>
      <c r="BS58" s="77">
        <f t="shared" si="102"/>
        <v>0</v>
      </c>
      <c r="BT58" s="77">
        <f t="shared" si="103"/>
        <v>0</v>
      </c>
      <c r="BU58" s="77">
        <f t="shared" si="104"/>
        <v>0</v>
      </c>
      <c r="BV58" s="118"/>
      <c r="BW58" s="118"/>
      <c r="BX58" s="119"/>
      <c r="BY58" s="119"/>
      <c r="BZ58" s="77">
        <f t="shared" si="105"/>
        <v>0</v>
      </c>
      <c r="CA58" s="77">
        <f t="shared" si="106"/>
        <v>0</v>
      </c>
      <c r="CB58" s="77">
        <f t="shared" si="107"/>
        <v>0</v>
      </c>
      <c r="CC58" s="118"/>
      <c r="CD58" s="118"/>
      <c r="CE58" s="119"/>
      <c r="CF58" s="119"/>
      <c r="CG58" s="77">
        <f t="shared" si="108"/>
        <v>0</v>
      </c>
      <c r="CH58" s="77">
        <f t="shared" si="109"/>
        <v>0</v>
      </c>
      <c r="CI58" s="77">
        <f t="shared" si="110"/>
        <v>0</v>
      </c>
      <c r="CJ58" s="118"/>
      <c r="CK58" s="118"/>
      <c r="CL58" s="119"/>
      <c r="CM58" s="119"/>
      <c r="CN58" s="77">
        <f t="shared" si="111"/>
        <v>0</v>
      </c>
      <c r="CO58" s="77">
        <f t="shared" si="112"/>
        <v>0</v>
      </c>
      <c r="CP58" s="77">
        <f t="shared" si="113"/>
        <v>0</v>
      </c>
      <c r="CQ58" s="118"/>
      <c r="CR58" s="118"/>
      <c r="CS58" s="119"/>
      <c r="CT58" s="119"/>
      <c r="CU58" s="77">
        <f t="shared" si="114"/>
        <v>0</v>
      </c>
      <c r="CV58" s="77">
        <f t="shared" si="115"/>
        <v>0</v>
      </c>
      <c r="CW58" s="77">
        <f t="shared" si="116"/>
        <v>0</v>
      </c>
      <c r="CX58" s="118"/>
      <c r="CY58" s="118"/>
      <c r="CZ58" s="119"/>
      <c r="DA58" s="119"/>
      <c r="DB58" s="77">
        <f t="shared" si="117"/>
        <v>0</v>
      </c>
      <c r="DC58" s="77">
        <f t="shared" si="118"/>
        <v>0</v>
      </c>
      <c r="DD58" s="77">
        <f t="shared" si="119"/>
        <v>0</v>
      </c>
      <c r="DE58" s="118"/>
      <c r="DF58" s="118"/>
      <c r="DG58" s="119"/>
      <c r="DH58" s="119"/>
      <c r="DI58" s="77">
        <f t="shared" si="120"/>
        <v>0</v>
      </c>
      <c r="DJ58" s="77">
        <f t="shared" si="121"/>
        <v>0</v>
      </c>
      <c r="DK58" s="77">
        <f t="shared" si="122"/>
        <v>0</v>
      </c>
      <c r="DL58" s="118"/>
      <c r="DM58" s="118"/>
      <c r="DN58" s="119"/>
      <c r="DO58" s="119"/>
      <c r="DP58" s="77">
        <f t="shared" si="123"/>
        <v>0</v>
      </c>
      <c r="DQ58" s="77">
        <f t="shared" si="124"/>
        <v>0</v>
      </c>
      <c r="DR58" s="77">
        <f t="shared" si="125"/>
        <v>0</v>
      </c>
      <c r="DS58" s="118"/>
      <c r="DT58" s="118"/>
      <c r="DU58" s="119"/>
      <c r="DV58" s="119"/>
      <c r="DW58" s="77">
        <f t="shared" si="126"/>
        <v>0</v>
      </c>
      <c r="DX58" s="77">
        <f t="shared" si="127"/>
        <v>0</v>
      </c>
      <c r="DY58" s="77">
        <f t="shared" si="128"/>
        <v>0</v>
      </c>
      <c r="DZ58" s="118"/>
      <c r="EA58" s="118"/>
      <c r="EB58" s="119"/>
      <c r="EC58" s="119"/>
      <c r="ED58" s="77">
        <f t="shared" si="129"/>
        <v>0</v>
      </c>
      <c r="EE58" s="77">
        <f t="shared" si="130"/>
        <v>0</v>
      </c>
      <c r="EF58" s="77">
        <f t="shared" si="131"/>
        <v>0</v>
      </c>
      <c r="EG58" s="118"/>
      <c r="EH58" s="118"/>
      <c r="EI58" s="119"/>
      <c r="EJ58" s="119"/>
      <c r="EK58" s="77">
        <f t="shared" si="132"/>
        <v>0</v>
      </c>
      <c r="EL58" s="77">
        <f t="shared" si="133"/>
        <v>0</v>
      </c>
      <c r="EM58" s="77">
        <f t="shared" si="134"/>
        <v>0</v>
      </c>
      <c r="EN58" s="118"/>
      <c r="EO58" s="118"/>
      <c r="EP58" s="119"/>
      <c r="EQ58" s="119"/>
      <c r="ER58" s="77">
        <f t="shared" si="135"/>
        <v>0</v>
      </c>
      <c r="ES58" s="77">
        <f t="shared" si="136"/>
        <v>0</v>
      </c>
      <c r="ET58" s="77">
        <f t="shared" si="137"/>
        <v>0</v>
      </c>
      <c r="EU58" s="118"/>
      <c r="EV58" s="118"/>
      <c r="EW58" s="119"/>
      <c r="EX58" s="119"/>
      <c r="EY58" s="77">
        <f t="shared" si="138"/>
        <v>0</v>
      </c>
      <c r="EZ58" s="77">
        <f t="shared" si="139"/>
        <v>0</v>
      </c>
      <c r="FA58" s="77">
        <f t="shared" si="140"/>
        <v>0</v>
      </c>
      <c r="FB58" s="118"/>
      <c r="FC58" s="118"/>
      <c r="FD58" s="119"/>
      <c r="FE58" s="119"/>
      <c r="FF58" s="77">
        <f t="shared" si="141"/>
        <v>0</v>
      </c>
      <c r="FG58" s="77">
        <f t="shared" si="142"/>
        <v>0</v>
      </c>
      <c r="FH58" s="77">
        <f t="shared" si="143"/>
        <v>0</v>
      </c>
      <c r="FI58" s="118"/>
      <c r="FJ58" s="118"/>
      <c r="FK58" s="119"/>
      <c r="FL58" s="119"/>
      <c r="FM58" s="77">
        <f t="shared" si="144"/>
        <v>0</v>
      </c>
      <c r="FN58" s="77">
        <f t="shared" si="145"/>
        <v>0</v>
      </c>
      <c r="FO58" s="77">
        <f t="shared" si="146"/>
        <v>0</v>
      </c>
      <c r="FP58" s="118"/>
      <c r="FQ58" s="118"/>
      <c r="FR58" s="119"/>
      <c r="FS58" s="119"/>
      <c r="FT58" s="77">
        <f t="shared" si="147"/>
        <v>0</v>
      </c>
      <c r="FU58" s="77">
        <f t="shared" si="148"/>
        <v>0</v>
      </c>
      <c r="FV58" s="77">
        <f t="shared" si="149"/>
        <v>0</v>
      </c>
      <c r="FW58" s="118"/>
      <c r="FX58" s="118"/>
      <c r="FY58" s="119"/>
      <c r="FZ58" s="119"/>
      <c r="GA58" s="77">
        <f t="shared" si="150"/>
        <v>0</v>
      </c>
      <c r="GB58" s="77">
        <f t="shared" si="151"/>
        <v>0</v>
      </c>
      <c r="GC58" s="77">
        <f t="shared" si="152"/>
        <v>0</v>
      </c>
      <c r="GD58" s="118"/>
      <c r="GE58" s="118"/>
      <c r="GF58" s="119"/>
      <c r="GG58" s="119"/>
      <c r="GH58" s="77">
        <f t="shared" si="153"/>
        <v>0</v>
      </c>
      <c r="GI58" s="77">
        <f t="shared" si="154"/>
        <v>0</v>
      </c>
      <c r="GJ58" s="77">
        <f t="shared" si="155"/>
        <v>0</v>
      </c>
      <c r="GK58" s="118"/>
      <c r="GL58" s="118"/>
      <c r="GM58" s="119"/>
      <c r="GN58" s="119"/>
      <c r="GO58" s="77">
        <f t="shared" si="156"/>
        <v>0</v>
      </c>
      <c r="GP58" s="77">
        <f t="shared" si="157"/>
        <v>0</v>
      </c>
      <c r="GQ58" s="77">
        <f t="shared" si="158"/>
        <v>0</v>
      </c>
      <c r="GR58" s="118"/>
      <c r="GS58" s="118"/>
      <c r="GT58" s="119"/>
      <c r="GU58" s="119"/>
      <c r="GV58" s="77">
        <f t="shared" si="159"/>
        <v>0</v>
      </c>
      <c r="GW58" s="77">
        <f t="shared" si="160"/>
        <v>0</v>
      </c>
      <c r="GX58" s="77">
        <f t="shared" si="161"/>
        <v>0</v>
      </c>
      <c r="GY58" s="118"/>
      <c r="GZ58" s="118"/>
      <c r="HA58" s="119"/>
      <c r="HB58" s="119"/>
      <c r="HC58" s="77">
        <f t="shared" si="162"/>
        <v>0</v>
      </c>
      <c r="HD58" s="77">
        <f t="shared" si="163"/>
        <v>0</v>
      </c>
      <c r="HE58" s="77">
        <f t="shared" si="164"/>
        <v>0</v>
      </c>
      <c r="HF58" s="118"/>
      <c r="HG58" s="118"/>
      <c r="HH58" s="119"/>
      <c r="HI58" s="119"/>
      <c r="HJ58" s="77">
        <f t="shared" si="165"/>
        <v>0</v>
      </c>
      <c r="HK58" s="77">
        <f t="shared" si="166"/>
        <v>0</v>
      </c>
      <c r="HL58" s="77">
        <f t="shared" si="167"/>
        <v>0</v>
      </c>
      <c r="HM58" s="120"/>
      <c r="HN58" s="120"/>
      <c r="HO58" s="120"/>
      <c r="HP58" s="120"/>
      <c r="HQ58" s="120"/>
      <c r="HR58" s="120"/>
      <c r="HS58" s="76">
        <f t="shared" si="168"/>
        <v>0</v>
      </c>
      <c r="HT58" s="76">
        <f t="shared" si="169"/>
        <v>0</v>
      </c>
      <c r="HU58" s="76">
        <f t="shared" si="170"/>
        <v>0</v>
      </c>
      <c r="HV58" s="76">
        <f t="shared" si="171"/>
        <v>0</v>
      </c>
      <c r="HW58" s="76">
        <f t="shared" si="172"/>
        <v>0</v>
      </c>
      <c r="HX58" s="76">
        <f t="shared" si="173"/>
        <v>0</v>
      </c>
      <c r="HY58" s="76">
        <f t="shared" si="174"/>
        <v>0</v>
      </c>
      <c r="HZ58" s="76">
        <f t="shared" si="175"/>
        <v>0</v>
      </c>
      <c r="IA58" s="76">
        <f t="shared" si="176"/>
        <v>0</v>
      </c>
      <c r="IB58" s="76">
        <f t="shared" si="177"/>
        <v>0</v>
      </c>
      <c r="IC58" s="76">
        <f t="shared" si="178"/>
        <v>0</v>
      </c>
      <c r="ID58" s="76">
        <f t="shared" si="179"/>
        <v>0</v>
      </c>
      <c r="IE58" s="78">
        <f>IF('Daftar Pegawai'!I52="ASN YANG TIDAK DIBAYARKAN TPP",100%,
 IF(HZ58&gt;=$C$4,100%,
 (HN58*3%)+H58+I58+J58+O58+P58+Q58+V58+W58+X58+AC58+AD58+AE58+AJ58+AK58+AL58+AQ58+AR58+AS58+AX58+AY58+AZ58+BE58+BF58+BG58+BL58+BM58+BN58+BS58+BT58+BU58+BZ58+CA58+CB58+CG58+CH58+CI58+CN58+CO58+CP58+CU58+CV58+CW58+DB58+DC58+DD58+DI58+DJ58+DK58+DP58+DQ58+DR58+DW58+DX58+DY58+ED58+EE58+EF58+EK58+EL58+EM58+ER58+ES58+ET58+EY58+EZ58+FA58+FF58+FG58+FH58+FM58+FN58+FO58+FT58+FU58+FV58+GA58+GB58+GC58+GH58+GI58+GJ58+GO58+GP58+GQ58+GV58+GW58+GX58+HC58+HD58+HE58+HJ58+HK58+HL58+'Daftar Pegawai'!K52+'Daftar Pegawai'!M52+'Daftar Pegawai'!U52+'Daftar Pegawai'!O52+'Daftar Pegawai'!Q52+'Daftar Pegawai'!S52
 )
)</f>
        <v>1</v>
      </c>
      <c r="IF58" s="78">
        <f t="shared" si="180"/>
        <v>1</v>
      </c>
    </row>
    <row r="59" spans="1:240" x14ac:dyDescent="0.25">
      <c r="A59" s="121">
        <f t="shared" si="74"/>
        <v>49</v>
      </c>
      <c r="B59" s="121">
        <f>'Daftar Pegawai'!B53</f>
        <v>0</v>
      </c>
      <c r="C59" s="121">
        <f>'Daftar Pegawai'!C53</f>
        <v>0</v>
      </c>
      <c r="D59" s="118"/>
      <c r="E59" s="118"/>
      <c r="F59" s="119"/>
      <c r="G59" s="119"/>
      <c r="H59" s="77">
        <f t="shared" si="75"/>
        <v>0</v>
      </c>
      <c r="I59" s="77">
        <f t="shared" si="76"/>
        <v>0</v>
      </c>
      <c r="J59" s="77">
        <f t="shared" si="77"/>
        <v>0</v>
      </c>
      <c r="K59" s="118"/>
      <c r="L59" s="118"/>
      <c r="M59" s="119"/>
      <c r="N59" s="119"/>
      <c r="O59" s="77">
        <f t="shared" si="78"/>
        <v>0</v>
      </c>
      <c r="P59" s="77">
        <f t="shared" si="79"/>
        <v>0</v>
      </c>
      <c r="Q59" s="77">
        <f t="shared" si="80"/>
        <v>0</v>
      </c>
      <c r="R59" s="118"/>
      <c r="S59" s="118"/>
      <c r="T59" s="119"/>
      <c r="U59" s="119"/>
      <c r="V59" s="77">
        <f t="shared" si="81"/>
        <v>0</v>
      </c>
      <c r="W59" s="77">
        <f t="shared" si="82"/>
        <v>0</v>
      </c>
      <c r="X59" s="77">
        <f t="shared" si="83"/>
        <v>0</v>
      </c>
      <c r="Y59" s="118"/>
      <c r="Z59" s="118"/>
      <c r="AA59" s="119"/>
      <c r="AB59" s="119"/>
      <c r="AC59" s="77">
        <f t="shared" si="84"/>
        <v>0</v>
      </c>
      <c r="AD59" s="77">
        <f t="shared" si="85"/>
        <v>0</v>
      </c>
      <c r="AE59" s="77">
        <f t="shared" si="86"/>
        <v>0</v>
      </c>
      <c r="AF59" s="118"/>
      <c r="AG59" s="118"/>
      <c r="AH59" s="119"/>
      <c r="AI59" s="119"/>
      <c r="AJ59" s="77">
        <f t="shared" si="87"/>
        <v>0</v>
      </c>
      <c r="AK59" s="77">
        <f t="shared" si="88"/>
        <v>0</v>
      </c>
      <c r="AL59" s="77">
        <f t="shared" si="89"/>
        <v>0</v>
      </c>
      <c r="AM59" s="118"/>
      <c r="AN59" s="118"/>
      <c r="AO59" s="119"/>
      <c r="AP59" s="119"/>
      <c r="AQ59" s="77">
        <f t="shared" si="90"/>
        <v>0</v>
      </c>
      <c r="AR59" s="77">
        <f t="shared" si="91"/>
        <v>0</v>
      </c>
      <c r="AS59" s="77">
        <f t="shared" si="92"/>
        <v>0</v>
      </c>
      <c r="AT59" s="118"/>
      <c r="AU59" s="118"/>
      <c r="AV59" s="119"/>
      <c r="AW59" s="119"/>
      <c r="AX59" s="77">
        <f t="shared" si="93"/>
        <v>0</v>
      </c>
      <c r="AY59" s="77">
        <f t="shared" si="94"/>
        <v>0</v>
      </c>
      <c r="AZ59" s="77">
        <f t="shared" si="95"/>
        <v>0</v>
      </c>
      <c r="BA59" s="118"/>
      <c r="BB59" s="118"/>
      <c r="BC59" s="119"/>
      <c r="BD59" s="119"/>
      <c r="BE59" s="77">
        <f t="shared" si="96"/>
        <v>0</v>
      </c>
      <c r="BF59" s="77">
        <f t="shared" si="97"/>
        <v>0</v>
      </c>
      <c r="BG59" s="77">
        <f t="shared" si="98"/>
        <v>0</v>
      </c>
      <c r="BH59" s="118"/>
      <c r="BI59" s="118"/>
      <c r="BJ59" s="119"/>
      <c r="BK59" s="119"/>
      <c r="BL59" s="77">
        <f t="shared" si="99"/>
        <v>0</v>
      </c>
      <c r="BM59" s="77">
        <f t="shared" si="100"/>
        <v>0</v>
      </c>
      <c r="BN59" s="77">
        <f t="shared" si="101"/>
        <v>0</v>
      </c>
      <c r="BO59" s="118"/>
      <c r="BP59" s="118"/>
      <c r="BQ59" s="119"/>
      <c r="BR59" s="119"/>
      <c r="BS59" s="77">
        <f t="shared" si="102"/>
        <v>0</v>
      </c>
      <c r="BT59" s="77">
        <f t="shared" si="103"/>
        <v>0</v>
      </c>
      <c r="BU59" s="77">
        <f t="shared" si="104"/>
        <v>0</v>
      </c>
      <c r="BV59" s="118"/>
      <c r="BW59" s="118"/>
      <c r="BX59" s="119"/>
      <c r="BY59" s="119"/>
      <c r="BZ59" s="77">
        <f t="shared" si="105"/>
        <v>0</v>
      </c>
      <c r="CA59" s="77">
        <f t="shared" si="106"/>
        <v>0</v>
      </c>
      <c r="CB59" s="77">
        <f t="shared" si="107"/>
        <v>0</v>
      </c>
      <c r="CC59" s="118"/>
      <c r="CD59" s="118"/>
      <c r="CE59" s="119"/>
      <c r="CF59" s="119"/>
      <c r="CG59" s="77">
        <f t="shared" si="108"/>
        <v>0</v>
      </c>
      <c r="CH59" s="77">
        <f t="shared" si="109"/>
        <v>0</v>
      </c>
      <c r="CI59" s="77">
        <f t="shared" si="110"/>
        <v>0</v>
      </c>
      <c r="CJ59" s="118"/>
      <c r="CK59" s="118"/>
      <c r="CL59" s="119"/>
      <c r="CM59" s="119"/>
      <c r="CN59" s="77">
        <f t="shared" si="111"/>
        <v>0</v>
      </c>
      <c r="CO59" s="77">
        <f t="shared" si="112"/>
        <v>0</v>
      </c>
      <c r="CP59" s="77">
        <f t="shared" si="113"/>
        <v>0</v>
      </c>
      <c r="CQ59" s="118"/>
      <c r="CR59" s="118"/>
      <c r="CS59" s="119"/>
      <c r="CT59" s="119"/>
      <c r="CU59" s="77">
        <f t="shared" si="114"/>
        <v>0</v>
      </c>
      <c r="CV59" s="77">
        <f t="shared" si="115"/>
        <v>0</v>
      </c>
      <c r="CW59" s="77">
        <f t="shared" si="116"/>
        <v>0</v>
      </c>
      <c r="CX59" s="118"/>
      <c r="CY59" s="118"/>
      <c r="CZ59" s="119"/>
      <c r="DA59" s="119"/>
      <c r="DB59" s="77">
        <f t="shared" si="117"/>
        <v>0</v>
      </c>
      <c r="DC59" s="77">
        <f t="shared" si="118"/>
        <v>0</v>
      </c>
      <c r="DD59" s="77">
        <f t="shared" si="119"/>
        <v>0</v>
      </c>
      <c r="DE59" s="118"/>
      <c r="DF59" s="118"/>
      <c r="DG59" s="119"/>
      <c r="DH59" s="119"/>
      <c r="DI59" s="77">
        <f t="shared" si="120"/>
        <v>0</v>
      </c>
      <c r="DJ59" s="77">
        <f t="shared" si="121"/>
        <v>0</v>
      </c>
      <c r="DK59" s="77">
        <f t="shared" si="122"/>
        <v>0</v>
      </c>
      <c r="DL59" s="118"/>
      <c r="DM59" s="118"/>
      <c r="DN59" s="119"/>
      <c r="DO59" s="119"/>
      <c r="DP59" s="77">
        <f t="shared" si="123"/>
        <v>0</v>
      </c>
      <c r="DQ59" s="77">
        <f t="shared" si="124"/>
        <v>0</v>
      </c>
      <c r="DR59" s="77">
        <f t="shared" si="125"/>
        <v>0</v>
      </c>
      <c r="DS59" s="118"/>
      <c r="DT59" s="118"/>
      <c r="DU59" s="119"/>
      <c r="DV59" s="119"/>
      <c r="DW59" s="77">
        <f t="shared" si="126"/>
        <v>0</v>
      </c>
      <c r="DX59" s="77">
        <f t="shared" si="127"/>
        <v>0</v>
      </c>
      <c r="DY59" s="77">
        <f t="shared" si="128"/>
        <v>0</v>
      </c>
      <c r="DZ59" s="118"/>
      <c r="EA59" s="118"/>
      <c r="EB59" s="119"/>
      <c r="EC59" s="119"/>
      <c r="ED59" s="77">
        <f t="shared" si="129"/>
        <v>0</v>
      </c>
      <c r="EE59" s="77">
        <f t="shared" si="130"/>
        <v>0</v>
      </c>
      <c r="EF59" s="77">
        <f t="shared" si="131"/>
        <v>0</v>
      </c>
      <c r="EG59" s="118"/>
      <c r="EH59" s="118"/>
      <c r="EI59" s="119"/>
      <c r="EJ59" s="119"/>
      <c r="EK59" s="77">
        <f t="shared" si="132"/>
        <v>0</v>
      </c>
      <c r="EL59" s="77">
        <f t="shared" si="133"/>
        <v>0</v>
      </c>
      <c r="EM59" s="77">
        <f t="shared" si="134"/>
        <v>0</v>
      </c>
      <c r="EN59" s="118"/>
      <c r="EO59" s="118"/>
      <c r="EP59" s="119"/>
      <c r="EQ59" s="119"/>
      <c r="ER59" s="77">
        <f t="shared" si="135"/>
        <v>0</v>
      </c>
      <c r="ES59" s="77">
        <f t="shared" si="136"/>
        <v>0</v>
      </c>
      <c r="ET59" s="77">
        <f t="shared" si="137"/>
        <v>0</v>
      </c>
      <c r="EU59" s="118"/>
      <c r="EV59" s="118"/>
      <c r="EW59" s="119"/>
      <c r="EX59" s="119"/>
      <c r="EY59" s="77">
        <f t="shared" si="138"/>
        <v>0</v>
      </c>
      <c r="EZ59" s="77">
        <f t="shared" si="139"/>
        <v>0</v>
      </c>
      <c r="FA59" s="77">
        <f t="shared" si="140"/>
        <v>0</v>
      </c>
      <c r="FB59" s="118"/>
      <c r="FC59" s="118"/>
      <c r="FD59" s="119"/>
      <c r="FE59" s="119"/>
      <c r="FF59" s="77">
        <f t="shared" si="141"/>
        <v>0</v>
      </c>
      <c r="FG59" s="77">
        <f t="shared" si="142"/>
        <v>0</v>
      </c>
      <c r="FH59" s="77">
        <f t="shared" si="143"/>
        <v>0</v>
      </c>
      <c r="FI59" s="118"/>
      <c r="FJ59" s="118"/>
      <c r="FK59" s="119"/>
      <c r="FL59" s="119"/>
      <c r="FM59" s="77">
        <f t="shared" si="144"/>
        <v>0</v>
      </c>
      <c r="FN59" s="77">
        <f t="shared" si="145"/>
        <v>0</v>
      </c>
      <c r="FO59" s="77">
        <f t="shared" si="146"/>
        <v>0</v>
      </c>
      <c r="FP59" s="118"/>
      <c r="FQ59" s="118"/>
      <c r="FR59" s="119"/>
      <c r="FS59" s="119"/>
      <c r="FT59" s="77">
        <f t="shared" si="147"/>
        <v>0</v>
      </c>
      <c r="FU59" s="77">
        <f t="shared" si="148"/>
        <v>0</v>
      </c>
      <c r="FV59" s="77">
        <f t="shared" si="149"/>
        <v>0</v>
      </c>
      <c r="FW59" s="118"/>
      <c r="FX59" s="118"/>
      <c r="FY59" s="119"/>
      <c r="FZ59" s="119"/>
      <c r="GA59" s="77">
        <f t="shared" si="150"/>
        <v>0</v>
      </c>
      <c r="GB59" s="77">
        <f t="shared" si="151"/>
        <v>0</v>
      </c>
      <c r="GC59" s="77">
        <f t="shared" si="152"/>
        <v>0</v>
      </c>
      <c r="GD59" s="118"/>
      <c r="GE59" s="118"/>
      <c r="GF59" s="119"/>
      <c r="GG59" s="119"/>
      <c r="GH59" s="77">
        <f t="shared" si="153"/>
        <v>0</v>
      </c>
      <c r="GI59" s="77">
        <f t="shared" si="154"/>
        <v>0</v>
      </c>
      <c r="GJ59" s="77">
        <f t="shared" si="155"/>
        <v>0</v>
      </c>
      <c r="GK59" s="118"/>
      <c r="GL59" s="118"/>
      <c r="GM59" s="119"/>
      <c r="GN59" s="119"/>
      <c r="GO59" s="77">
        <f t="shared" si="156"/>
        <v>0</v>
      </c>
      <c r="GP59" s="77">
        <f t="shared" si="157"/>
        <v>0</v>
      </c>
      <c r="GQ59" s="77">
        <f t="shared" si="158"/>
        <v>0</v>
      </c>
      <c r="GR59" s="118"/>
      <c r="GS59" s="118"/>
      <c r="GT59" s="119"/>
      <c r="GU59" s="119"/>
      <c r="GV59" s="77">
        <f t="shared" si="159"/>
        <v>0</v>
      </c>
      <c r="GW59" s="77">
        <f t="shared" si="160"/>
        <v>0</v>
      </c>
      <c r="GX59" s="77">
        <f t="shared" si="161"/>
        <v>0</v>
      </c>
      <c r="GY59" s="118"/>
      <c r="GZ59" s="118"/>
      <c r="HA59" s="119"/>
      <c r="HB59" s="119"/>
      <c r="HC59" s="77">
        <f t="shared" si="162"/>
        <v>0</v>
      </c>
      <c r="HD59" s="77">
        <f t="shared" si="163"/>
        <v>0</v>
      </c>
      <c r="HE59" s="77">
        <f t="shared" si="164"/>
        <v>0</v>
      </c>
      <c r="HF59" s="118"/>
      <c r="HG59" s="118"/>
      <c r="HH59" s="119"/>
      <c r="HI59" s="119"/>
      <c r="HJ59" s="77">
        <f t="shared" si="165"/>
        <v>0</v>
      </c>
      <c r="HK59" s="77">
        <f t="shared" si="166"/>
        <v>0</v>
      </c>
      <c r="HL59" s="77">
        <f t="shared" si="167"/>
        <v>0</v>
      </c>
      <c r="HM59" s="120"/>
      <c r="HN59" s="120"/>
      <c r="HO59" s="120"/>
      <c r="HP59" s="120"/>
      <c r="HQ59" s="120"/>
      <c r="HR59" s="120"/>
      <c r="HS59" s="76">
        <f t="shared" si="168"/>
        <v>0</v>
      </c>
      <c r="HT59" s="76">
        <f t="shared" si="169"/>
        <v>0</v>
      </c>
      <c r="HU59" s="76">
        <f t="shared" si="170"/>
        <v>0</v>
      </c>
      <c r="HV59" s="76">
        <f t="shared" si="171"/>
        <v>0</v>
      </c>
      <c r="HW59" s="76">
        <f t="shared" si="172"/>
        <v>0</v>
      </c>
      <c r="HX59" s="76">
        <f t="shared" si="173"/>
        <v>0</v>
      </c>
      <c r="HY59" s="76">
        <f t="shared" si="174"/>
        <v>0</v>
      </c>
      <c r="HZ59" s="76">
        <f t="shared" si="175"/>
        <v>0</v>
      </c>
      <c r="IA59" s="76">
        <f t="shared" si="176"/>
        <v>0</v>
      </c>
      <c r="IB59" s="76">
        <f t="shared" si="177"/>
        <v>0</v>
      </c>
      <c r="IC59" s="76">
        <f t="shared" si="178"/>
        <v>0</v>
      </c>
      <c r="ID59" s="76">
        <f t="shared" si="179"/>
        <v>0</v>
      </c>
      <c r="IE59" s="78">
        <f>IF('Daftar Pegawai'!I53="ASN YANG TIDAK DIBAYARKAN TPP",100%,
 IF(HZ59&gt;=$C$4,100%,
 (HN59*3%)+H59+I59+J59+O59+P59+Q59+V59+W59+X59+AC59+AD59+AE59+AJ59+AK59+AL59+AQ59+AR59+AS59+AX59+AY59+AZ59+BE59+BF59+BG59+BL59+BM59+BN59+BS59+BT59+BU59+BZ59+CA59+CB59+CG59+CH59+CI59+CN59+CO59+CP59+CU59+CV59+CW59+DB59+DC59+DD59+DI59+DJ59+DK59+DP59+DQ59+DR59+DW59+DX59+DY59+ED59+EE59+EF59+EK59+EL59+EM59+ER59+ES59+ET59+EY59+EZ59+FA59+FF59+FG59+FH59+FM59+FN59+FO59+FT59+FU59+FV59+GA59+GB59+GC59+GH59+GI59+GJ59+GO59+GP59+GQ59+GV59+GW59+GX59+HC59+HD59+HE59+HJ59+HK59+HL59+'Daftar Pegawai'!K53+'Daftar Pegawai'!M53+'Daftar Pegawai'!U53+'Daftar Pegawai'!O53+'Daftar Pegawai'!Q53+'Daftar Pegawai'!S53
 )
)</f>
        <v>1</v>
      </c>
      <c r="IF59" s="78">
        <f t="shared" si="180"/>
        <v>1</v>
      </c>
    </row>
    <row r="60" spans="1:240" x14ac:dyDescent="0.25">
      <c r="A60" s="121">
        <f t="shared" si="74"/>
        <v>50</v>
      </c>
      <c r="B60" s="121">
        <f>'Daftar Pegawai'!B54</f>
        <v>0</v>
      </c>
      <c r="C60" s="121">
        <f>'Daftar Pegawai'!C54</f>
        <v>0</v>
      </c>
      <c r="D60" s="118"/>
      <c r="E60" s="118"/>
      <c r="F60" s="119"/>
      <c r="G60" s="119"/>
      <c r="H60" s="77">
        <f t="shared" si="75"/>
        <v>0</v>
      </c>
      <c r="I60" s="77">
        <f t="shared" si="76"/>
        <v>0</v>
      </c>
      <c r="J60" s="77">
        <f t="shared" si="77"/>
        <v>0</v>
      </c>
      <c r="K60" s="118"/>
      <c r="L60" s="118"/>
      <c r="M60" s="119"/>
      <c r="N60" s="119"/>
      <c r="O60" s="77">
        <f t="shared" si="78"/>
        <v>0</v>
      </c>
      <c r="P60" s="77">
        <f t="shared" si="79"/>
        <v>0</v>
      </c>
      <c r="Q60" s="77">
        <f t="shared" si="80"/>
        <v>0</v>
      </c>
      <c r="R60" s="118"/>
      <c r="S60" s="118"/>
      <c r="T60" s="119"/>
      <c r="U60" s="119"/>
      <c r="V60" s="77">
        <f t="shared" si="81"/>
        <v>0</v>
      </c>
      <c r="W60" s="77">
        <f t="shared" si="82"/>
        <v>0</v>
      </c>
      <c r="X60" s="77">
        <f t="shared" si="83"/>
        <v>0</v>
      </c>
      <c r="Y60" s="118"/>
      <c r="Z60" s="118"/>
      <c r="AA60" s="119"/>
      <c r="AB60" s="119"/>
      <c r="AC60" s="77">
        <f t="shared" si="84"/>
        <v>0</v>
      </c>
      <c r="AD60" s="77">
        <f t="shared" si="85"/>
        <v>0</v>
      </c>
      <c r="AE60" s="77">
        <f t="shared" si="86"/>
        <v>0</v>
      </c>
      <c r="AF60" s="118"/>
      <c r="AG60" s="118"/>
      <c r="AH60" s="119"/>
      <c r="AI60" s="119"/>
      <c r="AJ60" s="77">
        <f t="shared" si="87"/>
        <v>0</v>
      </c>
      <c r="AK60" s="77">
        <f t="shared" si="88"/>
        <v>0</v>
      </c>
      <c r="AL60" s="77">
        <f t="shared" si="89"/>
        <v>0</v>
      </c>
      <c r="AM60" s="118"/>
      <c r="AN60" s="118"/>
      <c r="AO60" s="119"/>
      <c r="AP60" s="119"/>
      <c r="AQ60" s="77">
        <f t="shared" si="90"/>
        <v>0</v>
      </c>
      <c r="AR60" s="77">
        <f t="shared" si="91"/>
        <v>0</v>
      </c>
      <c r="AS60" s="77">
        <f t="shared" si="92"/>
        <v>0</v>
      </c>
      <c r="AT60" s="118"/>
      <c r="AU60" s="118"/>
      <c r="AV60" s="119"/>
      <c r="AW60" s="119"/>
      <c r="AX60" s="77">
        <f t="shared" si="93"/>
        <v>0</v>
      </c>
      <c r="AY60" s="77">
        <f t="shared" si="94"/>
        <v>0</v>
      </c>
      <c r="AZ60" s="77">
        <f t="shared" si="95"/>
        <v>0</v>
      </c>
      <c r="BA60" s="118"/>
      <c r="BB60" s="118"/>
      <c r="BC60" s="119"/>
      <c r="BD60" s="119"/>
      <c r="BE60" s="77">
        <f t="shared" si="96"/>
        <v>0</v>
      </c>
      <c r="BF60" s="77">
        <f t="shared" si="97"/>
        <v>0</v>
      </c>
      <c r="BG60" s="77">
        <f t="shared" si="98"/>
        <v>0</v>
      </c>
      <c r="BH60" s="118"/>
      <c r="BI60" s="118"/>
      <c r="BJ60" s="119"/>
      <c r="BK60" s="119"/>
      <c r="BL60" s="77">
        <f t="shared" si="99"/>
        <v>0</v>
      </c>
      <c r="BM60" s="77">
        <f t="shared" si="100"/>
        <v>0</v>
      </c>
      <c r="BN60" s="77">
        <f t="shared" si="101"/>
        <v>0</v>
      </c>
      <c r="BO60" s="118"/>
      <c r="BP60" s="118"/>
      <c r="BQ60" s="119"/>
      <c r="BR60" s="119"/>
      <c r="BS60" s="77">
        <f t="shared" si="102"/>
        <v>0</v>
      </c>
      <c r="BT60" s="77">
        <f t="shared" si="103"/>
        <v>0</v>
      </c>
      <c r="BU60" s="77">
        <f t="shared" si="104"/>
        <v>0</v>
      </c>
      <c r="BV60" s="118"/>
      <c r="BW60" s="118"/>
      <c r="BX60" s="119"/>
      <c r="BY60" s="119"/>
      <c r="BZ60" s="77">
        <f t="shared" si="105"/>
        <v>0</v>
      </c>
      <c r="CA60" s="77">
        <f t="shared" si="106"/>
        <v>0</v>
      </c>
      <c r="CB60" s="77">
        <f t="shared" si="107"/>
        <v>0</v>
      </c>
      <c r="CC60" s="118"/>
      <c r="CD60" s="118"/>
      <c r="CE60" s="119"/>
      <c r="CF60" s="119"/>
      <c r="CG60" s="77">
        <f t="shared" si="108"/>
        <v>0</v>
      </c>
      <c r="CH60" s="77">
        <f t="shared" si="109"/>
        <v>0</v>
      </c>
      <c r="CI60" s="77">
        <f t="shared" si="110"/>
        <v>0</v>
      </c>
      <c r="CJ60" s="118"/>
      <c r="CK60" s="118"/>
      <c r="CL60" s="119"/>
      <c r="CM60" s="119"/>
      <c r="CN60" s="77">
        <f t="shared" si="111"/>
        <v>0</v>
      </c>
      <c r="CO60" s="77">
        <f t="shared" si="112"/>
        <v>0</v>
      </c>
      <c r="CP60" s="77">
        <f t="shared" si="113"/>
        <v>0</v>
      </c>
      <c r="CQ60" s="118"/>
      <c r="CR60" s="118"/>
      <c r="CS60" s="119"/>
      <c r="CT60" s="119"/>
      <c r="CU60" s="77">
        <f t="shared" si="114"/>
        <v>0</v>
      </c>
      <c r="CV60" s="77">
        <f t="shared" si="115"/>
        <v>0</v>
      </c>
      <c r="CW60" s="77">
        <f t="shared" si="116"/>
        <v>0</v>
      </c>
      <c r="CX60" s="118"/>
      <c r="CY60" s="118"/>
      <c r="CZ60" s="119"/>
      <c r="DA60" s="119"/>
      <c r="DB60" s="77">
        <f t="shared" si="117"/>
        <v>0</v>
      </c>
      <c r="DC60" s="77">
        <f t="shared" si="118"/>
        <v>0</v>
      </c>
      <c r="DD60" s="77">
        <f t="shared" si="119"/>
        <v>0</v>
      </c>
      <c r="DE60" s="118"/>
      <c r="DF60" s="118"/>
      <c r="DG60" s="119"/>
      <c r="DH60" s="119"/>
      <c r="DI60" s="77">
        <f t="shared" si="120"/>
        <v>0</v>
      </c>
      <c r="DJ60" s="77">
        <f t="shared" si="121"/>
        <v>0</v>
      </c>
      <c r="DK60" s="77">
        <f t="shared" si="122"/>
        <v>0</v>
      </c>
      <c r="DL60" s="118"/>
      <c r="DM60" s="118"/>
      <c r="DN60" s="119"/>
      <c r="DO60" s="119"/>
      <c r="DP60" s="77">
        <f t="shared" si="123"/>
        <v>0</v>
      </c>
      <c r="DQ60" s="77">
        <f t="shared" si="124"/>
        <v>0</v>
      </c>
      <c r="DR60" s="77">
        <f t="shared" si="125"/>
        <v>0</v>
      </c>
      <c r="DS60" s="118"/>
      <c r="DT60" s="118"/>
      <c r="DU60" s="119"/>
      <c r="DV60" s="119"/>
      <c r="DW60" s="77">
        <f t="shared" si="126"/>
        <v>0</v>
      </c>
      <c r="DX60" s="77">
        <f t="shared" si="127"/>
        <v>0</v>
      </c>
      <c r="DY60" s="77">
        <f t="shared" si="128"/>
        <v>0</v>
      </c>
      <c r="DZ60" s="118"/>
      <c r="EA60" s="118"/>
      <c r="EB60" s="119"/>
      <c r="EC60" s="119"/>
      <c r="ED60" s="77">
        <f t="shared" si="129"/>
        <v>0</v>
      </c>
      <c r="EE60" s="77">
        <f t="shared" si="130"/>
        <v>0</v>
      </c>
      <c r="EF60" s="77">
        <f t="shared" si="131"/>
        <v>0</v>
      </c>
      <c r="EG60" s="118"/>
      <c r="EH60" s="118"/>
      <c r="EI60" s="119"/>
      <c r="EJ60" s="119"/>
      <c r="EK60" s="77">
        <f t="shared" si="132"/>
        <v>0</v>
      </c>
      <c r="EL60" s="77">
        <f t="shared" si="133"/>
        <v>0</v>
      </c>
      <c r="EM60" s="77">
        <f t="shared" si="134"/>
        <v>0</v>
      </c>
      <c r="EN60" s="118"/>
      <c r="EO60" s="118"/>
      <c r="EP60" s="119"/>
      <c r="EQ60" s="119"/>
      <c r="ER60" s="77">
        <f t="shared" si="135"/>
        <v>0</v>
      </c>
      <c r="ES60" s="77">
        <f t="shared" si="136"/>
        <v>0</v>
      </c>
      <c r="ET60" s="77">
        <f t="shared" si="137"/>
        <v>0</v>
      </c>
      <c r="EU60" s="118"/>
      <c r="EV60" s="118"/>
      <c r="EW60" s="119"/>
      <c r="EX60" s="119"/>
      <c r="EY60" s="77">
        <f t="shared" si="138"/>
        <v>0</v>
      </c>
      <c r="EZ60" s="77">
        <f t="shared" si="139"/>
        <v>0</v>
      </c>
      <c r="FA60" s="77">
        <f t="shared" si="140"/>
        <v>0</v>
      </c>
      <c r="FB60" s="118"/>
      <c r="FC60" s="118"/>
      <c r="FD60" s="119"/>
      <c r="FE60" s="119"/>
      <c r="FF60" s="77">
        <f t="shared" si="141"/>
        <v>0</v>
      </c>
      <c r="FG60" s="77">
        <f t="shared" si="142"/>
        <v>0</v>
      </c>
      <c r="FH60" s="77">
        <f t="shared" si="143"/>
        <v>0</v>
      </c>
      <c r="FI60" s="118"/>
      <c r="FJ60" s="118"/>
      <c r="FK60" s="119"/>
      <c r="FL60" s="119"/>
      <c r="FM60" s="77">
        <f t="shared" si="144"/>
        <v>0</v>
      </c>
      <c r="FN60" s="77">
        <f t="shared" si="145"/>
        <v>0</v>
      </c>
      <c r="FO60" s="77">
        <f t="shared" si="146"/>
        <v>0</v>
      </c>
      <c r="FP60" s="118"/>
      <c r="FQ60" s="118"/>
      <c r="FR60" s="119"/>
      <c r="FS60" s="119"/>
      <c r="FT60" s="77">
        <f t="shared" si="147"/>
        <v>0</v>
      </c>
      <c r="FU60" s="77">
        <f t="shared" si="148"/>
        <v>0</v>
      </c>
      <c r="FV60" s="77">
        <f t="shared" si="149"/>
        <v>0</v>
      </c>
      <c r="FW60" s="118"/>
      <c r="FX60" s="118"/>
      <c r="FY60" s="119"/>
      <c r="FZ60" s="119"/>
      <c r="GA60" s="77">
        <f t="shared" si="150"/>
        <v>0</v>
      </c>
      <c r="GB60" s="77">
        <f t="shared" si="151"/>
        <v>0</v>
      </c>
      <c r="GC60" s="77">
        <f t="shared" si="152"/>
        <v>0</v>
      </c>
      <c r="GD60" s="118"/>
      <c r="GE60" s="118"/>
      <c r="GF60" s="119"/>
      <c r="GG60" s="119"/>
      <c r="GH60" s="77">
        <f t="shared" si="153"/>
        <v>0</v>
      </c>
      <c r="GI60" s="77">
        <f t="shared" si="154"/>
        <v>0</v>
      </c>
      <c r="GJ60" s="77">
        <f t="shared" si="155"/>
        <v>0</v>
      </c>
      <c r="GK60" s="118"/>
      <c r="GL60" s="118"/>
      <c r="GM60" s="119"/>
      <c r="GN60" s="119"/>
      <c r="GO60" s="77">
        <f t="shared" si="156"/>
        <v>0</v>
      </c>
      <c r="GP60" s="77">
        <f t="shared" si="157"/>
        <v>0</v>
      </c>
      <c r="GQ60" s="77">
        <f t="shared" si="158"/>
        <v>0</v>
      </c>
      <c r="GR60" s="118"/>
      <c r="GS60" s="118"/>
      <c r="GT60" s="119"/>
      <c r="GU60" s="119"/>
      <c r="GV60" s="77">
        <f t="shared" si="159"/>
        <v>0</v>
      </c>
      <c r="GW60" s="77">
        <f t="shared" si="160"/>
        <v>0</v>
      </c>
      <c r="GX60" s="77">
        <f t="shared" si="161"/>
        <v>0</v>
      </c>
      <c r="GY60" s="118"/>
      <c r="GZ60" s="118"/>
      <c r="HA60" s="119"/>
      <c r="HB60" s="119"/>
      <c r="HC60" s="77">
        <f t="shared" si="162"/>
        <v>0</v>
      </c>
      <c r="HD60" s="77">
        <f t="shared" si="163"/>
        <v>0</v>
      </c>
      <c r="HE60" s="77">
        <f t="shared" si="164"/>
        <v>0</v>
      </c>
      <c r="HF60" s="118"/>
      <c r="HG60" s="118"/>
      <c r="HH60" s="119"/>
      <c r="HI60" s="119"/>
      <c r="HJ60" s="77">
        <f t="shared" si="165"/>
        <v>0</v>
      </c>
      <c r="HK60" s="77">
        <f t="shared" si="166"/>
        <v>0</v>
      </c>
      <c r="HL60" s="77">
        <f t="shared" si="167"/>
        <v>0</v>
      </c>
      <c r="HM60" s="120"/>
      <c r="HN60" s="120"/>
      <c r="HO60" s="120"/>
      <c r="HP60" s="120"/>
      <c r="HQ60" s="120"/>
      <c r="HR60" s="120"/>
      <c r="HS60" s="76">
        <f t="shared" si="168"/>
        <v>0</v>
      </c>
      <c r="HT60" s="76">
        <f t="shared" si="169"/>
        <v>0</v>
      </c>
      <c r="HU60" s="76">
        <f t="shared" si="170"/>
        <v>0</v>
      </c>
      <c r="HV60" s="76">
        <f t="shared" si="171"/>
        <v>0</v>
      </c>
      <c r="HW60" s="76">
        <f t="shared" si="172"/>
        <v>0</v>
      </c>
      <c r="HX60" s="76">
        <f t="shared" si="173"/>
        <v>0</v>
      </c>
      <c r="HY60" s="76">
        <f t="shared" si="174"/>
        <v>0</v>
      </c>
      <c r="HZ60" s="76">
        <f t="shared" si="175"/>
        <v>0</v>
      </c>
      <c r="IA60" s="76">
        <f t="shared" si="176"/>
        <v>0</v>
      </c>
      <c r="IB60" s="76">
        <f t="shared" si="177"/>
        <v>0</v>
      </c>
      <c r="IC60" s="76">
        <f t="shared" si="178"/>
        <v>0</v>
      </c>
      <c r="ID60" s="76">
        <f t="shared" si="179"/>
        <v>0</v>
      </c>
      <c r="IE60" s="78">
        <f>IF('Daftar Pegawai'!I54="ASN YANG TIDAK DIBAYARKAN TPP",100%,
 IF(HZ60&gt;=$C$4,100%,
 (HN60*3%)+H60+I60+J60+O60+P60+Q60+V60+W60+X60+AC60+AD60+AE60+AJ60+AK60+AL60+AQ60+AR60+AS60+AX60+AY60+AZ60+BE60+BF60+BG60+BL60+BM60+BN60+BS60+BT60+BU60+BZ60+CA60+CB60+CG60+CH60+CI60+CN60+CO60+CP60+CU60+CV60+CW60+DB60+DC60+DD60+DI60+DJ60+DK60+DP60+DQ60+DR60+DW60+DX60+DY60+ED60+EE60+EF60+EK60+EL60+EM60+ER60+ES60+ET60+EY60+EZ60+FA60+FF60+FG60+FH60+FM60+FN60+FO60+FT60+FU60+FV60+GA60+GB60+GC60+GH60+GI60+GJ60+GO60+GP60+GQ60+GV60+GW60+GX60+HC60+HD60+HE60+HJ60+HK60+HL60+'Daftar Pegawai'!K54+'Daftar Pegawai'!M54+'Daftar Pegawai'!U54+'Daftar Pegawai'!O54+'Daftar Pegawai'!Q54+'Daftar Pegawai'!S54
 )
)</f>
        <v>1</v>
      </c>
      <c r="IF60" s="78">
        <f t="shared" si="180"/>
        <v>1</v>
      </c>
    </row>
    <row r="61" spans="1:240" x14ac:dyDescent="0.25">
      <c r="A61" s="121">
        <f t="shared" si="74"/>
        <v>51</v>
      </c>
      <c r="B61" s="121">
        <f>'Daftar Pegawai'!B55</f>
        <v>0</v>
      </c>
      <c r="C61" s="121">
        <f>'Daftar Pegawai'!C55</f>
        <v>0</v>
      </c>
      <c r="D61" s="118"/>
      <c r="E61" s="118"/>
      <c r="F61" s="119"/>
      <c r="G61" s="119"/>
      <c r="H61" s="77">
        <f t="shared" si="75"/>
        <v>0</v>
      </c>
      <c r="I61" s="77">
        <f t="shared" si="76"/>
        <v>0</v>
      </c>
      <c r="J61" s="77">
        <f t="shared" si="77"/>
        <v>0</v>
      </c>
      <c r="K61" s="118"/>
      <c r="L61" s="118"/>
      <c r="M61" s="119"/>
      <c r="N61" s="119"/>
      <c r="O61" s="77">
        <f t="shared" si="78"/>
        <v>0</v>
      </c>
      <c r="P61" s="77">
        <f t="shared" si="79"/>
        <v>0</v>
      </c>
      <c r="Q61" s="77">
        <f t="shared" si="80"/>
        <v>0</v>
      </c>
      <c r="R61" s="118"/>
      <c r="S61" s="118"/>
      <c r="T61" s="119"/>
      <c r="U61" s="119"/>
      <c r="V61" s="77">
        <f t="shared" si="81"/>
        <v>0</v>
      </c>
      <c r="W61" s="77">
        <f t="shared" si="82"/>
        <v>0</v>
      </c>
      <c r="X61" s="77">
        <f t="shared" si="83"/>
        <v>0</v>
      </c>
      <c r="Y61" s="118"/>
      <c r="Z61" s="118"/>
      <c r="AA61" s="119"/>
      <c r="AB61" s="119"/>
      <c r="AC61" s="77">
        <f t="shared" si="84"/>
        <v>0</v>
      </c>
      <c r="AD61" s="77">
        <f t="shared" si="85"/>
        <v>0</v>
      </c>
      <c r="AE61" s="77">
        <f t="shared" si="86"/>
        <v>0</v>
      </c>
      <c r="AF61" s="118"/>
      <c r="AG61" s="118"/>
      <c r="AH61" s="119"/>
      <c r="AI61" s="119"/>
      <c r="AJ61" s="77">
        <f t="shared" si="87"/>
        <v>0</v>
      </c>
      <c r="AK61" s="77">
        <f t="shared" si="88"/>
        <v>0</v>
      </c>
      <c r="AL61" s="77">
        <f t="shared" si="89"/>
        <v>0</v>
      </c>
      <c r="AM61" s="118"/>
      <c r="AN61" s="118"/>
      <c r="AO61" s="119"/>
      <c r="AP61" s="119"/>
      <c r="AQ61" s="77">
        <f t="shared" si="90"/>
        <v>0</v>
      </c>
      <c r="AR61" s="77">
        <f t="shared" si="91"/>
        <v>0</v>
      </c>
      <c r="AS61" s="77">
        <f t="shared" si="92"/>
        <v>0</v>
      </c>
      <c r="AT61" s="118"/>
      <c r="AU61" s="118"/>
      <c r="AV61" s="119"/>
      <c r="AW61" s="119"/>
      <c r="AX61" s="77">
        <f t="shared" si="93"/>
        <v>0</v>
      </c>
      <c r="AY61" s="77">
        <f t="shared" si="94"/>
        <v>0</v>
      </c>
      <c r="AZ61" s="77">
        <f t="shared" si="95"/>
        <v>0</v>
      </c>
      <c r="BA61" s="118"/>
      <c r="BB61" s="118"/>
      <c r="BC61" s="119"/>
      <c r="BD61" s="119"/>
      <c r="BE61" s="77">
        <f t="shared" si="96"/>
        <v>0</v>
      </c>
      <c r="BF61" s="77">
        <f t="shared" si="97"/>
        <v>0</v>
      </c>
      <c r="BG61" s="77">
        <f t="shared" si="98"/>
        <v>0</v>
      </c>
      <c r="BH61" s="118"/>
      <c r="BI61" s="118"/>
      <c r="BJ61" s="119"/>
      <c r="BK61" s="119"/>
      <c r="BL61" s="77">
        <f t="shared" si="99"/>
        <v>0</v>
      </c>
      <c r="BM61" s="77">
        <f t="shared" si="100"/>
        <v>0</v>
      </c>
      <c r="BN61" s="77">
        <f t="shared" si="101"/>
        <v>0</v>
      </c>
      <c r="BO61" s="118"/>
      <c r="BP61" s="118"/>
      <c r="BQ61" s="119"/>
      <c r="BR61" s="119"/>
      <c r="BS61" s="77">
        <f t="shared" si="102"/>
        <v>0</v>
      </c>
      <c r="BT61" s="77">
        <f t="shared" si="103"/>
        <v>0</v>
      </c>
      <c r="BU61" s="77">
        <f t="shared" si="104"/>
        <v>0</v>
      </c>
      <c r="BV61" s="118"/>
      <c r="BW61" s="118"/>
      <c r="BX61" s="119"/>
      <c r="BY61" s="119"/>
      <c r="BZ61" s="77">
        <f t="shared" si="105"/>
        <v>0</v>
      </c>
      <c r="CA61" s="77">
        <f t="shared" si="106"/>
        <v>0</v>
      </c>
      <c r="CB61" s="77">
        <f t="shared" si="107"/>
        <v>0</v>
      </c>
      <c r="CC61" s="118"/>
      <c r="CD61" s="118"/>
      <c r="CE61" s="119"/>
      <c r="CF61" s="119"/>
      <c r="CG61" s="77">
        <f t="shared" si="108"/>
        <v>0</v>
      </c>
      <c r="CH61" s="77">
        <f t="shared" si="109"/>
        <v>0</v>
      </c>
      <c r="CI61" s="77">
        <f t="shared" si="110"/>
        <v>0</v>
      </c>
      <c r="CJ61" s="118"/>
      <c r="CK61" s="118"/>
      <c r="CL61" s="119"/>
      <c r="CM61" s="119"/>
      <c r="CN61" s="77">
        <f t="shared" si="111"/>
        <v>0</v>
      </c>
      <c r="CO61" s="77">
        <f t="shared" si="112"/>
        <v>0</v>
      </c>
      <c r="CP61" s="77">
        <f t="shared" si="113"/>
        <v>0</v>
      </c>
      <c r="CQ61" s="118"/>
      <c r="CR61" s="118"/>
      <c r="CS61" s="119"/>
      <c r="CT61" s="119"/>
      <c r="CU61" s="77">
        <f t="shared" si="114"/>
        <v>0</v>
      </c>
      <c r="CV61" s="77">
        <f t="shared" si="115"/>
        <v>0</v>
      </c>
      <c r="CW61" s="77">
        <f t="shared" si="116"/>
        <v>0</v>
      </c>
      <c r="CX61" s="118"/>
      <c r="CY61" s="118"/>
      <c r="CZ61" s="119"/>
      <c r="DA61" s="119"/>
      <c r="DB61" s="77">
        <f t="shared" si="117"/>
        <v>0</v>
      </c>
      <c r="DC61" s="77">
        <f t="shared" si="118"/>
        <v>0</v>
      </c>
      <c r="DD61" s="77">
        <f t="shared" si="119"/>
        <v>0</v>
      </c>
      <c r="DE61" s="118"/>
      <c r="DF61" s="118"/>
      <c r="DG61" s="119"/>
      <c r="DH61" s="119"/>
      <c r="DI61" s="77">
        <f t="shared" si="120"/>
        <v>0</v>
      </c>
      <c r="DJ61" s="77">
        <f t="shared" si="121"/>
        <v>0</v>
      </c>
      <c r="DK61" s="77">
        <f t="shared" si="122"/>
        <v>0</v>
      </c>
      <c r="DL61" s="118"/>
      <c r="DM61" s="118"/>
      <c r="DN61" s="119"/>
      <c r="DO61" s="119"/>
      <c r="DP61" s="77">
        <f t="shared" si="123"/>
        <v>0</v>
      </c>
      <c r="DQ61" s="77">
        <f t="shared" si="124"/>
        <v>0</v>
      </c>
      <c r="DR61" s="77">
        <f t="shared" si="125"/>
        <v>0</v>
      </c>
      <c r="DS61" s="118"/>
      <c r="DT61" s="118"/>
      <c r="DU61" s="119"/>
      <c r="DV61" s="119"/>
      <c r="DW61" s="77">
        <f t="shared" si="126"/>
        <v>0</v>
      </c>
      <c r="DX61" s="77">
        <f t="shared" si="127"/>
        <v>0</v>
      </c>
      <c r="DY61" s="77">
        <f t="shared" si="128"/>
        <v>0</v>
      </c>
      <c r="DZ61" s="118"/>
      <c r="EA61" s="118"/>
      <c r="EB61" s="119"/>
      <c r="EC61" s="119"/>
      <c r="ED61" s="77">
        <f t="shared" si="129"/>
        <v>0</v>
      </c>
      <c r="EE61" s="77">
        <f t="shared" si="130"/>
        <v>0</v>
      </c>
      <c r="EF61" s="77">
        <f t="shared" si="131"/>
        <v>0</v>
      </c>
      <c r="EG61" s="118"/>
      <c r="EH61" s="118"/>
      <c r="EI61" s="119"/>
      <c r="EJ61" s="119"/>
      <c r="EK61" s="77">
        <f t="shared" si="132"/>
        <v>0</v>
      </c>
      <c r="EL61" s="77">
        <f t="shared" si="133"/>
        <v>0</v>
      </c>
      <c r="EM61" s="77">
        <f t="shared" si="134"/>
        <v>0</v>
      </c>
      <c r="EN61" s="118"/>
      <c r="EO61" s="118"/>
      <c r="EP61" s="119"/>
      <c r="EQ61" s="119"/>
      <c r="ER61" s="77">
        <f t="shared" si="135"/>
        <v>0</v>
      </c>
      <c r="ES61" s="77">
        <f t="shared" si="136"/>
        <v>0</v>
      </c>
      <c r="ET61" s="77">
        <f t="shared" si="137"/>
        <v>0</v>
      </c>
      <c r="EU61" s="118"/>
      <c r="EV61" s="118"/>
      <c r="EW61" s="119"/>
      <c r="EX61" s="119"/>
      <c r="EY61" s="77">
        <f t="shared" si="138"/>
        <v>0</v>
      </c>
      <c r="EZ61" s="77">
        <f t="shared" si="139"/>
        <v>0</v>
      </c>
      <c r="FA61" s="77">
        <f t="shared" si="140"/>
        <v>0</v>
      </c>
      <c r="FB61" s="118"/>
      <c r="FC61" s="118"/>
      <c r="FD61" s="119"/>
      <c r="FE61" s="119"/>
      <c r="FF61" s="77">
        <f t="shared" si="141"/>
        <v>0</v>
      </c>
      <c r="FG61" s="77">
        <f t="shared" si="142"/>
        <v>0</v>
      </c>
      <c r="FH61" s="77">
        <f t="shared" si="143"/>
        <v>0</v>
      </c>
      <c r="FI61" s="118"/>
      <c r="FJ61" s="118"/>
      <c r="FK61" s="119"/>
      <c r="FL61" s="119"/>
      <c r="FM61" s="77">
        <f t="shared" si="144"/>
        <v>0</v>
      </c>
      <c r="FN61" s="77">
        <f t="shared" si="145"/>
        <v>0</v>
      </c>
      <c r="FO61" s="77">
        <f t="shared" si="146"/>
        <v>0</v>
      </c>
      <c r="FP61" s="118"/>
      <c r="FQ61" s="118"/>
      <c r="FR61" s="119"/>
      <c r="FS61" s="119"/>
      <c r="FT61" s="77">
        <f t="shared" si="147"/>
        <v>0</v>
      </c>
      <c r="FU61" s="77">
        <f t="shared" si="148"/>
        <v>0</v>
      </c>
      <c r="FV61" s="77">
        <f t="shared" si="149"/>
        <v>0</v>
      </c>
      <c r="FW61" s="118"/>
      <c r="FX61" s="118"/>
      <c r="FY61" s="119"/>
      <c r="FZ61" s="119"/>
      <c r="GA61" s="77">
        <f t="shared" si="150"/>
        <v>0</v>
      </c>
      <c r="GB61" s="77">
        <f t="shared" si="151"/>
        <v>0</v>
      </c>
      <c r="GC61" s="77">
        <f t="shared" si="152"/>
        <v>0</v>
      </c>
      <c r="GD61" s="118"/>
      <c r="GE61" s="118"/>
      <c r="GF61" s="119"/>
      <c r="GG61" s="119"/>
      <c r="GH61" s="77">
        <f t="shared" si="153"/>
        <v>0</v>
      </c>
      <c r="GI61" s="77">
        <f t="shared" si="154"/>
        <v>0</v>
      </c>
      <c r="GJ61" s="77">
        <f t="shared" si="155"/>
        <v>0</v>
      </c>
      <c r="GK61" s="118"/>
      <c r="GL61" s="118"/>
      <c r="GM61" s="119"/>
      <c r="GN61" s="119"/>
      <c r="GO61" s="77">
        <f t="shared" si="156"/>
        <v>0</v>
      </c>
      <c r="GP61" s="77">
        <f t="shared" si="157"/>
        <v>0</v>
      </c>
      <c r="GQ61" s="77">
        <f t="shared" si="158"/>
        <v>0</v>
      </c>
      <c r="GR61" s="118"/>
      <c r="GS61" s="118"/>
      <c r="GT61" s="119"/>
      <c r="GU61" s="119"/>
      <c r="GV61" s="77">
        <f t="shared" si="159"/>
        <v>0</v>
      </c>
      <c r="GW61" s="77">
        <f t="shared" si="160"/>
        <v>0</v>
      </c>
      <c r="GX61" s="77">
        <f t="shared" si="161"/>
        <v>0</v>
      </c>
      <c r="GY61" s="118"/>
      <c r="GZ61" s="118"/>
      <c r="HA61" s="119"/>
      <c r="HB61" s="119"/>
      <c r="HC61" s="77">
        <f t="shared" si="162"/>
        <v>0</v>
      </c>
      <c r="HD61" s="77">
        <f t="shared" si="163"/>
        <v>0</v>
      </c>
      <c r="HE61" s="77">
        <f t="shared" si="164"/>
        <v>0</v>
      </c>
      <c r="HF61" s="118"/>
      <c r="HG61" s="118"/>
      <c r="HH61" s="119"/>
      <c r="HI61" s="119"/>
      <c r="HJ61" s="77">
        <f t="shared" si="165"/>
        <v>0</v>
      </c>
      <c r="HK61" s="77">
        <f t="shared" si="166"/>
        <v>0</v>
      </c>
      <c r="HL61" s="77">
        <f t="shared" si="167"/>
        <v>0</v>
      </c>
      <c r="HM61" s="120"/>
      <c r="HN61" s="120"/>
      <c r="HO61" s="120"/>
      <c r="HP61" s="120"/>
      <c r="HQ61" s="120"/>
      <c r="HR61" s="120"/>
      <c r="HS61" s="76">
        <f t="shared" si="168"/>
        <v>0</v>
      </c>
      <c r="HT61" s="76">
        <f t="shared" si="169"/>
        <v>0</v>
      </c>
      <c r="HU61" s="76">
        <f t="shared" si="170"/>
        <v>0</v>
      </c>
      <c r="HV61" s="76">
        <f t="shared" si="171"/>
        <v>0</v>
      </c>
      <c r="HW61" s="76">
        <f t="shared" si="172"/>
        <v>0</v>
      </c>
      <c r="HX61" s="76">
        <f t="shared" si="173"/>
        <v>0</v>
      </c>
      <c r="HY61" s="76">
        <f t="shared" si="174"/>
        <v>0</v>
      </c>
      <c r="HZ61" s="76">
        <f t="shared" si="175"/>
        <v>0</v>
      </c>
      <c r="IA61" s="76">
        <f t="shared" si="176"/>
        <v>0</v>
      </c>
      <c r="IB61" s="76">
        <f t="shared" si="177"/>
        <v>0</v>
      </c>
      <c r="IC61" s="76">
        <f t="shared" si="178"/>
        <v>0</v>
      </c>
      <c r="ID61" s="76">
        <f t="shared" si="179"/>
        <v>0</v>
      </c>
      <c r="IE61" s="78">
        <f>IF('Daftar Pegawai'!I55="ASN YANG TIDAK DIBAYARKAN TPP",100%,
 IF(HZ61&gt;=$C$4,100%,
 (HN61*3%)+H61+I61+J61+O61+P61+Q61+V61+W61+X61+AC61+AD61+AE61+AJ61+AK61+AL61+AQ61+AR61+AS61+AX61+AY61+AZ61+BE61+BF61+BG61+BL61+BM61+BN61+BS61+BT61+BU61+BZ61+CA61+CB61+CG61+CH61+CI61+CN61+CO61+CP61+CU61+CV61+CW61+DB61+DC61+DD61+DI61+DJ61+DK61+DP61+DQ61+DR61+DW61+DX61+DY61+ED61+EE61+EF61+EK61+EL61+EM61+ER61+ES61+ET61+EY61+EZ61+FA61+FF61+FG61+FH61+FM61+FN61+FO61+FT61+FU61+FV61+GA61+GB61+GC61+GH61+GI61+GJ61+GO61+GP61+GQ61+GV61+GW61+GX61+HC61+HD61+HE61+HJ61+HK61+HL61+'Daftar Pegawai'!K55+'Daftar Pegawai'!M55+'Daftar Pegawai'!U55+'Daftar Pegawai'!O55+'Daftar Pegawai'!Q55+'Daftar Pegawai'!S55
 )
)</f>
        <v>1</v>
      </c>
      <c r="IF61" s="78">
        <f t="shared" si="180"/>
        <v>1</v>
      </c>
    </row>
    <row r="62" spans="1:240" x14ac:dyDescent="0.25">
      <c r="A62" s="121">
        <f t="shared" si="74"/>
        <v>52</v>
      </c>
      <c r="B62" s="121">
        <f>'Daftar Pegawai'!B56</f>
        <v>0</v>
      </c>
      <c r="C62" s="121">
        <f>'Daftar Pegawai'!C56</f>
        <v>0</v>
      </c>
      <c r="D62" s="118"/>
      <c r="E62" s="118"/>
      <c r="F62" s="119"/>
      <c r="G62" s="119"/>
      <c r="H62" s="77">
        <f t="shared" si="75"/>
        <v>0</v>
      </c>
      <c r="I62" s="77">
        <f t="shared" si="76"/>
        <v>0</v>
      </c>
      <c r="J62" s="77">
        <f t="shared" si="77"/>
        <v>0</v>
      </c>
      <c r="K62" s="118"/>
      <c r="L62" s="118"/>
      <c r="M62" s="119"/>
      <c r="N62" s="119"/>
      <c r="O62" s="77">
        <f t="shared" si="78"/>
        <v>0</v>
      </c>
      <c r="P62" s="77">
        <f t="shared" si="79"/>
        <v>0</v>
      </c>
      <c r="Q62" s="77">
        <f t="shared" si="80"/>
        <v>0</v>
      </c>
      <c r="R62" s="118"/>
      <c r="S62" s="118"/>
      <c r="T62" s="119"/>
      <c r="U62" s="119"/>
      <c r="V62" s="77">
        <f t="shared" si="81"/>
        <v>0</v>
      </c>
      <c r="W62" s="77">
        <f t="shared" si="82"/>
        <v>0</v>
      </c>
      <c r="X62" s="77">
        <f t="shared" si="83"/>
        <v>0</v>
      </c>
      <c r="Y62" s="118"/>
      <c r="Z62" s="118"/>
      <c r="AA62" s="119"/>
      <c r="AB62" s="119"/>
      <c r="AC62" s="77">
        <f t="shared" si="84"/>
        <v>0</v>
      </c>
      <c r="AD62" s="77">
        <f t="shared" si="85"/>
        <v>0</v>
      </c>
      <c r="AE62" s="77">
        <f t="shared" si="86"/>
        <v>0</v>
      </c>
      <c r="AF62" s="118"/>
      <c r="AG62" s="118"/>
      <c r="AH62" s="119"/>
      <c r="AI62" s="119"/>
      <c r="AJ62" s="77">
        <f t="shared" si="87"/>
        <v>0</v>
      </c>
      <c r="AK62" s="77">
        <f t="shared" si="88"/>
        <v>0</v>
      </c>
      <c r="AL62" s="77">
        <f t="shared" si="89"/>
        <v>0</v>
      </c>
      <c r="AM62" s="118"/>
      <c r="AN62" s="118"/>
      <c r="AO62" s="119"/>
      <c r="AP62" s="119"/>
      <c r="AQ62" s="77">
        <f t="shared" si="90"/>
        <v>0</v>
      </c>
      <c r="AR62" s="77">
        <f t="shared" si="91"/>
        <v>0</v>
      </c>
      <c r="AS62" s="77">
        <f t="shared" si="92"/>
        <v>0</v>
      </c>
      <c r="AT62" s="118"/>
      <c r="AU62" s="118"/>
      <c r="AV62" s="119"/>
      <c r="AW62" s="119"/>
      <c r="AX62" s="77">
        <f t="shared" si="93"/>
        <v>0</v>
      </c>
      <c r="AY62" s="77">
        <f t="shared" si="94"/>
        <v>0</v>
      </c>
      <c r="AZ62" s="77">
        <f t="shared" si="95"/>
        <v>0</v>
      </c>
      <c r="BA62" s="118"/>
      <c r="BB62" s="118"/>
      <c r="BC62" s="119"/>
      <c r="BD62" s="119"/>
      <c r="BE62" s="77">
        <f t="shared" si="96"/>
        <v>0</v>
      </c>
      <c r="BF62" s="77">
        <f t="shared" si="97"/>
        <v>0</v>
      </c>
      <c r="BG62" s="77">
        <f t="shared" si="98"/>
        <v>0</v>
      </c>
      <c r="BH62" s="118"/>
      <c r="BI62" s="118"/>
      <c r="BJ62" s="119"/>
      <c r="BK62" s="119"/>
      <c r="BL62" s="77">
        <f t="shared" si="99"/>
        <v>0</v>
      </c>
      <c r="BM62" s="77">
        <f t="shared" si="100"/>
        <v>0</v>
      </c>
      <c r="BN62" s="77">
        <f t="shared" si="101"/>
        <v>0</v>
      </c>
      <c r="BO62" s="118"/>
      <c r="BP62" s="118"/>
      <c r="BQ62" s="119"/>
      <c r="BR62" s="119"/>
      <c r="BS62" s="77">
        <f t="shared" si="102"/>
        <v>0</v>
      </c>
      <c r="BT62" s="77">
        <f t="shared" si="103"/>
        <v>0</v>
      </c>
      <c r="BU62" s="77">
        <f t="shared" si="104"/>
        <v>0</v>
      </c>
      <c r="BV62" s="118"/>
      <c r="BW62" s="118"/>
      <c r="BX62" s="119"/>
      <c r="BY62" s="119"/>
      <c r="BZ62" s="77">
        <f t="shared" si="105"/>
        <v>0</v>
      </c>
      <c r="CA62" s="77">
        <f t="shared" si="106"/>
        <v>0</v>
      </c>
      <c r="CB62" s="77">
        <f t="shared" si="107"/>
        <v>0</v>
      </c>
      <c r="CC62" s="118"/>
      <c r="CD62" s="118"/>
      <c r="CE62" s="119"/>
      <c r="CF62" s="119"/>
      <c r="CG62" s="77">
        <f t="shared" si="108"/>
        <v>0</v>
      </c>
      <c r="CH62" s="77">
        <f t="shared" si="109"/>
        <v>0</v>
      </c>
      <c r="CI62" s="77">
        <f t="shared" si="110"/>
        <v>0</v>
      </c>
      <c r="CJ62" s="118"/>
      <c r="CK62" s="118"/>
      <c r="CL62" s="119"/>
      <c r="CM62" s="119"/>
      <c r="CN62" s="77">
        <f t="shared" si="111"/>
        <v>0</v>
      </c>
      <c r="CO62" s="77">
        <f t="shared" si="112"/>
        <v>0</v>
      </c>
      <c r="CP62" s="77">
        <f t="shared" si="113"/>
        <v>0</v>
      </c>
      <c r="CQ62" s="118"/>
      <c r="CR62" s="118"/>
      <c r="CS62" s="119"/>
      <c r="CT62" s="119"/>
      <c r="CU62" s="77">
        <f t="shared" si="114"/>
        <v>0</v>
      </c>
      <c r="CV62" s="77">
        <f t="shared" si="115"/>
        <v>0</v>
      </c>
      <c r="CW62" s="77">
        <f t="shared" si="116"/>
        <v>0</v>
      </c>
      <c r="CX62" s="118"/>
      <c r="CY62" s="118"/>
      <c r="CZ62" s="119"/>
      <c r="DA62" s="119"/>
      <c r="DB62" s="77">
        <f t="shared" si="117"/>
        <v>0</v>
      </c>
      <c r="DC62" s="77">
        <f t="shared" si="118"/>
        <v>0</v>
      </c>
      <c r="DD62" s="77">
        <f t="shared" si="119"/>
        <v>0</v>
      </c>
      <c r="DE62" s="118"/>
      <c r="DF62" s="118"/>
      <c r="DG62" s="119"/>
      <c r="DH62" s="119"/>
      <c r="DI62" s="77">
        <f t="shared" si="120"/>
        <v>0</v>
      </c>
      <c r="DJ62" s="77">
        <f t="shared" si="121"/>
        <v>0</v>
      </c>
      <c r="DK62" s="77">
        <f t="shared" si="122"/>
        <v>0</v>
      </c>
      <c r="DL62" s="118"/>
      <c r="DM62" s="118"/>
      <c r="DN62" s="119"/>
      <c r="DO62" s="119"/>
      <c r="DP62" s="77">
        <f t="shared" si="123"/>
        <v>0</v>
      </c>
      <c r="DQ62" s="77">
        <f t="shared" si="124"/>
        <v>0</v>
      </c>
      <c r="DR62" s="77">
        <f t="shared" si="125"/>
        <v>0</v>
      </c>
      <c r="DS62" s="118"/>
      <c r="DT62" s="118"/>
      <c r="DU62" s="119"/>
      <c r="DV62" s="119"/>
      <c r="DW62" s="77">
        <f t="shared" si="126"/>
        <v>0</v>
      </c>
      <c r="DX62" s="77">
        <f t="shared" si="127"/>
        <v>0</v>
      </c>
      <c r="DY62" s="77">
        <f t="shared" si="128"/>
        <v>0</v>
      </c>
      <c r="DZ62" s="118"/>
      <c r="EA62" s="118"/>
      <c r="EB62" s="119"/>
      <c r="EC62" s="119"/>
      <c r="ED62" s="77">
        <f t="shared" si="129"/>
        <v>0</v>
      </c>
      <c r="EE62" s="77">
        <f t="shared" si="130"/>
        <v>0</v>
      </c>
      <c r="EF62" s="77">
        <f t="shared" si="131"/>
        <v>0</v>
      </c>
      <c r="EG62" s="118"/>
      <c r="EH62" s="118"/>
      <c r="EI62" s="119"/>
      <c r="EJ62" s="119"/>
      <c r="EK62" s="77">
        <f t="shared" si="132"/>
        <v>0</v>
      </c>
      <c r="EL62" s="77">
        <f t="shared" si="133"/>
        <v>0</v>
      </c>
      <c r="EM62" s="77">
        <f t="shared" si="134"/>
        <v>0</v>
      </c>
      <c r="EN62" s="118"/>
      <c r="EO62" s="118"/>
      <c r="EP62" s="119"/>
      <c r="EQ62" s="119"/>
      <c r="ER62" s="77">
        <f t="shared" si="135"/>
        <v>0</v>
      </c>
      <c r="ES62" s="77">
        <f t="shared" si="136"/>
        <v>0</v>
      </c>
      <c r="ET62" s="77">
        <f t="shared" si="137"/>
        <v>0</v>
      </c>
      <c r="EU62" s="118"/>
      <c r="EV62" s="118"/>
      <c r="EW62" s="119"/>
      <c r="EX62" s="119"/>
      <c r="EY62" s="77">
        <f t="shared" si="138"/>
        <v>0</v>
      </c>
      <c r="EZ62" s="77">
        <f t="shared" si="139"/>
        <v>0</v>
      </c>
      <c r="FA62" s="77">
        <f t="shared" si="140"/>
        <v>0</v>
      </c>
      <c r="FB62" s="118"/>
      <c r="FC62" s="118"/>
      <c r="FD62" s="119"/>
      <c r="FE62" s="119"/>
      <c r="FF62" s="77">
        <f t="shared" si="141"/>
        <v>0</v>
      </c>
      <c r="FG62" s="77">
        <f t="shared" si="142"/>
        <v>0</v>
      </c>
      <c r="FH62" s="77">
        <f t="shared" si="143"/>
        <v>0</v>
      </c>
      <c r="FI62" s="118"/>
      <c r="FJ62" s="118"/>
      <c r="FK62" s="119"/>
      <c r="FL62" s="119"/>
      <c r="FM62" s="77">
        <f t="shared" si="144"/>
        <v>0</v>
      </c>
      <c r="FN62" s="77">
        <f t="shared" si="145"/>
        <v>0</v>
      </c>
      <c r="FO62" s="77">
        <f t="shared" si="146"/>
        <v>0</v>
      </c>
      <c r="FP62" s="118"/>
      <c r="FQ62" s="118"/>
      <c r="FR62" s="119"/>
      <c r="FS62" s="119"/>
      <c r="FT62" s="77">
        <f t="shared" si="147"/>
        <v>0</v>
      </c>
      <c r="FU62" s="77">
        <f t="shared" si="148"/>
        <v>0</v>
      </c>
      <c r="FV62" s="77">
        <f t="shared" si="149"/>
        <v>0</v>
      </c>
      <c r="FW62" s="118"/>
      <c r="FX62" s="118"/>
      <c r="FY62" s="119"/>
      <c r="FZ62" s="119"/>
      <c r="GA62" s="77">
        <f t="shared" si="150"/>
        <v>0</v>
      </c>
      <c r="GB62" s="77">
        <f t="shared" si="151"/>
        <v>0</v>
      </c>
      <c r="GC62" s="77">
        <f t="shared" si="152"/>
        <v>0</v>
      </c>
      <c r="GD62" s="118"/>
      <c r="GE62" s="118"/>
      <c r="GF62" s="119"/>
      <c r="GG62" s="119"/>
      <c r="GH62" s="77">
        <f t="shared" si="153"/>
        <v>0</v>
      </c>
      <c r="GI62" s="77">
        <f t="shared" si="154"/>
        <v>0</v>
      </c>
      <c r="GJ62" s="77">
        <f t="shared" si="155"/>
        <v>0</v>
      </c>
      <c r="GK62" s="118"/>
      <c r="GL62" s="118"/>
      <c r="GM62" s="119"/>
      <c r="GN62" s="119"/>
      <c r="GO62" s="77">
        <f t="shared" si="156"/>
        <v>0</v>
      </c>
      <c r="GP62" s="77">
        <f t="shared" si="157"/>
        <v>0</v>
      </c>
      <c r="GQ62" s="77">
        <f t="shared" si="158"/>
        <v>0</v>
      </c>
      <c r="GR62" s="118"/>
      <c r="GS62" s="118"/>
      <c r="GT62" s="119"/>
      <c r="GU62" s="119"/>
      <c r="GV62" s="77">
        <f t="shared" si="159"/>
        <v>0</v>
      </c>
      <c r="GW62" s="77">
        <f t="shared" si="160"/>
        <v>0</v>
      </c>
      <c r="GX62" s="77">
        <f t="shared" si="161"/>
        <v>0</v>
      </c>
      <c r="GY62" s="118"/>
      <c r="GZ62" s="118"/>
      <c r="HA62" s="119"/>
      <c r="HB62" s="119"/>
      <c r="HC62" s="77">
        <f t="shared" si="162"/>
        <v>0</v>
      </c>
      <c r="HD62" s="77">
        <f t="shared" si="163"/>
        <v>0</v>
      </c>
      <c r="HE62" s="77">
        <f t="shared" si="164"/>
        <v>0</v>
      </c>
      <c r="HF62" s="118"/>
      <c r="HG62" s="118"/>
      <c r="HH62" s="119"/>
      <c r="HI62" s="119"/>
      <c r="HJ62" s="77">
        <f t="shared" si="165"/>
        <v>0</v>
      </c>
      <c r="HK62" s="77">
        <f t="shared" si="166"/>
        <v>0</v>
      </c>
      <c r="HL62" s="77">
        <f t="shared" si="167"/>
        <v>0</v>
      </c>
      <c r="HM62" s="120"/>
      <c r="HN62" s="120"/>
      <c r="HO62" s="120"/>
      <c r="HP62" s="120"/>
      <c r="HQ62" s="120"/>
      <c r="HR62" s="120"/>
      <c r="HS62" s="76">
        <f t="shared" si="168"/>
        <v>0</v>
      </c>
      <c r="HT62" s="76">
        <f t="shared" si="169"/>
        <v>0</v>
      </c>
      <c r="HU62" s="76">
        <f t="shared" si="170"/>
        <v>0</v>
      </c>
      <c r="HV62" s="76">
        <f t="shared" si="171"/>
        <v>0</v>
      </c>
      <c r="HW62" s="76">
        <f t="shared" si="172"/>
        <v>0</v>
      </c>
      <c r="HX62" s="76">
        <f t="shared" si="173"/>
        <v>0</v>
      </c>
      <c r="HY62" s="76">
        <f t="shared" si="174"/>
        <v>0</v>
      </c>
      <c r="HZ62" s="76">
        <f t="shared" si="175"/>
        <v>0</v>
      </c>
      <c r="IA62" s="76">
        <f t="shared" si="176"/>
        <v>0</v>
      </c>
      <c r="IB62" s="76">
        <f t="shared" si="177"/>
        <v>0</v>
      </c>
      <c r="IC62" s="76">
        <f t="shared" si="178"/>
        <v>0</v>
      </c>
      <c r="ID62" s="76">
        <f t="shared" si="179"/>
        <v>0</v>
      </c>
      <c r="IE62" s="78">
        <f>IF('Daftar Pegawai'!I56="ASN YANG TIDAK DIBAYARKAN TPP",100%,
 IF(HZ62&gt;=$C$4,100%,
 (HN62*3%)+H62+I62+J62+O62+P62+Q62+V62+W62+X62+AC62+AD62+AE62+AJ62+AK62+AL62+AQ62+AR62+AS62+AX62+AY62+AZ62+BE62+BF62+BG62+BL62+BM62+BN62+BS62+BT62+BU62+BZ62+CA62+CB62+CG62+CH62+CI62+CN62+CO62+CP62+CU62+CV62+CW62+DB62+DC62+DD62+DI62+DJ62+DK62+DP62+DQ62+DR62+DW62+DX62+DY62+ED62+EE62+EF62+EK62+EL62+EM62+ER62+ES62+ET62+EY62+EZ62+FA62+FF62+FG62+FH62+FM62+FN62+FO62+FT62+FU62+FV62+GA62+GB62+GC62+GH62+GI62+GJ62+GO62+GP62+GQ62+GV62+GW62+GX62+HC62+HD62+HE62+HJ62+HK62+HL62+'Daftar Pegawai'!K56+'Daftar Pegawai'!M56+'Daftar Pegawai'!U56+'Daftar Pegawai'!O56+'Daftar Pegawai'!Q56+'Daftar Pegawai'!S56
 )
)</f>
        <v>1</v>
      </c>
      <c r="IF62" s="78">
        <f t="shared" si="180"/>
        <v>1</v>
      </c>
    </row>
    <row r="63" spans="1:240" x14ac:dyDescent="0.25">
      <c r="A63" s="121">
        <f t="shared" si="74"/>
        <v>53</v>
      </c>
      <c r="B63" s="121">
        <f>'Daftar Pegawai'!B57</f>
        <v>0</v>
      </c>
      <c r="C63" s="121">
        <f>'Daftar Pegawai'!C57</f>
        <v>0</v>
      </c>
      <c r="D63" s="118"/>
      <c r="E63" s="118"/>
      <c r="F63" s="119"/>
      <c r="G63" s="119"/>
      <c r="H63" s="77">
        <f t="shared" si="75"/>
        <v>0</v>
      </c>
      <c r="I63" s="77">
        <f t="shared" si="76"/>
        <v>0</v>
      </c>
      <c r="J63" s="77">
        <f t="shared" si="77"/>
        <v>0</v>
      </c>
      <c r="K63" s="118"/>
      <c r="L63" s="118"/>
      <c r="M63" s="119"/>
      <c r="N63" s="119"/>
      <c r="O63" s="77">
        <f t="shared" si="78"/>
        <v>0</v>
      </c>
      <c r="P63" s="77">
        <f t="shared" si="79"/>
        <v>0</v>
      </c>
      <c r="Q63" s="77">
        <f t="shared" si="80"/>
        <v>0</v>
      </c>
      <c r="R63" s="118"/>
      <c r="S63" s="118"/>
      <c r="T63" s="119"/>
      <c r="U63" s="119"/>
      <c r="V63" s="77">
        <f t="shared" si="81"/>
        <v>0</v>
      </c>
      <c r="W63" s="77">
        <f t="shared" si="82"/>
        <v>0</v>
      </c>
      <c r="X63" s="77">
        <f t="shared" si="83"/>
        <v>0</v>
      </c>
      <c r="Y63" s="118"/>
      <c r="Z63" s="118"/>
      <c r="AA63" s="119"/>
      <c r="AB63" s="119"/>
      <c r="AC63" s="77">
        <f t="shared" si="84"/>
        <v>0</v>
      </c>
      <c r="AD63" s="77">
        <f t="shared" si="85"/>
        <v>0</v>
      </c>
      <c r="AE63" s="77">
        <f t="shared" si="86"/>
        <v>0</v>
      </c>
      <c r="AF63" s="118"/>
      <c r="AG63" s="118"/>
      <c r="AH63" s="119"/>
      <c r="AI63" s="119"/>
      <c r="AJ63" s="77">
        <f t="shared" si="87"/>
        <v>0</v>
      </c>
      <c r="AK63" s="77">
        <f t="shared" si="88"/>
        <v>0</v>
      </c>
      <c r="AL63" s="77">
        <f t="shared" si="89"/>
        <v>0</v>
      </c>
      <c r="AM63" s="118"/>
      <c r="AN63" s="118"/>
      <c r="AO63" s="119"/>
      <c r="AP63" s="119"/>
      <c r="AQ63" s="77">
        <f t="shared" si="90"/>
        <v>0</v>
      </c>
      <c r="AR63" s="77">
        <f t="shared" si="91"/>
        <v>0</v>
      </c>
      <c r="AS63" s="77">
        <f t="shared" si="92"/>
        <v>0</v>
      </c>
      <c r="AT63" s="118"/>
      <c r="AU63" s="118"/>
      <c r="AV63" s="119"/>
      <c r="AW63" s="119"/>
      <c r="AX63" s="77">
        <f t="shared" si="93"/>
        <v>0</v>
      </c>
      <c r="AY63" s="77">
        <f t="shared" si="94"/>
        <v>0</v>
      </c>
      <c r="AZ63" s="77">
        <f t="shared" si="95"/>
        <v>0</v>
      </c>
      <c r="BA63" s="118"/>
      <c r="BB63" s="118"/>
      <c r="BC63" s="119"/>
      <c r="BD63" s="119"/>
      <c r="BE63" s="77">
        <f t="shared" si="96"/>
        <v>0</v>
      </c>
      <c r="BF63" s="77">
        <f t="shared" si="97"/>
        <v>0</v>
      </c>
      <c r="BG63" s="77">
        <f t="shared" si="98"/>
        <v>0</v>
      </c>
      <c r="BH63" s="118"/>
      <c r="BI63" s="118"/>
      <c r="BJ63" s="119"/>
      <c r="BK63" s="119"/>
      <c r="BL63" s="77">
        <f t="shared" si="99"/>
        <v>0</v>
      </c>
      <c r="BM63" s="77">
        <f t="shared" si="100"/>
        <v>0</v>
      </c>
      <c r="BN63" s="77">
        <f t="shared" si="101"/>
        <v>0</v>
      </c>
      <c r="BO63" s="118"/>
      <c r="BP63" s="118"/>
      <c r="BQ63" s="119"/>
      <c r="BR63" s="119"/>
      <c r="BS63" s="77">
        <f t="shared" si="102"/>
        <v>0</v>
      </c>
      <c r="BT63" s="77">
        <f t="shared" si="103"/>
        <v>0</v>
      </c>
      <c r="BU63" s="77">
        <f t="shared" si="104"/>
        <v>0</v>
      </c>
      <c r="BV63" s="118"/>
      <c r="BW63" s="118"/>
      <c r="BX63" s="119"/>
      <c r="BY63" s="119"/>
      <c r="BZ63" s="77">
        <f t="shared" si="105"/>
        <v>0</v>
      </c>
      <c r="CA63" s="77">
        <f t="shared" si="106"/>
        <v>0</v>
      </c>
      <c r="CB63" s="77">
        <f t="shared" si="107"/>
        <v>0</v>
      </c>
      <c r="CC63" s="118"/>
      <c r="CD63" s="118"/>
      <c r="CE63" s="119"/>
      <c r="CF63" s="119"/>
      <c r="CG63" s="77">
        <f t="shared" si="108"/>
        <v>0</v>
      </c>
      <c r="CH63" s="77">
        <f t="shared" si="109"/>
        <v>0</v>
      </c>
      <c r="CI63" s="77">
        <f t="shared" si="110"/>
        <v>0</v>
      </c>
      <c r="CJ63" s="118"/>
      <c r="CK63" s="118"/>
      <c r="CL63" s="119"/>
      <c r="CM63" s="119"/>
      <c r="CN63" s="77">
        <f t="shared" si="111"/>
        <v>0</v>
      </c>
      <c r="CO63" s="77">
        <f t="shared" si="112"/>
        <v>0</v>
      </c>
      <c r="CP63" s="77">
        <f t="shared" si="113"/>
        <v>0</v>
      </c>
      <c r="CQ63" s="118"/>
      <c r="CR63" s="118"/>
      <c r="CS63" s="119"/>
      <c r="CT63" s="119"/>
      <c r="CU63" s="77">
        <f t="shared" si="114"/>
        <v>0</v>
      </c>
      <c r="CV63" s="77">
        <f t="shared" si="115"/>
        <v>0</v>
      </c>
      <c r="CW63" s="77">
        <f t="shared" si="116"/>
        <v>0</v>
      </c>
      <c r="CX63" s="118"/>
      <c r="CY63" s="118"/>
      <c r="CZ63" s="119"/>
      <c r="DA63" s="119"/>
      <c r="DB63" s="77">
        <f t="shared" si="117"/>
        <v>0</v>
      </c>
      <c r="DC63" s="77">
        <f t="shared" si="118"/>
        <v>0</v>
      </c>
      <c r="DD63" s="77">
        <f t="shared" si="119"/>
        <v>0</v>
      </c>
      <c r="DE63" s="118"/>
      <c r="DF63" s="118"/>
      <c r="DG63" s="119"/>
      <c r="DH63" s="119"/>
      <c r="DI63" s="77">
        <f t="shared" si="120"/>
        <v>0</v>
      </c>
      <c r="DJ63" s="77">
        <f t="shared" si="121"/>
        <v>0</v>
      </c>
      <c r="DK63" s="77">
        <f t="shared" si="122"/>
        <v>0</v>
      </c>
      <c r="DL63" s="118"/>
      <c r="DM63" s="118"/>
      <c r="DN63" s="119"/>
      <c r="DO63" s="119"/>
      <c r="DP63" s="77">
        <f t="shared" si="123"/>
        <v>0</v>
      </c>
      <c r="DQ63" s="77">
        <f t="shared" si="124"/>
        <v>0</v>
      </c>
      <c r="DR63" s="77">
        <f t="shared" si="125"/>
        <v>0</v>
      </c>
      <c r="DS63" s="118"/>
      <c r="DT63" s="118"/>
      <c r="DU63" s="119"/>
      <c r="DV63" s="119"/>
      <c r="DW63" s="77">
        <f t="shared" si="126"/>
        <v>0</v>
      </c>
      <c r="DX63" s="77">
        <f t="shared" si="127"/>
        <v>0</v>
      </c>
      <c r="DY63" s="77">
        <f t="shared" si="128"/>
        <v>0</v>
      </c>
      <c r="DZ63" s="118"/>
      <c r="EA63" s="118"/>
      <c r="EB63" s="119"/>
      <c r="EC63" s="119"/>
      <c r="ED63" s="77">
        <f t="shared" si="129"/>
        <v>0</v>
      </c>
      <c r="EE63" s="77">
        <f t="shared" si="130"/>
        <v>0</v>
      </c>
      <c r="EF63" s="77">
        <f t="shared" si="131"/>
        <v>0</v>
      </c>
      <c r="EG63" s="118"/>
      <c r="EH63" s="118"/>
      <c r="EI63" s="119"/>
      <c r="EJ63" s="119"/>
      <c r="EK63" s="77">
        <f t="shared" si="132"/>
        <v>0</v>
      </c>
      <c r="EL63" s="77">
        <f t="shared" si="133"/>
        <v>0</v>
      </c>
      <c r="EM63" s="77">
        <f t="shared" si="134"/>
        <v>0</v>
      </c>
      <c r="EN63" s="118"/>
      <c r="EO63" s="118"/>
      <c r="EP63" s="119"/>
      <c r="EQ63" s="119"/>
      <c r="ER63" s="77">
        <f t="shared" si="135"/>
        <v>0</v>
      </c>
      <c r="ES63" s="77">
        <f t="shared" si="136"/>
        <v>0</v>
      </c>
      <c r="ET63" s="77">
        <f t="shared" si="137"/>
        <v>0</v>
      </c>
      <c r="EU63" s="118"/>
      <c r="EV63" s="118"/>
      <c r="EW63" s="119"/>
      <c r="EX63" s="119"/>
      <c r="EY63" s="77">
        <f t="shared" si="138"/>
        <v>0</v>
      </c>
      <c r="EZ63" s="77">
        <f t="shared" si="139"/>
        <v>0</v>
      </c>
      <c r="FA63" s="77">
        <f t="shared" si="140"/>
        <v>0</v>
      </c>
      <c r="FB63" s="118"/>
      <c r="FC63" s="118"/>
      <c r="FD63" s="119"/>
      <c r="FE63" s="119"/>
      <c r="FF63" s="77">
        <f t="shared" si="141"/>
        <v>0</v>
      </c>
      <c r="FG63" s="77">
        <f t="shared" si="142"/>
        <v>0</v>
      </c>
      <c r="FH63" s="77">
        <f t="shared" si="143"/>
        <v>0</v>
      </c>
      <c r="FI63" s="118"/>
      <c r="FJ63" s="118"/>
      <c r="FK63" s="119"/>
      <c r="FL63" s="119"/>
      <c r="FM63" s="77">
        <f t="shared" si="144"/>
        <v>0</v>
      </c>
      <c r="FN63" s="77">
        <f t="shared" si="145"/>
        <v>0</v>
      </c>
      <c r="FO63" s="77">
        <f t="shared" si="146"/>
        <v>0</v>
      </c>
      <c r="FP63" s="118"/>
      <c r="FQ63" s="118"/>
      <c r="FR63" s="119"/>
      <c r="FS63" s="119"/>
      <c r="FT63" s="77">
        <f t="shared" si="147"/>
        <v>0</v>
      </c>
      <c r="FU63" s="77">
        <f t="shared" si="148"/>
        <v>0</v>
      </c>
      <c r="FV63" s="77">
        <f t="shared" si="149"/>
        <v>0</v>
      </c>
      <c r="FW63" s="118"/>
      <c r="FX63" s="118"/>
      <c r="FY63" s="119"/>
      <c r="FZ63" s="119"/>
      <c r="GA63" s="77">
        <f t="shared" si="150"/>
        <v>0</v>
      </c>
      <c r="GB63" s="77">
        <f t="shared" si="151"/>
        <v>0</v>
      </c>
      <c r="GC63" s="77">
        <f t="shared" si="152"/>
        <v>0</v>
      </c>
      <c r="GD63" s="118"/>
      <c r="GE63" s="118"/>
      <c r="GF63" s="119"/>
      <c r="GG63" s="119"/>
      <c r="GH63" s="77">
        <f t="shared" si="153"/>
        <v>0</v>
      </c>
      <c r="GI63" s="77">
        <f t="shared" si="154"/>
        <v>0</v>
      </c>
      <c r="GJ63" s="77">
        <f t="shared" si="155"/>
        <v>0</v>
      </c>
      <c r="GK63" s="118"/>
      <c r="GL63" s="118"/>
      <c r="GM63" s="119"/>
      <c r="GN63" s="119"/>
      <c r="GO63" s="77">
        <f t="shared" si="156"/>
        <v>0</v>
      </c>
      <c r="GP63" s="77">
        <f t="shared" si="157"/>
        <v>0</v>
      </c>
      <c r="GQ63" s="77">
        <f t="shared" si="158"/>
        <v>0</v>
      </c>
      <c r="GR63" s="118"/>
      <c r="GS63" s="118"/>
      <c r="GT63" s="119"/>
      <c r="GU63" s="119"/>
      <c r="GV63" s="77">
        <f t="shared" si="159"/>
        <v>0</v>
      </c>
      <c r="GW63" s="77">
        <f t="shared" si="160"/>
        <v>0</v>
      </c>
      <c r="GX63" s="77">
        <f t="shared" si="161"/>
        <v>0</v>
      </c>
      <c r="GY63" s="118"/>
      <c r="GZ63" s="118"/>
      <c r="HA63" s="119"/>
      <c r="HB63" s="119"/>
      <c r="HC63" s="77">
        <f t="shared" si="162"/>
        <v>0</v>
      </c>
      <c r="HD63" s="77">
        <f t="shared" si="163"/>
        <v>0</v>
      </c>
      <c r="HE63" s="77">
        <f t="shared" si="164"/>
        <v>0</v>
      </c>
      <c r="HF63" s="118"/>
      <c r="HG63" s="118"/>
      <c r="HH63" s="119"/>
      <c r="HI63" s="119"/>
      <c r="HJ63" s="77">
        <f t="shared" si="165"/>
        <v>0</v>
      </c>
      <c r="HK63" s="77">
        <f t="shared" si="166"/>
        <v>0</v>
      </c>
      <c r="HL63" s="77">
        <f t="shared" si="167"/>
        <v>0</v>
      </c>
      <c r="HM63" s="120"/>
      <c r="HN63" s="120"/>
      <c r="HO63" s="120"/>
      <c r="HP63" s="120"/>
      <c r="HQ63" s="120"/>
      <c r="HR63" s="120"/>
      <c r="HS63" s="76">
        <f t="shared" si="168"/>
        <v>0</v>
      </c>
      <c r="HT63" s="76">
        <f t="shared" si="169"/>
        <v>0</v>
      </c>
      <c r="HU63" s="76">
        <f t="shared" si="170"/>
        <v>0</v>
      </c>
      <c r="HV63" s="76">
        <f t="shared" si="171"/>
        <v>0</v>
      </c>
      <c r="HW63" s="76">
        <f t="shared" si="172"/>
        <v>0</v>
      </c>
      <c r="HX63" s="76">
        <f t="shared" si="173"/>
        <v>0</v>
      </c>
      <c r="HY63" s="76">
        <f t="shared" si="174"/>
        <v>0</v>
      </c>
      <c r="HZ63" s="76">
        <f t="shared" si="175"/>
        <v>0</v>
      </c>
      <c r="IA63" s="76">
        <f t="shared" si="176"/>
        <v>0</v>
      </c>
      <c r="IB63" s="76">
        <f t="shared" si="177"/>
        <v>0</v>
      </c>
      <c r="IC63" s="76">
        <f t="shared" si="178"/>
        <v>0</v>
      </c>
      <c r="ID63" s="76">
        <f t="shared" si="179"/>
        <v>0</v>
      </c>
      <c r="IE63" s="78">
        <f>IF('Daftar Pegawai'!I57="ASN YANG TIDAK DIBAYARKAN TPP",100%,
 IF(HZ63&gt;=$C$4,100%,
 (HN63*3%)+H63+I63+J63+O63+P63+Q63+V63+W63+X63+AC63+AD63+AE63+AJ63+AK63+AL63+AQ63+AR63+AS63+AX63+AY63+AZ63+BE63+BF63+BG63+BL63+BM63+BN63+BS63+BT63+BU63+BZ63+CA63+CB63+CG63+CH63+CI63+CN63+CO63+CP63+CU63+CV63+CW63+DB63+DC63+DD63+DI63+DJ63+DK63+DP63+DQ63+DR63+DW63+DX63+DY63+ED63+EE63+EF63+EK63+EL63+EM63+ER63+ES63+ET63+EY63+EZ63+FA63+FF63+FG63+FH63+FM63+FN63+FO63+FT63+FU63+FV63+GA63+GB63+GC63+GH63+GI63+GJ63+GO63+GP63+GQ63+GV63+GW63+GX63+HC63+HD63+HE63+HJ63+HK63+HL63+'Daftar Pegawai'!K57+'Daftar Pegawai'!M57+'Daftar Pegawai'!U57+'Daftar Pegawai'!O57+'Daftar Pegawai'!Q57+'Daftar Pegawai'!S57
 )
)</f>
        <v>1</v>
      </c>
      <c r="IF63" s="78">
        <f t="shared" si="180"/>
        <v>1</v>
      </c>
    </row>
    <row r="64" spans="1:240" x14ac:dyDescent="0.25">
      <c r="A64" s="121">
        <f t="shared" si="74"/>
        <v>54</v>
      </c>
      <c r="B64" s="121">
        <f>'Daftar Pegawai'!B58</f>
        <v>0</v>
      </c>
      <c r="C64" s="121">
        <f>'Daftar Pegawai'!C58</f>
        <v>0</v>
      </c>
      <c r="D64" s="118"/>
      <c r="E64" s="118"/>
      <c r="F64" s="119"/>
      <c r="G64" s="119"/>
      <c r="H64" s="77">
        <f t="shared" si="75"/>
        <v>0</v>
      </c>
      <c r="I64" s="77">
        <f t="shared" si="76"/>
        <v>0</v>
      </c>
      <c r="J64" s="77">
        <f t="shared" si="77"/>
        <v>0</v>
      </c>
      <c r="K64" s="118"/>
      <c r="L64" s="118"/>
      <c r="M64" s="119"/>
      <c r="N64" s="119"/>
      <c r="O64" s="77">
        <f t="shared" si="78"/>
        <v>0</v>
      </c>
      <c r="P64" s="77">
        <f t="shared" si="79"/>
        <v>0</v>
      </c>
      <c r="Q64" s="77">
        <f t="shared" si="80"/>
        <v>0</v>
      </c>
      <c r="R64" s="118"/>
      <c r="S64" s="118"/>
      <c r="T64" s="119"/>
      <c r="U64" s="119"/>
      <c r="V64" s="77">
        <f t="shared" si="81"/>
        <v>0</v>
      </c>
      <c r="W64" s="77">
        <f t="shared" si="82"/>
        <v>0</v>
      </c>
      <c r="X64" s="77">
        <f t="shared" si="83"/>
        <v>0</v>
      </c>
      <c r="Y64" s="118"/>
      <c r="Z64" s="118"/>
      <c r="AA64" s="119"/>
      <c r="AB64" s="119"/>
      <c r="AC64" s="77">
        <f t="shared" si="84"/>
        <v>0</v>
      </c>
      <c r="AD64" s="77">
        <f t="shared" si="85"/>
        <v>0</v>
      </c>
      <c r="AE64" s="77">
        <f t="shared" si="86"/>
        <v>0</v>
      </c>
      <c r="AF64" s="118"/>
      <c r="AG64" s="118"/>
      <c r="AH64" s="119"/>
      <c r="AI64" s="119"/>
      <c r="AJ64" s="77">
        <f t="shared" si="87"/>
        <v>0</v>
      </c>
      <c r="AK64" s="77">
        <f t="shared" si="88"/>
        <v>0</v>
      </c>
      <c r="AL64" s="77">
        <f t="shared" si="89"/>
        <v>0</v>
      </c>
      <c r="AM64" s="118"/>
      <c r="AN64" s="118"/>
      <c r="AO64" s="119"/>
      <c r="AP64" s="119"/>
      <c r="AQ64" s="77">
        <f t="shared" si="90"/>
        <v>0</v>
      </c>
      <c r="AR64" s="77">
        <f t="shared" si="91"/>
        <v>0</v>
      </c>
      <c r="AS64" s="77">
        <f t="shared" si="92"/>
        <v>0</v>
      </c>
      <c r="AT64" s="118"/>
      <c r="AU64" s="118"/>
      <c r="AV64" s="119"/>
      <c r="AW64" s="119"/>
      <c r="AX64" s="77">
        <f t="shared" si="93"/>
        <v>0</v>
      </c>
      <c r="AY64" s="77">
        <f t="shared" si="94"/>
        <v>0</v>
      </c>
      <c r="AZ64" s="77">
        <f t="shared" si="95"/>
        <v>0</v>
      </c>
      <c r="BA64" s="118"/>
      <c r="BB64" s="118"/>
      <c r="BC64" s="119"/>
      <c r="BD64" s="119"/>
      <c r="BE64" s="77">
        <f t="shared" si="96"/>
        <v>0</v>
      </c>
      <c r="BF64" s="77">
        <f t="shared" si="97"/>
        <v>0</v>
      </c>
      <c r="BG64" s="77">
        <f t="shared" si="98"/>
        <v>0</v>
      </c>
      <c r="BH64" s="118"/>
      <c r="BI64" s="118"/>
      <c r="BJ64" s="119"/>
      <c r="BK64" s="119"/>
      <c r="BL64" s="77">
        <f t="shared" si="99"/>
        <v>0</v>
      </c>
      <c r="BM64" s="77">
        <f t="shared" si="100"/>
        <v>0</v>
      </c>
      <c r="BN64" s="77">
        <f t="shared" si="101"/>
        <v>0</v>
      </c>
      <c r="BO64" s="118"/>
      <c r="BP64" s="118"/>
      <c r="BQ64" s="119"/>
      <c r="BR64" s="119"/>
      <c r="BS64" s="77">
        <f t="shared" si="102"/>
        <v>0</v>
      </c>
      <c r="BT64" s="77">
        <f t="shared" si="103"/>
        <v>0</v>
      </c>
      <c r="BU64" s="77">
        <f t="shared" si="104"/>
        <v>0</v>
      </c>
      <c r="BV64" s="118"/>
      <c r="BW64" s="118"/>
      <c r="BX64" s="119"/>
      <c r="BY64" s="119"/>
      <c r="BZ64" s="77">
        <f t="shared" si="105"/>
        <v>0</v>
      </c>
      <c r="CA64" s="77">
        <f t="shared" si="106"/>
        <v>0</v>
      </c>
      <c r="CB64" s="77">
        <f t="shared" si="107"/>
        <v>0</v>
      </c>
      <c r="CC64" s="118"/>
      <c r="CD64" s="118"/>
      <c r="CE64" s="119"/>
      <c r="CF64" s="119"/>
      <c r="CG64" s="77">
        <f t="shared" si="108"/>
        <v>0</v>
      </c>
      <c r="CH64" s="77">
        <f t="shared" si="109"/>
        <v>0</v>
      </c>
      <c r="CI64" s="77">
        <f t="shared" si="110"/>
        <v>0</v>
      </c>
      <c r="CJ64" s="118"/>
      <c r="CK64" s="118"/>
      <c r="CL64" s="119"/>
      <c r="CM64" s="119"/>
      <c r="CN64" s="77">
        <f t="shared" si="111"/>
        <v>0</v>
      </c>
      <c r="CO64" s="77">
        <f t="shared" si="112"/>
        <v>0</v>
      </c>
      <c r="CP64" s="77">
        <f t="shared" si="113"/>
        <v>0</v>
      </c>
      <c r="CQ64" s="118"/>
      <c r="CR64" s="118"/>
      <c r="CS64" s="119"/>
      <c r="CT64" s="119"/>
      <c r="CU64" s="77">
        <f t="shared" si="114"/>
        <v>0</v>
      </c>
      <c r="CV64" s="77">
        <f t="shared" si="115"/>
        <v>0</v>
      </c>
      <c r="CW64" s="77">
        <f t="shared" si="116"/>
        <v>0</v>
      </c>
      <c r="CX64" s="118"/>
      <c r="CY64" s="118"/>
      <c r="CZ64" s="119"/>
      <c r="DA64" s="119"/>
      <c r="DB64" s="77">
        <f t="shared" si="117"/>
        <v>0</v>
      </c>
      <c r="DC64" s="77">
        <f t="shared" si="118"/>
        <v>0</v>
      </c>
      <c r="DD64" s="77">
        <f t="shared" si="119"/>
        <v>0</v>
      </c>
      <c r="DE64" s="118"/>
      <c r="DF64" s="118"/>
      <c r="DG64" s="119"/>
      <c r="DH64" s="119"/>
      <c r="DI64" s="77">
        <f t="shared" si="120"/>
        <v>0</v>
      </c>
      <c r="DJ64" s="77">
        <f t="shared" si="121"/>
        <v>0</v>
      </c>
      <c r="DK64" s="77">
        <f t="shared" si="122"/>
        <v>0</v>
      </c>
      <c r="DL64" s="118"/>
      <c r="DM64" s="118"/>
      <c r="DN64" s="119"/>
      <c r="DO64" s="119"/>
      <c r="DP64" s="77">
        <f t="shared" si="123"/>
        <v>0</v>
      </c>
      <c r="DQ64" s="77">
        <f t="shared" si="124"/>
        <v>0</v>
      </c>
      <c r="DR64" s="77">
        <f t="shared" si="125"/>
        <v>0</v>
      </c>
      <c r="DS64" s="118"/>
      <c r="DT64" s="118"/>
      <c r="DU64" s="119"/>
      <c r="DV64" s="119"/>
      <c r="DW64" s="77">
        <f t="shared" si="126"/>
        <v>0</v>
      </c>
      <c r="DX64" s="77">
        <f t="shared" si="127"/>
        <v>0</v>
      </c>
      <c r="DY64" s="77">
        <f t="shared" si="128"/>
        <v>0</v>
      </c>
      <c r="DZ64" s="118"/>
      <c r="EA64" s="118"/>
      <c r="EB64" s="119"/>
      <c r="EC64" s="119"/>
      <c r="ED64" s="77">
        <f t="shared" si="129"/>
        <v>0</v>
      </c>
      <c r="EE64" s="77">
        <f t="shared" si="130"/>
        <v>0</v>
      </c>
      <c r="EF64" s="77">
        <f t="shared" si="131"/>
        <v>0</v>
      </c>
      <c r="EG64" s="118"/>
      <c r="EH64" s="118"/>
      <c r="EI64" s="119"/>
      <c r="EJ64" s="119"/>
      <c r="EK64" s="77">
        <f t="shared" si="132"/>
        <v>0</v>
      </c>
      <c r="EL64" s="77">
        <f t="shared" si="133"/>
        <v>0</v>
      </c>
      <c r="EM64" s="77">
        <f t="shared" si="134"/>
        <v>0</v>
      </c>
      <c r="EN64" s="118"/>
      <c r="EO64" s="118"/>
      <c r="EP64" s="119"/>
      <c r="EQ64" s="119"/>
      <c r="ER64" s="77">
        <f t="shared" si="135"/>
        <v>0</v>
      </c>
      <c r="ES64" s="77">
        <f t="shared" si="136"/>
        <v>0</v>
      </c>
      <c r="ET64" s="77">
        <f t="shared" si="137"/>
        <v>0</v>
      </c>
      <c r="EU64" s="118"/>
      <c r="EV64" s="118"/>
      <c r="EW64" s="119"/>
      <c r="EX64" s="119"/>
      <c r="EY64" s="77">
        <f t="shared" si="138"/>
        <v>0</v>
      </c>
      <c r="EZ64" s="77">
        <f t="shared" si="139"/>
        <v>0</v>
      </c>
      <c r="FA64" s="77">
        <f t="shared" si="140"/>
        <v>0</v>
      </c>
      <c r="FB64" s="118"/>
      <c r="FC64" s="118"/>
      <c r="FD64" s="119"/>
      <c r="FE64" s="119"/>
      <c r="FF64" s="77">
        <f t="shared" si="141"/>
        <v>0</v>
      </c>
      <c r="FG64" s="77">
        <f t="shared" si="142"/>
        <v>0</v>
      </c>
      <c r="FH64" s="77">
        <f t="shared" si="143"/>
        <v>0</v>
      </c>
      <c r="FI64" s="118"/>
      <c r="FJ64" s="118"/>
      <c r="FK64" s="119"/>
      <c r="FL64" s="119"/>
      <c r="FM64" s="77">
        <f t="shared" si="144"/>
        <v>0</v>
      </c>
      <c r="FN64" s="77">
        <f t="shared" si="145"/>
        <v>0</v>
      </c>
      <c r="FO64" s="77">
        <f t="shared" si="146"/>
        <v>0</v>
      </c>
      <c r="FP64" s="118"/>
      <c r="FQ64" s="118"/>
      <c r="FR64" s="119"/>
      <c r="FS64" s="119"/>
      <c r="FT64" s="77">
        <f t="shared" si="147"/>
        <v>0</v>
      </c>
      <c r="FU64" s="77">
        <f t="shared" si="148"/>
        <v>0</v>
      </c>
      <c r="FV64" s="77">
        <f t="shared" si="149"/>
        <v>0</v>
      </c>
      <c r="FW64" s="118"/>
      <c r="FX64" s="118"/>
      <c r="FY64" s="119"/>
      <c r="FZ64" s="119"/>
      <c r="GA64" s="77">
        <f t="shared" si="150"/>
        <v>0</v>
      </c>
      <c r="GB64" s="77">
        <f t="shared" si="151"/>
        <v>0</v>
      </c>
      <c r="GC64" s="77">
        <f t="shared" si="152"/>
        <v>0</v>
      </c>
      <c r="GD64" s="118"/>
      <c r="GE64" s="118"/>
      <c r="GF64" s="119"/>
      <c r="GG64" s="119"/>
      <c r="GH64" s="77">
        <f t="shared" si="153"/>
        <v>0</v>
      </c>
      <c r="GI64" s="77">
        <f t="shared" si="154"/>
        <v>0</v>
      </c>
      <c r="GJ64" s="77">
        <f t="shared" si="155"/>
        <v>0</v>
      </c>
      <c r="GK64" s="118"/>
      <c r="GL64" s="118"/>
      <c r="GM64" s="119"/>
      <c r="GN64" s="119"/>
      <c r="GO64" s="77">
        <f t="shared" si="156"/>
        <v>0</v>
      </c>
      <c r="GP64" s="77">
        <f t="shared" si="157"/>
        <v>0</v>
      </c>
      <c r="GQ64" s="77">
        <f t="shared" si="158"/>
        <v>0</v>
      </c>
      <c r="GR64" s="118"/>
      <c r="GS64" s="118"/>
      <c r="GT64" s="119"/>
      <c r="GU64" s="119"/>
      <c r="GV64" s="77">
        <f t="shared" si="159"/>
        <v>0</v>
      </c>
      <c r="GW64" s="77">
        <f t="shared" si="160"/>
        <v>0</v>
      </c>
      <c r="GX64" s="77">
        <f t="shared" si="161"/>
        <v>0</v>
      </c>
      <c r="GY64" s="118"/>
      <c r="GZ64" s="118"/>
      <c r="HA64" s="119"/>
      <c r="HB64" s="119"/>
      <c r="HC64" s="77">
        <f t="shared" si="162"/>
        <v>0</v>
      </c>
      <c r="HD64" s="77">
        <f t="shared" si="163"/>
        <v>0</v>
      </c>
      <c r="HE64" s="77">
        <f t="shared" si="164"/>
        <v>0</v>
      </c>
      <c r="HF64" s="118"/>
      <c r="HG64" s="118"/>
      <c r="HH64" s="119"/>
      <c r="HI64" s="119"/>
      <c r="HJ64" s="77">
        <f t="shared" si="165"/>
        <v>0</v>
      </c>
      <c r="HK64" s="77">
        <f t="shared" si="166"/>
        <v>0</v>
      </c>
      <c r="HL64" s="77">
        <f t="shared" si="167"/>
        <v>0</v>
      </c>
      <c r="HM64" s="120"/>
      <c r="HN64" s="120"/>
      <c r="HO64" s="120"/>
      <c r="HP64" s="120"/>
      <c r="HQ64" s="120"/>
      <c r="HR64" s="120"/>
      <c r="HS64" s="76">
        <f t="shared" si="168"/>
        <v>0</v>
      </c>
      <c r="HT64" s="76">
        <f t="shared" si="169"/>
        <v>0</v>
      </c>
      <c r="HU64" s="76">
        <f t="shared" si="170"/>
        <v>0</v>
      </c>
      <c r="HV64" s="76">
        <f t="shared" si="171"/>
        <v>0</v>
      </c>
      <c r="HW64" s="76">
        <f t="shared" si="172"/>
        <v>0</v>
      </c>
      <c r="HX64" s="76">
        <f t="shared" si="173"/>
        <v>0</v>
      </c>
      <c r="HY64" s="76">
        <f t="shared" si="174"/>
        <v>0</v>
      </c>
      <c r="HZ64" s="76">
        <f t="shared" si="175"/>
        <v>0</v>
      </c>
      <c r="IA64" s="76">
        <f t="shared" si="176"/>
        <v>0</v>
      </c>
      <c r="IB64" s="76">
        <f t="shared" si="177"/>
        <v>0</v>
      </c>
      <c r="IC64" s="76">
        <f t="shared" si="178"/>
        <v>0</v>
      </c>
      <c r="ID64" s="76">
        <f t="shared" si="179"/>
        <v>0</v>
      </c>
      <c r="IE64" s="78">
        <f>IF('Daftar Pegawai'!I58="ASN YANG TIDAK DIBAYARKAN TPP",100%,
 IF(HZ64&gt;=$C$4,100%,
 (HN64*3%)+H64+I64+J64+O64+P64+Q64+V64+W64+X64+AC64+AD64+AE64+AJ64+AK64+AL64+AQ64+AR64+AS64+AX64+AY64+AZ64+BE64+BF64+BG64+BL64+BM64+BN64+BS64+BT64+BU64+BZ64+CA64+CB64+CG64+CH64+CI64+CN64+CO64+CP64+CU64+CV64+CW64+DB64+DC64+DD64+DI64+DJ64+DK64+DP64+DQ64+DR64+DW64+DX64+DY64+ED64+EE64+EF64+EK64+EL64+EM64+ER64+ES64+ET64+EY64+EZ64+FA64+FF64+FG64+FH64+FM64+FN64+FO64+FT64+FU64+FV64+GA64+GB64+GC64+GH64+GI64+GJ64+GO64+GP64+GQ64+GV64+GW64+GX64+HC64+HD64+HE64+HJ64+HK64+HL64+'Daftar Pegawai'!K58+'Daftar Pegawai'!M58+'Daftar Pegawai'!U58+'Daftar Pegawai'!O58+'Daftar Pegawai'!Q58+'Daftar Pegawai'!S58
 )
)</f>
        <v>1</v>
      </c>
      <c r="IF64" s="78">
        <f t="shared" si="180"/>
        <v>1</v>
      </c>
    </row>
    <row r="65" spans="1:240" x14ac:dyDescent="0.25">
      <c r="A65" s="121">
        <f t="shared" si="74"/>
        <v>55</v>
      </c>
      <c r="B65" s="121">
        <f>'Daftar Pegawai'!B59</f>
        <v>0</v>
      </c>
      <c r="C65" s="121">
        <f>'Daftar Pegawai'!C59</f>
        <v>0</v>
      </c>
      <c r="D65" s="118"/>
      <c r="E65" s="118"/>
      <c r="F65" s="119"/>
      <c r="G65" s="119"/>
      <c r="H65" s="77">
        <f t="shared" si="75"/>
        <v>0</v>
      </c>
      <c r="I65" s="77">
        <f t="shared" si="76"/>
        <v>0</v>
      </c>
      <c r="J65" s="77">
        <f t="shared" si="77"/>
        <v>0</v>
      </c>
      <c r="K65" s="118"/>
      <c r="L65" s="118"/>
      <c r="M65" s="119"/>
      <c r="N65" s="119"/>
      <c r="O65" s="77">
        <f t="shared" si="78"/>
        <v>0</v>
      </c>
      <c r="P65" s="77">
        <f t="shared" si="79"/>
        <v>0</v>
      </c>
      <c r="Q65" s="77">
        <f t="shared" si="80"/>
        <v>0</v>
      </c>
      <c r="R65" s="118"/>
      <c r="S65" s="118"/>
      <c r="T65" s="119"/>
      <c r="U65" s="119"/>
      <c r="V65" s="77">
        <f t="shared" si="81"/>
        <v>0</v>
      </c>
      <c r="W65" s="77">
        <f t="shared" si="82"/>
        <v>0</v>
      </c>
      <c r="X65" s="77">
        <f t="shared" si="83"/>
        <v>0</v>
      </c>
      <c r="Y65" s="118"/>
      <c r="Z65" s="118"/>
      <c r="AA65" s="119"/>
      <c r="AB65" s="119"/>
      <c r="AC65" s="77">
        <f t="shared" si="84"/>
        <v>0</v>
      </c>
      <c r="AD65" s="77">
        <f t="shared" si="85"/>
        <v>0</v>
      </c>
      <c r="AE65" s="77">
        <f t="shared" si="86"/>
        <v>0</v>
      </c>
      <c r="AF65" s="118"/>
      <c r="AG65" s="118"/>
      <c r="AH65" s="119"/>
      <c r="AI65" s="119"/>
      <c r="AJ65" s="77">
        <f t="shared" si="87"/>
        <v>0</v>
      </c>
      <c r="AK65" s="77">
        <f t="shared" si="88"/>
        <v>0</v>
      </c>
      <c r="AL65" s="77">
        <f t="shared" si="89"/>
        <v>0</v>
      </c>
      <c r="AM65" s="118"/>
      <c r="AN65" s="118"/>
      <c r="AO65" s="119"/>
      <c r="AP65" s="119"/>
      <c r="AQ65" s="77">
        <f t="shared" si="90"/>
        <v>0</v>
      </c>
      <c r="AR65" s="77">
        <f t="shared" si="91"/>
        <v>0</v>
      </c>
      <c r="AS65" s="77">
        <f t="shared" si="92"/>
        <v>0</v>
      </c>
      <c r="AT65" s="118"/>
      <c r="AU65" s="118"/>
      <c r="AV65" s="119"/>
      <c r="AW65" s="119"/>
      <c r="AX65" s="77">
        <f t="shared" si="93"/>
        <v>0</v>
      </c>
      <c r="AY65" s="77">
        <f t="shared" si="94"/>
        <v>0</v>
      </c>
      <c r="AZ65" s="77">
        <f t="shared" si="95"/>
        <v>0</v>
      </c>
      <c r="BA65" s="118"/>
      <c r="BB65" s="118"/>
      <c r="BC65" s="119"/>
      <c r="BD65" s="119"/>
      <c r="BE65" s="77">
        <f t="shared" si="96"/>
        <v>0</v>
      </c>
      <c r="BF65" s="77">
        <f t="shared" si="97"/>
        <v>0</v>
      </c>
      <c r="BG65" s="77">
        <f t="shared" si="98"/>
        <v>0</v>
      </c>
      <c r="BH65" s="118"/>
      <c r="BI65" s="118"/>
      <c r="BJ65" s="119"/>
      <c r="BK65" s="119"/>
      <c r="BL65" s="77">
        <f t="shared" si="99"/>
        <v>0</v>
      </c>
      <c r="BM65" s="77">
        <f t="shared" si="100"/>
        <v>0</v>
      </c>
      <c r="BN65" s="77">
        <f t="shared" si="101"/>
        <v>0</v>
      </c>
      <c r="BO65" s="118"/>
      <c r="BP65" s="118"/>
      <c r="BQ65" s="119"/>
      <c r="BR65" s="119"/>
      <c r="BS65" s="77">
        <f t="shared" si="102"/>
        <v>0</v>
      </c>
      <c r="BT65" s="77">
        <f t="shared" si="103"/>
        <v>0</v>
      </c>
      <c r="BU65" s="77">
        <f t="shared" si="104"/>
        <v>0</v>
      </c>
      <c r="BV65" s="118"/>
      <c r="BW65" s="118"/>
      <c r="BX65" s="119"/>
      <c r="BY65" s="119"/>
      <c r="BZ65" s="77">
        <f t="shared" si="105"/>
        <v>0</v>
      </c>
      <c r="CA65" s="77">
        <f t="shared" si="106"/>
        <v>0</v>
      </c>
      <c r="CB65" s="77">
        <f t="shared" si="107"/>
        <v>0</v>
      </c>
      <c r="CC65" s="118"/>
      <c r="CD65" s="118"/>
      <c r="CE65" s="119"/>
      <c r="CF65" s="119"/>
      <c r="CG65" s="77">
        <f t="shared" si="108"/>
        <v>0</v>
      </c>
      <c r="CH65" s="77">
        <f t="shared" si="109"/>
        <v>0</v>
      </c>
      <c r="CI65" s="77">
        <f t="shared" si="110"/>
        <v>0</v>
      </c>
      <c r="CJ65" s="118"/>
      <c r="CK65" s="118"/>
      <c r="CL65" s="119"/>
      <c r="CM65" s="119"/>
      <c r="CN65" s="77">
        <f t="shared" si="111"/>
        <v>0</v>
      </c>
      <c r="CO65" s="77">
        <f t="shared" si="112"/>
        <v>0</v>
      </c>
      <c r="CP65" s="77">
        <f t="shared" si="113"/>
        <v>0</v>
      </c>
      <c r="CQ65" s="118"/>
      <c r="CR65" s="118"/>
      <c r="CS65" s="119"/>
      <c r="CT65" s="119"/>
      <c r="CU65" s="77">
        <f t="shared" si="114"/>
        <v>0</v>
      </c>
      <c r="CV65" s="77">
        <f t="shared" si="115"/>
        <v>0</v>
      </c>
      <c r="CW65" s="77">
        <f t="shared" si="116"/>
        <v>0</v>
      </c>
      <c r="CX65" s="118"/>
      <c r="CY65" s="118"/>
      <c r="CZ65" s="119"/>
      <c r="DA65" s="119"/>
      <c r="DB65" s="77">
        <f t="shared" si="117"/>
        <v>0</v>
      </c>
      <c r="DC65" s="77">
        <f t="shared" si="118"/>
        <v>0</v>
      </c>
      <c r="DD65" s="77">
        <f t="shared" si="119"/>
        <v>0</v>
      </c>
      <c r="DE65" s="118"/>
      <c r="DF65" s="118"/>
      <c r="DG65" s="119"/>
      <c r="DH65" s="119"/>
      <c r="DI65" s="77">
        <f t="shared" si="120"/>
        <v>0</v>
      </c>
      <c r="DJ65" s="77">
        <f t="shared" si="121"/>
        <v>0</v>
      </c>
      <c r="DK65" s="77">
        <f t="shared" si="122"/>
        <v>0</v>
      </c>
      <c r="DL65" s="118"/>
      <c r="DM65" s="118"/>
      <c r="DN65" s="119"/>
      <c r="DO65" s="119"/>
      <c r="DP65" s="77">
        <f t="shared" si="123"/>
        <v>0</v>
      </c>
      <c r="DQ65" s="77">
        <f t="shared" si="124"/>
        <v>0</v>
      </c>
      <c r="DR65" s="77">
        <f t="shared" si="125"/>
        <v>0</v>
      </c>
      <c r="DS65" s="118"/>
      <c r="DT65" s="118"/>
      <c r="DU65" s="119"/>
      <c r="DV65" s="119"/>
      <c r="DW65" s="77">
        <f t="shared" si="126"/>
        <v>0</v>
      </c>
      <c r="DX65" s="77">
        <f t="shared" si="127"/>
        <v>0</v>
      </c>
      <c r="DY65" s="77">
        <f t="shared" si="128"/>
        <v>0</v>
      </c>
      <c r="DZ65" s="118"/>
      <c r="EA65" s="118"/>
      <c r="EB65" s="119"/>
      <c r="EC65" s="119"/>
      <c r="ED65" s="77">
        <f t="shared" si="129"/>
        <v>0</v>
      </c>
      <c r="EE65" s="77">
        <f t="shared" si="130"/>
        <v>0</v>
      </c>
      <c r="EF65" s="77">
        <f t="shared" si="131"/>
        <v>0</v>
      </c>
      <c r="EG65" s="118"/>
      <c r="EH65" s="118"/>
      <c r="EI65" s="119"/>
      <c r="EJ65" s="119"/>
      <c r="EK65" s="77">
        <f t="shared" si="132"/>
        <v>0</v>
      </c>
      <c r="EL65" s="77">
        <f t="shared" si="133"/>
        <v>0</v>
      </c>
      <c r="EM65" s="77">
        <f t="shared" si="134"/>
        <v>0</v>
      </c>
      <c r="EN65" s="118"/>
      <c r="EO65" s="118"/>
      <c r="EP65" s="119"/>
      <c r="EQ65" s="119"/>
      <c r="ER65" s="77">
        <f t="shared" si="135"/>
        <v>0</v>
      </c>
      <c r="ES65" s="77">
        <f t="shared" si="136"/>
        <v>0</v>
      </c>
      <c r="ET65" s="77">
        <f t="shared" si="137"/>
        <v>0</v>
      </c>
      <c r="EU65" s="118"/>
      <c r="EV65" s="118"/>
      <c r="EW65" s="119"/>
      <c r="EX65" s="119"/>
      <c r="EY65" s="77">
        <f t="shared" si="138"/>
        <v>0</v>
      </c>
      <c r="EZ65" s="77">
        <f t="shared" si="139"/>
        <v>0</v>
      </c>
      <c r="FA65" s="77">
        <f t="shared" si="140"/>
        <v>0</v>
      </c>
      <c r="FB65" s="118"/>
      <c r="FC65" s="118"/>
      <c r="FD65" s="119"/>
      <c r="FE65" s="119"/>
      <c r="FF65" s="77">
        <f t="shared" si="141"/>
        <v>0</v>
      </c>
      <c r="FG65" s="77">
        <f t="shared" si="142"/>
        <v>0</v>
      </c>
      <c r="FH65" s="77">
        <f t="shared" si="143"/>
        <v>0</v>
      </c>
      <c r="FI65" s="118"/>
      <c r="FJ65" s="118"/>
      <c r="FK65" s="119"/>
      <c r="FL65" s="119"/>
      <c r="FM65" s="77">
        <f t="shared" si="144"/>
        <v>0</v>
      </c>
      <c r="FN65" s="77">
        <f t="shared" si="145"/>
        <v>0</v>
      </c>
      <c r="FO65" s="77">
        <f t="shared" si="146"/>
        <v>0</v>
      </c>
      <c r="FP65" s="118"/>
      <c r="FQ65" s="118"/>
      <c r="FR65" s="119"/>
      <c r="FS65" s="119"/>
      <c r="FT65" s="77">
        <f t="shared" si="147"/>
        <v>0</v>
      </c>
      <c r="FU65" s="77">
        <f t="shared" si="148"/>
        <v>0</v>
      </c>
      <c r="FV65" s="77">
        <f t="shared" si="149"/>
        <v>0</v>
      </c>
      <c r="FW65" s="118"/>
      <c r="FX65" s="118"/>
      <c r="FY65" s="119"/>
      <c r="FZ65" s="119"/>
      <c r="GA65" s="77">
        <f t="shared" si="150"/>
        <v>0</v>
      </c>
      <c r="GB65" s="77">
        <f t="shared" si="151"/>
        <v>0</v>
      </c>
      <c r="GC65" s="77">
        <f t="shared" si="152"/>
        <v>0</v>
      </c>
      <c r="GD65" s="118"/>
      <c r="GE65" s="118"/>
      <c r="GF65" s="119"/>
      <c r="GG65" s="119"/>
      <c r="GH65" s="77">
        <f t="shared" si="153"/>
        <v>0</v>
      </c>
      <c r="GI65" s="77">
        <f t="shared" si="154"/>
        <v>0</v>
      </c>
      <c r="GJ65" s="77">
        <f t="shared" si="155"/>
        <v>0</v>
      </c>
      <c r="GK65" s="118"/>
      <c r="GL65" s="118"/>
      <c r="GM65" s="119"/>
      <c r="GN65" s="119"/>
      <c r="GO65" s="77">
        <f t="shared" si="156"/>
        <v>0</v>
      </c>
      <c r="GP65" s="77">
        <f t="shared" si="157"/>
        <v>0</v>
      </c>
      <c r="GQ65" s="77">
        <f t="shared" si="158"/>
        <v>0</v>
      </c>
      <c r="GR65" s="118"/>
      <c r="GS65" s="118"/>
      <c r="GT65" s="119"/>
      <c r="GU65" s="119"/>
      <c r="GV65" s="77">
        <f t="shared" si="159"/>
        <v>0</v>
      </c>
      <c r="GW65" s="77">
        <f t="shared" si="160"/>
        <v>0</v>
      </c>
      <c r="GX65" s="77">
        <f t="shared" si="161"/>
        <v>0</v>
      </c>
      <c r="GY65" s="118"/>
      <c r="GZ65" s="118"/>
      <c r="HA65" s="119"/>
      <c r="HB65" s="119"/>
      <c r="HC65" s="77">
        <f t="shared" si="162"/>
        <v>0</v>
      </c>
      <c r="HD65" s="77">
        <f t="shared" si="163"/>
        <v>0</v>
      </c>
      <c r="HE65" s="77">
        <f t="shared" si="164"/>
        <v>0</v>
      </c>
      <c r="HF65" s="118"/>
      <c r="HG65" s="118"/>
      <c r="HH65" s="119"/>
      <c r="HI65" s="119"/>
      <c r="HJ65" s="77">
        <f t="shared" si="165"/>
        <v>0</v>
      </c>
      <c r="HK65" s="77">
        <f t="shared" si="166"/>
        <v>0</v>
      </c>
      <c r="HL65" s="77">
        <f t="shared" si="167"/>
        <v>0</v>
      </c>
      <c r="HM65" s="120"/>
      <c r="HN65" s="120"/>
      <c r="HO65" s="120"/>
      <c r="HP65" s="120"/>
      <c r="HQ65" s="120"/>
      <c r="HR65" s="120"/>
      <c r="HS65" s="76">
        <f t="shared" si="168"/>
        <v>0</v>
      </c>
      <c r="HT65" s="76">
        <f t="shared" si="169"/>
        <v>0</v>
      </c>
      <c r="HU65" s="76">
        <f t="shared" si="170"/>
        <v>0</v>
      </c>
      <c r="HV65" s="76">
        <f t="shared" si="171"/>
        <v>0</v>
      </c>
      <c r="HW65" s="76">
        <f t="shared" si="172"/>
        <v>0</v>
      </c>
      <c r="HX65" s="76">
        <f t="shared" si="173"/>
        <v>0</v>
      </c>
      <c r="HY65" s="76">
        <f t="shared" si="174"/>
        <v>0</v>
      </c>
      <c r="HZ65" s="76">
        <f t="shared" si="175"/>
        <v>0</v>
      </c>
      <c r="IA65" s="76">
        <f t="shared" si="176"/>
        <v>0</v>
      </c>
      <c r="IB65" s="76">
        <f t="shared" si="177"/>
        <v>0</v>
      </c>
      <c r="IC65" s="76">
        <f t="shared" si="178"/>
        <v>0</v>
      </c>
      <c r="ID65" s="76">
        <f t="shared" si="179"/>
        <v>0</v>
      </c>
      <c r="IE65" s="78">
        <f>IF('Daftar Pegawai'!I59="ASN YANG TIDAK DIBAYARKAN TPP",100%,
 IF(HZ65&gt;=$C$4,100%,
 (HN65*3%)+H65+I65+J65+O65+P65+Q65+V65+W65+X65+AC65+AD65+AE65+AJ65+AK65+AL65+AQ65+AR65+AS65+AX65+AY65+AZ65+BE65+BF65+BG65+BL65+BM65+BN65+BS65+BT65+BU65+BZ65+CA65+CB65+CG65+CH65+CI65+CN65+CO65+CP65+CU65+CV65+CW65+DB65+DC65+DD65+DI65+DJ65+DK65+DP65+DQ65+DR65+DW65+DX65+DY65+ED65+EE65+EF65+EK65+EL65+EM65+ER65+ES65+ET65+EY65+EZ65+FA65+FF65+FG65+FH65+FM65+FN65+FO65+FT65+FU65+FV65+GA65+GB65+GC65+GH65+GI65+GJ65+GO65+GP65+GQ65+GV65+GW65+GX65+HC65+HD65+HE65+HJ65+HK65+HL65+'Daftar Pegawai'!K59+'Daftar Pegawai'!M59+'Daftar Pegawai'!U59+'Daftar Pegawai'!O59+'Daftar Pegawai'!Q59+'Daftar Pegawai'!S59
 )
)</f>
        <v>1</v>
      </c>
      <c r="IF65" s="78">
        <f t="shared" si="180"/>
        <v>1</v>
      </c>
    </row>
    <row r="66" spans="1:240" x14ac:dyDescent="0.25">
      <c r="A66" s="121">
        <f t="shared" si="74"/>
        <v>56</v>
      </c>
      <c r="B66" s="121">
        <f>'Daftar Pegawai'!B60</f>
        <v>0</v>
      </c>
      <c r="C66" s="121">
        <f>'Daftar Pegawai'!C60</f>
        <v>0</v>
      </c>
      <c r="D66" s="118"/>
      <c r="E66" s="118"/>
      <c r="F66" s="119"/>
      <c r="G66" s="119"/>
      <c r="H66" s="77">
        <f t="shared" si="75"/>
        <v>0</v>
      </c>
      <c r="I66" s="77">
        <f t="shared" si="76"/>
        <v>0</v>
      </c>
      <c r="J66" s="77">
        <f t="shared" si="77"/>
        <v>0</v>
      </c>
      <c r="K66" s="118"/>
      <c r="L66" s="118"/>
      <c r="M66" s="119"/>
      <c r="N66" s="119"/>
      <c r="O66" s="77">
        <f t="shared" si="78"/>
        <v>0</v>
      </c>
      <c r="P66" s="77">
        <f t="shared" si="79"/>
        <v>0</v>
      </c>
      <c r="Q66" s="77">
        <f t="shared" si="80"/>
        <v>0</v>
      </c>
      <c r="R66" s="118"/>
      <c r="S66" s="118"/>
      <c r="T66" s="119"/>
      <c r="U66" s="119"/>
      <c r="V66" s="77">
        <f t="shared" si="81"/>
        <v>0</v>
      </c>
      <c r="W66" s="77">
        <f t="shared" si="82"/>
        <v>0</v>
      </c>
      <c r="X66" s="77">
        <f t="shared" si="83"/>
        <v>0</v>
      </c>
      <c r="Y66" s="118"/>
      <c r="Z66" s="118"/>
      <c r="AA66" s="119"/>
      <c r="AB66" s="119"/>
      <c r="AC66" s="77">
        <f t="shared" si="84"/>
        <v>0</v>
      </c>
      <c r="AD66" s="77">
        <f t="shared" si="85"/>
        <v>0</v>
      </c>
      <c r="AE66" s="77">
        <f t="shared" si="86"/>
        <v>0</v>
      </c>
      <c r="AF66" s="118"/>
      <c r="AG66" s="118"/>
      <c r="AH66" s="119"/>
      <c r="AI66" s="119"/>
      <c r="AJ66" s="77">
        <f t="shared" si="87"/>
        <v>0</v>
      </c>
      <c r="AK66" s="77">
        <f t="shared" si="88"/>
        <v>0</v>
      </c>
      <c r="AL66" s="77">
        <f t="shared" si="89"/>
        <v>0</v>
      </c>
      <c r="AM66" s="118"/>
      <c r="AN66" s="118"/>
      <c r="AO66" s="119"/>
      <c r="AP66" s="119"/>
      <c r="AQ66" s="77">
        <f t="shared" si="90"/>
        <v>0</v>
      </c>
      <c r="AR66" s="77">
        <f t="shared" si="91"/>
        <v>0</v>
      </c>
      <c r="AS66" s="77">
        <f t="shared" si="92"/>
        <v>0</v>
      </c>
      <c r="AT66" s="118"/>
      <c r="AU66" s="118"/>
      <c r="AV66" s="119"/>
      <c r="AW66" s="119"/>
      <c r="AX66" s="77">
        <f t="shared" si="93"/>
        <v>0</v>
      </c>
      <c r="AY66" s="77">
        <f t="shared" si="94"/>
        <v>0</v>
      </c>
      <c r="AZ66" s="77">
        <f t="shared" si="95"/>
        <v>0</v>
      </c>
      <c r="BA66" s="118"/>
      <c r="BB66" s="118"/>
      <c r="BC66" s="119"/>
      <c r="BD66" s="119"/>
      <c r="BE66" s="77">
        <f t="shared" si="96"/>
        <v>0</v>
      </c>
      <c r="BF66" s="77">
        <f t="shared" si="97"/>
        <v>0</v>
      </c>
      <c r="BG66" s="77">
        <f t="shared" si="98"/>
        <v>0</v>
      </c>
      <c r="BH66" s="118"/>
      <c r="BI66" s="118"/>
      <c r="BJ66" s="119"/>
      <c r="BK66" s="119"/>
      <c r="BL66" s="77">
        <f t="shared" si="99"/>
        <v>0</v>
      </c>
      <c r="BM66" s="77">
        <f t="shared" si="100"/>
        <v>0</v>
      </c>
      <c r="BN66" s="77">
        <f t="shared" si="101"/>
        <v>0</v>
      </c>
      <c r="BO66" s="118"/>
      <c r="BP66" s="118"/>
      <c r="BQ66" s="119"/>
      <c r="BR66" s="119"/>
      <c r="BS66" s="77">
        <f t="shared" si="102"/>
        <v>0</v>
      </c>
      <c r="BT66" s="77">
        <f t="shared" si="103"/>
        <v>0</v>
      </c>
      <c r="BU66" s="77">
        <f t="shared" si="104"/>
        <v>0</v>
      </c>
      <c r="BV66" s="118"/>
      <c r="BW66" s="118"/>
      <c r="BX66" s="119"/>
      <c r="BY66" s="119"/>
      <c r="BZ66" s="77">
        <f t="shared" si="105"/>
        <v>0</v>
      </c>
      <c r="CA66" s="77">
        <f t="shared" si="106"/>
        <v>0</v>
      </c>
      <c r="CB66" s="77">
        <f t="shared" si="107"/>
        <v>0</v>
      </c>
      <c r="CC66" s="118"/>
      <c r="CD66" s="118"/>
      <c r="CE66" s="119"/>
      <c r="CF66" s="119"/>
      <c r="CG66" s="77">
        <f t="shared" si="108"/>
        <v>0</v>
      </c>
      <c r="CH66" s="77">
        <f t="shared" si="109"/>
        <v>0</v>
      </c>
      <c r="CI66" s="77">
        <f t="shared" si="110"/>
        <v>0</v>
      </c>
      <c r="CJ66" s="118"/>
      <c r="CK66" s="118"/>
      <c r="CL66" s="119"/>
      <c r="CM66" s="119"/>
      <c r="CN66" s="77">
        <f t="shared" si="111"/>
        <v>0</v>
      </c>
      <c r="CO66" s="77">
        <f t="shared" si="112"/>
        <v>0</v>
      </c>
      <c r="CP66" s="77">
        <f t="shared" si="113"/>
        <v>0</v>
      </c>
      <c r="CQ66" s="118"/>
      <c r="CR66" s="118"/>
      <c r="CS66" s="119"/>
      <c r="CT66" s="119"/>
      <c r="CU66" s="77">
        <f t="shared" si="114"/>
        <v>0</v>
      </c>
      <c r="CV66" s="77">
        <f t="shared" si="115"/>
        <v>0</v>
      </c>
      <c r="CW66" s="77">
        <f t="shared" si="116"/>
        <v>0</v>
      </c>
      <c r="CX66" s="118"/>
      <c r="CY66" s="118"/>
      <c r="CZ66" s="119"/>
      <c r="DA66" s="119"/>
      <c r="DB66" s="77">
        <f t="shared" si="117"/>
        <v>0</v>
      </c>
      <c r="DC66" s="77">
        <f t="shared" si="118"/>
        <v>0</v>
      </c>
      <c r="DD66" s="77">
        <f t="shared" si="119"/>
        <v>0</v>
      </c>
      <c r="DE66" s="118"/>
      <c r="DF66" s="118"/>
      <c r="DG66" s="119"/>
      <c r="DH66" s="119"/>
      <c r="DI66" s="77">
        <f t="shared" si="120"/>
        <v>0</v>
      </c>
      <c r="DJ66" s="77">
        <f t="shared" si="121"/>
        <v>0</v>
      </c>
      <c r="DK66" s="77">
        <f t="shared" si="122"/>
        <v>0</v>
      </c>
      <c r="DL66" s="118"/>
      <c r="DM66" s="118"/>
      <c r="DN66" s="119"/>
      <c r="DO66" s="119"/>
      <c r="DP66" s="77">
        <f t="shared" si="123"/>
        <v>0</v>
      </c>
      <c r="DQ66" s="77">
        <f t="shared" si="124"/>
        <v>0</v>
      </c>
      <c r="DR66" s="77">
        <f t="shared" si="125"/>
        <v>0</v>
      </c>
      <c r="DS66" s="118"/>
      <c r="DT66" s="118"/>
      <c r="DU66" s="119"/>
      <c r="DV66" s="119"/>
      <c r="DW66" s="77">
        <f t="shared" si="126"/>
        <v>0</v>
      </c>
      <c r="DX66" s="77">
        <f t="shared" si="127"/>
        <v>0</v>
      </c>
      <c r="DY66" s="77">
        <f t="shared" si="128"/>
        <v>0</v>
      </c>
      <c r="DZ66" s="118"/>
      <c r="EA66" s="118"/>
      <c r="EB66" s="119"/>
      <c r="EC66" s="119"/>
      <c r="ED66" s="77">
        <f t="shared" si="129"/>
        <v>0</v>
      </c>
      <c r="EE66" s="77">
        <f t="shared" si="130"/>
        <v>0</v>
      </c>
      <c r="EF66" s="77">
        <f t="shared" si="131"/>
        <v>0</v>
      </c>
      <c r="EG66" s="118"/>
      <c r="EH66" s="118"/>
      <c r="EI66" s="119"/>
      <c r="EJ66" s="119"/>
      <c r="EK66" s="77">
        <f t="shared" si="132"/>
        <v>0</v>
      </c>
      <c r="EL66" s="77">
        <f t="shared" si="133"/>
        <v>0</v>
      </c>
      <c r="EM66" s="77">
        <f t="shared" si="134"/>
        <v>0</v>
      </c>
      <c r="EN66" s="118"/>
      <c r="EO66" s="118"/>
      <c r="EP66" s="119"/>
      <c r="EQ66" s="119"/>
      <c r="ER66" s="77">
        <f t="shared" si="135"/>
        <v>0</v>
      </c>
      <c r="ES66" s="77">
        <f t="shared" si="136"/>
        <v>0</v>
      </c>
      <c r="ET66" s="77">
        <f t="shared" si="137"/>
        <v>0</v>
      </c>
      <c r="EU66" s="118"/>
      <c r="EV66" s="118"/>
      <c r="EW66" s="119"/>
      <c r="EX66" s="119"/>
      <c r="EY66" s="77">
        <f t="shared" si="138"/>
        <v>0</v>
      </c>
      <c r="EZ66" s="77">
        <f t="shared" si="139"/>
        <v>0</v>
      </c>
      <c r="FA66" s="77">
        <f t="shared" si="140"/>
        <v>0</v>
      </c>
      <c r="FB66" s="118"/>
      <c r="FC66" s="118"/>
      <c r="FD66" s="119"/>
      <c r="FE66" s="119"/>
      <c r="FF66" s="77">
        <f t="shared" si="141"/>
        <v>0</v>
      </c>
      <c r="FG66" s="77">
        <f t="shared" si="142"/>
        <v>0</v>
      </c>
      <c r="FH66" s="77">
        <f t="shared" si="143"/>
        <v>0</v>
      </c>
      <c r="FI66" s="118"/>
      <c r="FJ66" s="118"/>
      <c r="FK66" s="119"/>
      <c r="FL66" s="119"/>
      <c r="FM66" s="77">
        <f t="shared" si="144"/>
        <v>0</v>
      </c>
      <c r="FN66" s="77">
        <f t="shared" si="145"/>
        <v>0</v>
      </c>
      <c r="FO66" s="77">
        <f t="shared" si="146"/>
        <v>0</v>
      </c>
      <c r="FP66" s="118"/>
      <c r="FQ66" s="118"/>
      <c r="FR66" s="119"/>
      <c r="FS66" s="119"/>
      <c r="FT66" s="77">
        <f t="shared" si="147"/>
        <v>0</v>
      </c>
      <c r="FU66" s="77">
        <f t="shared" si="148"/>
        <v>0</v>
      </c>
      <c r="FV66" s="77">
        <f t="shared" si="149"/>
        <v>0</v>
      </c>
      <c r="FW66" s="118"/>
      <c r="FX66" s="118"/>
      <c r="FY66" s="119"/>
      <c r="FZ66" s="119"/>
      <c r="GA66" s="77">
        <f t="shared" si="150"/>
        <v>0</v>
      </c>
      <c r="GB66" s="77">
        <f t="shared" si="151"/>
        <v>0</v>
      </c>
      <c r="GC66" s="77">
        <f t="shared" si="152"/>
        <v>0</v>
      </c>
      <c r="GD66" s="118"/>
      <c r="GE66" s="118"/>
      <c r="GF66" s="119"/>
      <c r="GG66" s="119"/>
      <c r="GH66" s="77">
        <f t="shared" si="153"/>
        <v>0</v>
      </c>
      <c r="GI66" s="77">
        <f t="shared" si="154"/>
        <v>0</v>
      </c>
      <c r="GJ66" s="77">
        <f t="shared" si="155"/>
        <v>0</v>
      </c>
      <c r="GK66" s="118"/>
      <c r="GL66" s="118"/>
      <c r="GM66" s="119"/>
      <c r="GN66" s="119"/>
      <c r="GO66" s="77">
        <f t="shared" si="156"/>
        <v>0</v>
      </c>
      <c r="GP66" s="77">
        <f t="shared" si="157"/>
        <v>0</v>
      </c>
      <c r="GQ66" s="77">
        <f t="shared" si="158"/>
        <v>0</v>
      </c>
      <c r="GR66" s="118"/>
      <c r="GS66" s="118"/>
      <c r="GT66" s="119"/>
      <c r="GU66" s="119"/>
      <c r="GV66" s="77">
        <f t="shared" si="159"/>
        <v>0</v>
      </c>
      <c r="GW66" s="77">
        <f t="shared" si="160"/>
        <v>0</v>
      </c>
      <c r="GX66" s="77">
        <f t="shared" si="161"/>
        <v>0</v>
      </c>
      <c r="GY66" s="118"/>
      <c r="GZ66" s="118"/>
      <c r="HA66" s="119"/>
      <c r="HB66" s="119"/>
      <c r="HC66" s="77">
        <f t="shared" si="162"/>
        <v>0</v>
      </c>
      <c r="HD66" s="77">
        <f t="shared" si="163"/>
        <v>0</v>
      </c>
      <c r="HE66" s="77">
        <f t="shared" si="164"/>
        <v>0</v>
      </c>
      <c r="HF66" s="118"/>
      <c r="HG66" s="118"/>
      <c r="HH66" s="119"/>
      <c r="HI66" s="119"/>
      <c r="HJ66" s="77">
        <f t="shared" si="165"/>
        <v>0</v>
      </c>
      <c r="HK66" s="77">
        <f t="shared" si="166"/>
        <v>0</v>
      </c>
      <c r="HL66" s="77">
        <f t="shared" si="167"/>
        <v>0</v>
      </c>
      <c r="HM66" s="120"/>
      <c r="HN66" s="120"/>
      <c r="HO66" s="120"/>
      <c r="HP66" s="120"/>
      <c r="HQ66" s="120"/>
      <c r="HR66" s="120"/>
      <c r="HS66" s="76">
        <f t="shared" si="168"/>
        <v>0</v>
      </c>
      <c r="HT66" s="76">
        <f t="shared" si="169"/>
        <v>0</v>
      </c>
      <c r="HU66" s="76">
        <f t="shared" si="170"/>
        <v>0</v>
      </c>
      <c r="HV66" s="76">
        <f t="shared" si="171"/>
        <v>0</v>
      </c>
      <c r="HW66" s="76">
        <f t="shared" si="172"/>
        <v>0</v>
      </c>
      <c r="HX66" s="76">
        <f t="shared" si="173"/>
        <v>0</v>
      </c>
      <c r="HY66" s="76">
        <f t="shared" si="174"/>
        <v>0</v>
      </c>
      <c r="HZ66" s="76">
        <f t="shared" si="175"/>
        <v>0</v>
      </c>
      <c r="IA66" s="76">
        <f t="shared" si="176"/>
        <v>0</v>
      </c>
      <c r="IB66" s="76">
        <f t="shared" si="177"/>
        <v>0</v>
      </c>
      <c r="IC66" s="76">
        <f t="shared" si="178"/>
        <v>0</v>
      </c>
      <c r="ID66" s="76">
        <f t="shared" si="179"/>
        <v>0</v>
      </c>
      <c r="IE66" s="78">
        <f>IF('Daftar Pegawai'!I60="ASN YANG TIDAK DIBAYARKAN TPP",100%,
 IF(HZ66&gt;=$C$4,100%,
 (HN66*3%)+H66+I66+J66+O66+P66+Q66+V66+W66+X66+AC66+AD66+AE66+AJ66+AK66+AL66+AQ66+AR66+AS66+AX66+AY66+AZ66+BE66+BF66+BG66+BL66+BM66+BN66+BS66+BT66+BU66+BZ66+CA66+CB66+CG66+CH66+CI66+CN66+CO66+CP66+CU66+CV66+CW66+DB66+DC66+DD66+DI66+DJ66+DK66+DP66+DQ66+DR66+DW66+DX66+DY66+ED66+EE66+EF66+EK66+EL66+EM66+ER66+ES66+ET66+EY66+EZ66+FA66+FF66+FG66+FH66+FM66+FN66+FO66+FT66+FU66+FV66+GA66+GB66+GC66+GH66+GI66+GJ66+GO66+GP66+GQ66+GV66+GW66+GX66+HC66+HD66+HE66+HJ66+HK66+HL66+'Daftar Pegawai'!K60+'Daftar Pegawai'!M60+'Daftar Pegawai'!U60+'Daftar Pegawai'!O60+'Daftar Pegawai'!Q60+'Daftar Pegawai'!S60
 )
)</f>
        <v>1</v>
      </c>
      <c r="IF66" s="78">
        <f t="shared" si="180"/>
        <v>1</v>
      </c>
    </row>
    <row r="67" spans="1:240" x14ac:dyDescent="0.25">
      <c r="A67" s="121">
        <f t="shared" si="74"/>
        <v>57</v>
      </c>
      <c r="B67" s="121">
        <f>'Daftar Pegawai'!B61</f>
        <v>0</v>
      </c>
      <c r="C67" s="121">
        <f>'Daftar Pegawai'!C61</f>
        <v>0</v>
      </c>
      <c r="D67" s="118"/>
      <c r="E67" s="118"/>
      <c r="F67" s="119"/>
      <c r="G67" s="119"/>
      <c r="H67" s="77">
        <f t="shared" si="75"/>
        <v>0</v>
      </c>
      <c r="I67" s="77">
        <f t="shared" si="76"/>
        <v>0</v>
      </c>
      <c r="J67" s="77">
        <f t="shared" si="77"/>
        <v>0</v>
      </c>
      <c r="K67" s="118"/>
      <c r="L67" s="118"/>
      <c r="M67" s="119"/>
      <c r="N67" s="119"/>
      <c r="O67" s="77">
        <f t="shared" si="78"/>
        <v>0</v>
      </c>
      <c r="P67" s="77">
        <f t="shared" si="79"/>
        <v>0</v>
      </c>
      <c r="Q67" s="77">
        <f t="shared" si="80"/>
        <v>0</v>
      </c>
      <c r="R67" s="118"/>
      <c r="S67" s="118"/>
      <c r="T67" s="119"/>
      <c r="U67" s="119"/>
      <c r="V67" s="77">
        <f t="shared" si="81"/>
        <v>0</v>
      </c>
      <c r="W67" s="77">
        <f t="shared" si="82"/>
        <v>0</v>
      </c>
      <c r="X67" s="77">
        <f t="shared" si="83"/>
        <v>0</v>
      </c>
      <c r="Y67" s="118"/>
      <c r="Z67" s="118"/>
      <c r="AA67" s="119"/>
      <c r="AB67" s="119"/>
      <c r="AC67" s="77">
        <f t="shared" si="84"/>
        <v>0</v>
      </c>
      <c r="AD67" s="77">
        <f t="shared" si="85"/>
        <v>0</v>
      </c>
      <c r="AE67" s="77">
        <f t="shared" si="86"/>
        <v>0</v>
      </c>
      <c r="AF67" s="118"/>
      <c r="AG67" s="118"/>
      <c r="AH67" s="119"/>
      <c r="AI67" s="119"/>
      <c r="AJ67" s="77">
        <f t="shared" si="87"/>
        <v>0</v>
      </c>
      <c r="AK67" s="77">
        <f t="shared" si="88"/>
        <v>0</v>
      </c>
      <c r="AL67" s="77">
        <f t="shared" si="89"/>
        <v>0</v>
      </c>
      <c r="AM67" s="118"/>
      <c r="AN67" s="118"/>
      <c r="AO67" s="119"/>
      <c r="AP67" s="119"/>
      <c r="AQ67" s="77">
        <f t="shared" si="90"/>
        <v>0</v>
      </c>
      <c r="AR67" s="77">
        <f t="shared" si="91"/>
        <v>0</v>
      </c>
      <c r="AS67" s="77">
        <f t="shared" si="92"/>
        <v>0</v>
      </c>
      <c r="AT67" s="118"/>
      <c r="AU67" s="118"/>
      <c r="AV67" s="119"/>
      <c r="AW67" s="119"/>
      <c r="AX67" s="77">
        <f t="shared" si="93"/>
        <v>0</v>
      </c>
      <c r="AY67" s="77">
        <f t="shared" si="94"/>
        <v>0</v>
      </c>
      <c r="AZ67" s="77">
        <f t="shared" si="95"/>
        <v>0</v>
      </c>
      <c r="BA67" s="118"/>
      <c r="BB67" s="118"/>
      <c r="BC67" s="119"/>
      <c r="BD67" s="119"/>
      <c r="BE67" s="77">
        <f t="shared" si="96"/>
        <v>0</v>
      </c>
      <c r="BF67" s="77">
        <f t="shared" si="97"/>
        <v>0</v>
      </c>
      <c r="BG67" s="77">
        <f t="shared" si="98"/>
        <v>0</v>
      </c>
      <c r="BH67" s="118"/>
      <c r="BI67" s="118"/>
      <c r="BJ67" s="119"/>
      <c r="BK67" s="119"/>
      <c r="BL67" s="77">
        <f t="shared" si="99"/>
        <v>0</v>
      </c>
      <c r="BM67" s="77">
        <f t="shared" si="100"/>
        <v>0</v>
      </c>
      <c r="BN67" s="77">
        <f t="shared" si="101"/>
        <v>0</v>
      </c>
      <c r="BO67" s="118"/>
      <c r="BP67" s="118"/>
      <c r="BQ67" s="119"/>
      <c r="BR67" s="119"/>
      <c r="BS67" s="77">
        <f t="shared" si="102"/>
        <v>0</v>
      </c>
      <c r="BT67" s="77">
        <f t="shared" si="103"/>
        <v>0</v>
      </c>
      <c r="BU67" s="77">
        <f t="shared" si="104"/>
        <v>0</v>
      </c>
      <c r="BV67" s="118"/>
      <c r="BW67" s="118"/>
      <c r="BX67" s="119"/>
      <c r="BY67" s="119"/>
      <c r="BZ67" s="77">
        <f t="shared" si="105"/>
        <v>0</v>
      </c>
      <c r="CA67" s="77">
        <f t="shared" si="106"/>
        <v>0</v>
      </c>
      <c r="CB67" s="77">
        <f t="shared" si="107"/>
        <v>0</v>
      </c>
      <c r="CC67" s="118"/>
      <c r="CD67" s="118"/>
      <c r="CE67" s="119"/>
      <c r="CF67" s="119"/>
      <c r="CG67" s="77">
        <f t="shared" si="108"/>
        <v>0</v>
      </c>
      <c r="CH67" s="77">
        <f t="shared" si="109"/>
        <v>0</v>
      </c>
      <c r="CI67" s="77">
        <f t="shared" si="110"/>
        <v>0</v>
      </c>
      <c r="CJ67" s="118"/>
      <c r="CK67" s="118"/>
      <c r="CL67" s="119"/>
      <c r="CM67" s="119"/>
      <c r="CN67" s="77">
        <f t="shared" si="111"/>
        <v>0</v>
      </c>
      <c r="CO67" s="77">
        <f t="shared" si="112"/>
        <v>0</v>
      </c>
      <c r="CP67" s="77">
        <f t="shared" si="113"/>
        <v>0</v>
      </c>
      <c r="CQ67" s="118"/>
      <c r="CR67" s="118"/>
      <c r="CS67" s="119"/>
      <c r="CT67" s="119"/>
      <c r="CU67" s="77">
        <f t="shared" si="114"/>
        <v>0</v>
      </c>
      <c r="CV67" s="77">
        <f t="shared" si="115"/>
        <v>0</v>
      </c>
      <c r="CW67" s="77">
        <f t="shared" si="116"/>
        <v>0</v>
      </c>
      <c r="CX67" s="118"/>
      <c r="CY67" s="118"/>
      <c r="CZ67" s="119"/>
      <c r="DA67" s="119"/>
      <c r="DB67" s="77">
        <f t="shared" si="117"/>
        <v>0</v>
      </c>
      <c r="DC67" s="77">
        <f t="shared" si="118"/>
        <v>0</v>
      </c>
      <c r="DD67" s="77">
        <f t="shared" si="119"/>
        <v>0</v>
      </c>
      <c r="DE67" s="118"/>
      <c r="DF67" s="118"/>
      <c r="DG67" s="119"/>
      <c r="DH67" s="119"/>
      <c r="DI67" s="77">
        <f t="shared" si="120"/>
        <v>0</v>
      </c>
      <c r="DJ67" s="77">
        <f t="shared" si="121"/>
        <v>0</v>
      </c>
      <c r="DK67" s="77">
        <f t="shared" si="122"/>
        <v>0</v>
      </c>
      <c r="DL67" s="118"/>
      <c r="DM67" s="118"/>
      <c r="DN67" s="119"/>
      <c r="DO67" s="119"/>
      <c r="DP67" s="77">
        <f t="shared" si="123"/>
        <v>0</v>
      </c>
      <c r="DQ67" s="77">
        <f t="shared" si="124"/>
        <v>0</v>
      </c>
      <c r="DR67" s="77">
        <f t="shared" si="125"/>
        <v>0</v>
      </c>
      <c r="DS67" s="118"/>
      <c r="DT67" s="118"/>
      <c r="DU67" s="119"/>
      <c r="DV67" s="119"/>
      <c r="DW67" s="77">
        <f t="shared" si="126"/>
        <v>0</v>
      </c>
      <c r="DX67" s="77">
        <f t="shared" si="127"/>
        <v>0</v>
      </c>
      <c r="DY67" s="77">
        <f t="shared" si="128"/>
        <v>0</v>
      </c>
      <c r="DZ67" s="118"/>
      <c r="EA67" s="118"/>
      <c r="EB67" s="119"/>
      <c r="EC67" s="119"/>
      <c r="ED67" s="77">
        <f t="shared" si="129"/>
        <v>0</v>
      </c>
      <c r="EE67" s="77">
        <f t="shared" si="130"/>
        <v>0</v>
      </c>
      <c r="EF67" s="77">
        <f t="shared" si="131"/>
        <v>0</v>
      </c>
      <c r="EG67" s="118"/>
      <c r="EH67" s="118"/>
      <c r="EI67" s="119"/>
      <c r="EJ67" s="119"/>
      <c r="EK67" s="77">
        <f t="shared" si="132"/>
        <v>0</v>
      </c>
      <c r="EL67" s="77">
        <f t="shared" si="133"/>
        <v>0</v>
      </c>
      <c r="EM67" s="77">
        <f t="shared" si="134"/>
        <v>0</v>
      </c>
      <c r="EN67" s="118"/>
      <c r="EO67" s="118"/>
      <c r="EP67" s="119"/>
      <c r="EQ67" s="119"/>
      <c r="ER67" s="77">
        <f t="shared" si="135"/>
        <v>0</v>
      </c>
      <c r="ES67" s="77">
        <f t="shared" si="136"/>
        <v>0</v>
      </c>
      <c r="ET67" s="77">
        <f t="shared" si="137"/>
        <v>0</v>
      </c>
      <c r="EU67" s="118"/>
      <c r="EV67" s="118"/>
      <c r="EW67" s="119"/>
      <c r="EX67" s="119"/>
      <c r="EY67" s="77">
        <f t="shared" si="138"/>
        <v>0</v>
      </c>
      <c r="EZ67" s="77">
        <f t="shared" si="139"/>
        <v>0</v>
      </c>
      <c r="FA67" s="77">
        <f t="shared" si="140"/>
        <v>0</v>
      </c>
      <c r="FB67" s="118"/>
      <c r="FC67" s="118"/>
      <c r="FD67" s="119"/>
      <c r="FE67" s="119"/>
      <c r="FF67" s="77">
        <f t="shared" si="141"/>
        <v>0</v>
      </c>
      <c r="FG67" s="77">
        <f t="shared" si="142"/>
        <v>0</v>
      </c>
      <c r="FH67" s="77">
        <f t="shared" si="143"/>
        <v>0</v>
      </c>
      <c r="FI67" s="118"/>
      <c r="FJ67" s="118"/>
      <c r="FK67" s="119"/>
      <c r="FL67" s="119"/>
      <c r="FM67" s="77">
        <f t="shared" si="144"/>
        <v>0</v>
      </c>
      <c r="FN67" s="77">
        <f t="shared" si="145"/>
        <v>0</v>
      </c>
      <c r="FO67" s="77">
        <f t="shared" si="146"/>
        <v>0</v>
      </c>
      <c r="FP67" s="118"/>
      <c r="FQ67" s="118"/>
      <c r="FR67" s="119"/>
      <c r="FS67" s="119"/>
      <c r="FT67" s="77">
        <f t="shared" si="147"/>
        <v>0</v>
      </c>
      <c r="FU67" s="77">
        <f t="shared" si="148"/>
        <v>0</v>
      </c>
      <c r="FV67" s="77">
        <f t="shared" si="149"/>
        <v>0</v>
      </c>
      <c r="FW67" s="118"/>
      <c r="FX67" s="118"/>
      <c r="FY67" s="119"/>
      <c r="FZ67" s="119"/>
      <c r="GA67" s="77">
        <f t="shared" si="150"/>
        <v>0</v>
      </c>
      <c r="GB67" s="77">
        <f t="shared" si="151"/>
        <v>0</v>
      </c>
      <c r="GC67" s="77">
        <f t="shared" si="152"/>
        <v>0</v>
      </c>
      <c r="GD67" s="118"/>
      <c r="GE67" s="118"/>
      <c r="GF67" s="119"/>
      <c r="GG67" s="119"/>
      <c r="GH67" s="77">
        <f t="shared" si="153"/>
        <v>0</v>
      </c>
      <c r="GI67" s="77">
        <f t="shared" si="154"/>
        <v>0</v>
      </c>
      <c r="GJ67" s="77">
        <f t="shared" si="155"/>
        <v>0</v>
      </c>
      <c r="GK67" s="118"/>
      <c r="GL67" s="118"/>
      <c r="GM67" s="119"/>
      <c r="GN67" s="119"/>
      <c r="GO67" s="77">
        <f t="shared" si="156"/>
        <v>0</v>
      </c>
      <c r="GP67" s="77">
        <f t="shared" si="157"/>
        <v>0</v>
      </c>
      <c r="GQ67" s="77">
        <f t="shared" si="158"/>
        <v>0</v>
      </c>
      <c r="GR67" s="118"/>
      <c r="GS67" s="118"/>
      <c r="GT67" s="119"/>
      <c r="GU67" s="119"/>
      <c r="GV67" s="77">
        <f t="shared" si="159"/>
        <v>0</v>
      </c>
      <c r="GW67" s="77">
        <f t="shared" si="160"/>
        <v>0</v>
      </c>
      <c r="GX67" s="77">
        <f t="shared" si="161"/>
        <v>0</v>
      </c>
      <c r="GY67" s="118"/>
      <c r="GZ67" s="118"/>
      <c r="HA67" s="119"/>
      <c r="HB67" s="119"/>
      <c r="HC67" s="77">
        <f t="shared" si="162"/>
        <v>0</v>
      </c>
      <c r="HD67" s="77">
        <f t="shared" si="163"/>
        <v>0</v>
      </c>
      <c r="HE67" s="77">
        <f t="shared" si="164"/>
        <v>0</v>
      </c>
      <c r="HF67" s="118"/>
      <c r="HG67" s="118"/>
      <c r="HH67" s="119"/>
      <c r="HI67" s="119"/>
      <c r="HJ67" s="77">
        <f t="shared" si="165"/>
        <v>0</v>
      </c>
      <c r="HK67" s="77">
        <f t="shared" si="166"/>
        <v>0</v>
      </c>
      <c r="HL67" s="77">
        <f t="shared" si="167"/>
        <v>0</v>
      </c>
      <c r="HM67" s="120"/>
      <c r="HN67" s="120"/>
      <c r="HO67" s="120"/>
      <c r="HP67" s="120"/>
      <c r="HQ67" s="120"/>
      <c r="HR67" s="120"/>
      <c r="HS67" s="76">
        <f t="shared" si="168"/>
        <v>0</v>
      </c>
      <c r="HT67" s="76">
        <f t="shared" si="169"/>
        <v>0</v>
      </c>
      <c r="HU67" s="76">
        <f t="shared" si="170"/>
        <v>0</v>
      </c>
      <c r="HV67" s="76">
        <f t="shared" si="171"/>
        <v>0</v>
      </c>
      <c r="HW67" s="76">
        <f t="shared" si="172"/>
        <v>0</v>
      </c>
      <c r="HX67" s="76">
        <f t="shared" si="173"/>
        <v>0</v>
      </c>
      <c r="HY67" s="76">
        <f t="shared" si="174"/>
        <v>0</v>
      </c>
      <c r="HZ67" s="76">
        <f t="shared" si="175"/>
        <v>0</v>
      </c>
      <c r="IA67" s="76">
        <f t="shared" si="176"/>
        <v>0</v>
      </c>
      <c r="IB67" s="76">
        <f t="shared" si="177"/>
        <v>0</v>
      </c>
      <c r="IC67" s="76">
        <f t="shared" si="178"/>
        <v>0</v>
      </c>
      <c r="ID67" s="76">
        <f t="shared" si="179"/>
        <v>0</v>
      </c>
      <c r="IE67" s="78">
        <f>IF('Daftar Pegawai'!I61="ASN YANG TIDAK DIBAYARKAN TPP",100%,
 IF(HZ67&gt;=$C$4,100%,
 (HN67*3%)+H67+I67+J67+O67+P67+Q67+V67+W67+X67+AC67+AD67+AE67+AJ67+AK67+AL67+AQ67+AR67+AS67+AX67+AY67+AZ67+BE67+BF67+BG67+BL67+BM67+BN67+BS67+BT67+BU67+BZ67+CA67+CB67+CG67+CH67+CI67+CN67+CO67+CP67+CU67+CV67+CW67+DB67+DC67+DD67+DI67+DJ67+DK67+DP67+DQ67+DR67+DW67+DX67+DY67+ED67+EE67+EF67+EK67+EL67+EM67+ER67+ES67+ET67+EY67+EZ67+FA67+FF67+FG67+FH67+FM67+FN67+FO67+FT67+FU67+FV67+GA67+GB67+GC67+GH67+GI67+GJ67+GO67+GP67+GQ67+GV67+GW67+GX67+HC67+HD67+HE67+HJ67+HK67+HL67+'Daftar Pegawai'!K61+'Daftar Pegawai'!M61+'Daftar Pegawai'!U61+'Daftar Pegawai'!O61+'Daftar Pegawai'!Q61+'Daftar Pegawai'!S61
 )
)</f>
        <v>1</v>
      </c>
      <c r="IF67" s="78">
        <f t="shared" si="180"/>
        <v>1</v>
      </c>
    </row>
    <row r="68" spans="1:240" x14ac:dyDescent="0.25">
      <c r="A68" s="121">
        <f t="shared" si="74"/>
        <v>58</v>
      </c>
      <c r="B68" s="121">
        <f>'Daftar Pegawai'!B62</f>
        <v>0</v>
      </c>
      <c r="C68" s="121">
        <f>'Daftar Pegawai'!C62</f>
        <v>0</v>
      </c>
      <c r="D68" s="118"/>
      <c r="E68" s="118"/>
      <c r="F68" s="119"/>
      <c r="G68" s="119"/>
      <c r="H68" s="77">
        <f t="shared" si="75"/>
        <v>0</v>
      </c>
      <c r="I68" s="77">
        <f t="shared" si="76"/>
        <v>0</v>
      </c>
      <c r="J68" s="77">
        <f t="shared" si="77"/>
        <v>0</v>
      </c>
      <c r="K68" s="118"/>
      <c r="L68" s="118"/>
      <c r="M68" s="119"/>
      <c r="N68" s="119"/>
      <c r="O68" s="77">
        <f t="shared" si="78"/>
        <v>0</v>
      </c>
      <c r="P68" s="77">
        <f t="shared" si="79"/>
        <v>0</v>
      </c>
      <c r="Q68" s="77">
        <f t="shared" si="80"/>
        <v>0</v>
      </c>
      <c r="R68" s="118"/>
      <c r="S68" s="118"/>
      <c r="T68" s="119"/>
      <c r="U68" s="119"/>
      <c r="V68" s="77">
        <f t="shared" si="81"/>
        <v>0</v>
      </c>
      <c r="W68" s="77">
        <f t="shared" si="82"/>
        <v>0</v>
      </c>
      <c r="X68" s="77">
        <f t="shared" si="83"/>
        <v>0</v>
      </c>
      <c r="Y68" s="118"/>
      <c r="Z68" s="118"/>
      <c r="AA68" s="119"/>
      <c r="AB68" s="119"/>
      <c r="AC68" s="77">
        <f t="shared" si="84"/>
        <v>0</v>
      </c>
      <c r="AD68" s="77">
        <f t="shared" si="85"/>
        <v>0</v>
      </c>
      <c r="AE68" s="77">
        <f t="shared" si="86"/>
        <v>0</v>
      </c>
      <c r="AF68" s="118"/>
      <c r="AG68" s="118"/>
      <c r="AH68" s="119"/>
      <c r="AI68" s="119"/>
      <c r="AJ68" s="77">
        <f t="shared" si="87"/>
        <v>0</v>
      </c>
      <c r="AK68" s="77">
        <f t="shared" si="88"/>
        <v>0</v>
      </c>
      <c r="AL68" s="77">
        <f t="shared" si="89"/>
        <v>0</v>
      </c>
      <c r="AM68" s="118"/>
      <c r="AN68" s="118"/>
      <c r="AO68" s="119"/>
      <c r="AP68" s="119"/>
      <c r="AQ68" s="77">
        <f t="shared" si="90"/>
        <v>0</v>
      </c>
      <c r="AR68" s="77">
        <f t="shared" si="91"/>
        <v>0</v>
      </c>
      <c r="AS68" s="77">
        <f t="shared" si="92"/>
        <v>0</v>
      </c>
      <c r="AT68" s="118"/>
      <c r="AU68" s="118"/>
      <c r="AV68" s="119"/>
      <c r="AW68" s="119"/>
      <c r="AX68" s="77">
        <f t="shared" si="93"/>
        <v>0</v>
      </c>
      <c r="AY68" s="77">
        <f t="shared" si="94"/>
        <v>0</v>
      </c>
      <c r="AZ68" s="77">
        <f t="shared" si="95"/>
        <v>0</v>
      </c>
      <c r="BA68" s="118"/>
      <c r="BB68" s="118"/>
      <c r="BC68" s="119"/>
      <c r="BD68" s="119"/>
      <c r="BE68" s="77">
        <f t="shared" si="96"/>
        <v>0</v>
      </c>
      <c r="BF68" s="77">
        <f t="shared" si="97"/>
        <v>0</v>
      </c>
      <c r="BG68" s="77">
        <f t="shared" si="98"/>
        <v>0</v>
      </c>
      <c r="BH68" s="118"/>
      <c r="BI68" s="118"/>
      <c r="BJ68" s="119"/>
      <c r="BK68" s="119"/>
      <c r="BL68" s="77">
        <f t="shared" si="99"/>
        <v>0</v>
      </c>
      <c r="BM68" s="77">
        <f t="shared" si="100"/>
        <v>0</v>
      </c>
      <c r="BN68" s="77">
        <f t="shared" si="101"/>
        <v>0</v>
      </c>
      <c r="BO68" s="118"/>
      <c r="BP68" s="118"/>
      <c r="BQ68" s="119"/>
      <c r="BR68" s="119"/>
      <c r="BS68" s="77">
        <f t="shared" si="102"/>
        <v>0</v>
      </c>
      <c r="BT68" s="77">
        <f t="shared" si="103"/>
        <v>0</v>
      </c>
      <c r="BU68" s="77">
        <f t="shared" si="104"/>
        <v>0</v>
      </c>
      <c r="BV68" s="118"/>
      <c r="BW68" s="118"/>
      <c r="BX68" s="119"/>
      <c r="BY68" s="119"/>
      <c r="BZ68" s="77">
        <f t="shared" si="105"/>
        <v>0</v>
      </c>
      <c r="CA68" s="77">
        <f t="shared" si="106"/>
        <v>0</v>
      </c>
      <c r="CB68" s="77">
        <f t="shared" si="107"/>
        <v>0</v>
      </c>
      <c r="CC68" s="118"/>
      <c r="CD68" s="118"/>
      <c r="CE68" s="119"/>
      <c r="CF68" s="119"/>
      <c r="CG68" s="77">
        <f t="shared" si="108"/>
        <v>0</v>
      </c>
      <c r="CH68" s="77">
        <f t="shared" si="109"/>
        <v>0</v>
      </c>
      <c r="CI68" s="77">
        <f t="shared" si="110"/>
        <v>0</v>
      </c>
      <c r="CJ68" s="118"/>
      <c r="CK68" s="118"/>
      <c r="CL68" s="119"/>
      <c r="CM68" s="119"/>
      <c r="CN68" s="77">
        <f t="shared" si="111"/>
        <v>0</v>
      </c>
      <c r="CO68" s="77">
        <f t="shared" si="112"/>
        <v>0</v>
      </c>
      <c r="CP68" s="77">
        <f t="shared" si="113"/>
        <v>0</v>
      </c>
      <c r="CQ68" s="118"/>
      <c r="CR68" s="118"/>
      <c r="CS68" s="119"/>
      <c r="CT68" s="119"/>
      <c r="CU68" s="77">
        <f t="shared" si="114"/>
        <v>0</v>
      </c>
      <c r="CV68" s="77">
        <f t="shared" si="115"/>
        <v>0</v>
      </c>
      <c r="CW68" s="77">
        <f t="shared" si="116"/>
        <v>0</v>
      </c>
      <c r="CX68" s="118"/>
      <c r="CY68" s="118"/>
      <c r="CZ68" s="119"/>
      <c r="DA68" s="119"/>
      <c r="DB68" s="77">
        <f t="shared" si="117"/>
        <v>0</v>
      </c>
      <c r="DC68" s="77">
        <f t="shared" si="118"/>
        <v>0</v>
      </c>
      <c r="DD68" s="77">
        <f t="shared" si="119"/>
        <v>0</v>
      </c>
      <c r="DE68" s="118"/>
      <c r="DF68" s="118"/>
      <c r="DG68" s="119"/>
      <c r="DH68" s="119"/>
      <c r="DI68" s="77">
        <f t="shared" si="120"/>
        <v>0</v>
      </c>
      <c r="DJ68" s="77">
        <f t="shared" si="121"/>
        <v>0</v>
      </c>
      <c r="DK68" s="77">
        <f t="shared" si="122"/>
        <v>0</v>
      </c>
      <c r="DL68" s="118"/>
      <c r="DM68" s="118"/>
      <c r="DN68" s="119"/>
      <c r="DO68" s="119"/>
      <c r="DP68" s="77">
        <f t="shared" si="123"/>
        <v>0</v>
      </c>
      <c r="DQ68" s="77">
        <f t="shared" si="124"/>
        <v>0</v>
      </c>
      <c r="DR68" s="77">
        <f t="shared" si="125"/>
        <v>0</v>
      </c>
      <c r="DS68" s="118"/>
      <c r="DT68" s="118"/>
      <c r="DU68" s="119"/>
      <c r="DV68" s="119"/>
      <c r="DW68" s="77">
        <f t="shared" si="126"/>
        <v>0</v>
      </c>
      <c r="DX68" s="77">
        <f t="shared" si="127"/>
        <v>0</v>
      </c>
      <c r="DY68" s="77">
        <f t="shared" si="128"/>
        <v>0</v>
      </c>
      <c r="DZ68" s="118"/>
      <c r="EA68" s="118"/>
      <c r="EB68" s="119"/>
      <c r="EC68" s="119"/>
      <c r="ED68" s="77">
        <f t="shared" si="129"/>
        <v>0</v>
      </c>
      <c r="EE68" s="77">
        <f t="shared" si="130"/>
        <v>0</v>
      </c>
      <c r="EF68" s="77">
        <f t="shared" si="131"/>
        <v>0</v>
      </c>
      <c r="EG68" s="118"/>
      <c r="EH68" s="118"/>
      <c r="EI68" s="119"/>
      <c r="EJ68" s="119"/>
      <c r="EK68" s="77">
        <f t="shared" si="132"/>
        <v>0</v>
      </c>
      <c r="EL68" s="77">
        <f t="shared" si="133"/>
        <v>0</v>
      </c>
      <c r="EM68" s="77">
        <f t="shared" si="134"/>
        <v>0</v>
      </c>
      <c r="EN68" s="118"/>
      <c r="EO68" s="118"/>
      <c r="EP68" s="119"/>
      <c r="EQ68" s="119"/>
      <c r="ER68" s="77">
        <f t="shared" si="135"/>
        <v>0</v>
      </c>
      <c r="ES68" s="77">
        <f t="shared" si="136"/>
        <v>0</v>
      </c>
      <c r="ET68" s="77">
        <f t="shared" si="137"/>
        <v>0</v>
      </c>
      <c r="EU68" s="118"/>
      <c r="EV68" s="118"/>
      <c r="EW68" s="119"/>
      <c r="EX68" s="119"/>
      <c r="EY68" s="77">
        <f t="shared" si="138"/>
        <v>0</v>
      </c>
      <c r="EZ68" s="77">
        <f t="shared" si="139"/>
        <v>0</v>
      </c>
      <c r="FA68" s="77">
        <f t="shared" si="140"/>
        <v>0</v>
      </c>
      <c r="FB68" s="118"/>
      <c r="FC68" s="118"/>
      <c r="FD68" s="119"/>
      <c r="FE68" s="119"/>
      <c r="FF68" s="77">
        <f t="shared" si="141"/>
        <v>0</v>
      </c>
      <c r="FG68" s="77">
        <f t="shared" si="142"/>
        <v>0</v>
      </c>
      <c r="FH68" s="77">
        <f t="shared" si="143"/>
        <v>0</v>
      </c>
      <c r="FI68" s="118"/>
      <c r="FJ68" s="118"/>
      <c r="FK68" s="119"/>
      <c r="FL68" s="119"/>
      <c r="FM68" s="77">
        <f t="shared" si="144"/>
        <v>0</v>
      </c>
      <c r="FN68" s="77">
        <f t="shared" si="145"/>
        <v>0</v>
      </c>
      <c r="FO68" s="77">
        <f t="shared" si="146"/>
        <v>0</v>
      </c>
      <c r="FP68" s="118"/>
      <c r="FQ68" s="118"/>
      <c r="FR68" s="119"/>
      <c r="FS68" s="119"/>
      <c r="FT68" s="77">
        <f t="shared" si="147"/>
        <v>0</v>
      </c>
      <c r="FU68" s="77">
        <f t="shared" si="148"/>
        <v>0</v>
      </c>
      <c r="FV68" s="77">
        <f t="shared" si="149"/>
        <v>0</v>
      </c>
      <c r="FW68" s="118"/>
      <c r="FX68" s="118"/>
      <c r="FY68" s="119"/>
      <c r="FZ68" s="119"/>
      <c r="GA68" s="77">
        <f t="shared" si="150"/>
        <v>0</v>
      </c>
      <c r="GB68" s="77">
        <f t="shared" si="151"/>
        <v>0</v>
      </c>
      <c r="GC68" s="77">
        <f t="shared" si="152"/>
        <v>0</v>
      </c>
      <c r="GD68" s="118"/>
      <c r="GE68" s="118"/>
      <c r="GF68" s="119"/>
      <c r="GG68" s="119"/>
      <c r="GH68" s="77">
        <f t="shared" si="153"/>
        <v>0</v>
      </c>
      <c r="GI68" s="77">
        <f t="shared" si="154"/>
        <v>0</v>
      </c>
      <c r="GJ68" s="77">
        <f t="shared" si="155"/>
        <v>0</v>
      </c>
      <c r="GK68" s="118"/>
      <c r="GL68" s="118"/>
      <c r="GM68" s="119"/>
      <c r="GN68" s="119"/>
      <c r="GO68" s="77">
        <f t="shared" si="156"/>
        <v>0</v>
      </c>
      <c r="GP68" s="77">
        <f t="shared" si="157"/>
        <v>0</v>
      </c>
      <c r="GQ68" s="77">
        <f t="shared" si="158"/>
        <v>0</v>
      </c>
      <c r="GR68" s="118"/>
      <c r="GS68" s="118"/>
      <c r="GT68" s="119"/>
      <c r="GU68" s="119"/>
      <c r="GV68" s="77">
        <f t="shared" si="159"/>
        <v>0</v>
      </c>
      <c r="GW68" s="77">
        <f t="shared" si="160"/>
        <v>0</v>
      </c>
      <c r="GX68" s="77">
        <f t="shared" si="161"/>
        <v>0</v>
      </c>
      <c r="GY68" s="118"/>
      <c r="GZ68" s="118"/>
      <c r="HA68" s="119"/>
      <c r="HB68" s="119"/>
      <c r="HC68" s="77">
        <f t="shared" si="162"/>
        <v>0</v>
      </c>
      <c r="HD68" s="77">
        <f t="shared" si="163"/>
        <v>0</v>
      </c>
      <c r="HE68" s="77">
        <f t="shared" si="164"/>
        <v>0</v>
      </c>
      <c r="HF68" s="118"/>
      <c r="HG68" s="118"/>
      <c r="HH68" s="119"/>
      <c r="HI68" s="119"/>
      <c r="HJ68" s="77">
        <f t="shared" si="165"/>
        <v>0</v>
      </c>
      <c r="HK68" s="77">
        <f t="shared" si="166"/>
        <v>0</v>
      </c>
      <c r="HL68" s="77">
        <f t="shared" si="167"/>
        <v>0</v>
      </c>
      <c r="HM68" s="120"/>
      <c r="HN68" s="120"/>
      <c r="HO68" s="120"/>
      <c r="HP68" s="120"/>
      <c r="HQ68" s="120"/>
      <c r="HR68" s="120"/>
      <c r="HS68" s="76">
        <f t="shared" si="168"/>
        <v>0</v>
      </c>
      <c r="HT68" s="76">
        <f t="shared" si="169"/>
        <v>0</v>
      </c>
      <c r="HU68" s="76">
        <f t="shared" si="170"/>
        <v>0</v>
      </c>
      <c r="HV68" s="76">
        <f t="shared" si="171"/>
        <v>0</v>
      </c>
      <c r="HW68" s="76">
        <f t="shared" si="172"/>
        <v>0</v>
      </c>
      <c r="HX68" s="76">
        <f t="shared" si="173"/>
        <v>0</v>
      </c>
      <c r="HY68" s="76">
        <f t="shared" si="174"/>
        <v>0</v>
      </c>
      <c r="HZ68" s="76">
        <f t="shared" si="175"/>
        <v>0</v>
      </c>
      <c r="IA68" s="76">
        <f t="shared" si="176"/>
        <v>0</v>
      </c>
      <c r="IB68" s="76">
        <f t="shared" si="177"/>
        <v>0</v>
      </c>
      <c r="IC68" s="76">
        <f t="shared" si="178"/>
        <v>0</v>
      </c>
      <c r="ID68" s="76">
        <f t="shared" si="179"/>
        <v>0</v>
      </c>
      <c r="IE68" s="78">
        <f>IF('Daftar Pegawai'!I62="ASN YANG TIDAK DIBAYARKAN TPP",100%,
 IF(HZ68&gt;=$C$4,100%,
 (HN68*3%)+H68+I68+J68+O68+P68+Q68+V68+W68+X68+AC68+AD68+AE68+AJ68+AK68+AL68+AQ68+AR68+AS68+AX68+AY68+AZ68+BE68+BF68+BG68+BL68+BM68+BN68+BS68+BT68+BU68+BZ68+CA68+CB68+CG68+CH68+CI68+CN68+CO68+CP68+CU68+CV68+CW68+DB68+DC68+DD68+DI68+DJ68+DK68+DP68+DQ68+DR68+DW68+DX68+DY68+ED68+EE68+EF68+EK68+EL68+EM68+ER68+ES68+ET68+EY68+EZ68+FA68+FF68+FG68+FH68+FM68+FN68+FO68+FT68+FU68+FV68+GA68+GB68+GC68+GH68+GI68+GJ68+GO68+GP68+GQ68+GV68+GW68+GX68+HC68+HD68+HE68+HJ68+HK68+HL68+'Daftar Pegawai'!K62+'Daftar Pegawai'!M62+'Daftar Pegawai'!U62+'Daftar Pegawai'!O62+'Daftar Pegawai'!Q62+'Daftar Pegawai'!S62
 )
)</f>
        <v>1</v>
      </c>
      <c r="IF68" s="78">
        <f t="shared" si="180"/>
        <v>1</v>
      </c>
    </row>
    <row r="69" spans="1:240" x14ac:dyDescent="0.25">
      <c r="A69" s="121">
        <f t="shared" si="74"/>
        <v>59</v>
      </c>
      <c r="B69" s="121">
        <f>'Daftar Pegawai'!B63</f>
        <v>0</v>
      </c>
      <c r="C69" s="121">
        <f>'Daftar Pegawai'!C63</f>
        <v>0</v>
      </c>
      <c r="D69" s="118"/>
      <c r="E69" s="118"/>
      <c r="F69" s="119"/>
      <c r="G69" s="119"/>
      <c r="H69" s="77">
        <f t="shared" si="75"/>
        <v>0</v>
      </c>
      <c r="I69" s="77">
        <f t="shared" si="76"/>
        <v>0</v>
      </c>
      <c r="J69" s="77">
        <f t="shared" si="77"/>
        <v>0</v>
      </c>
      <c r="K69" s="118"/>
      <c r="L69" s="118"/>
      <c r="M69" s="119"/>
      <c r="N69" s="119"/>
      <c r="O69" s="77">
        <f t="shared" si="78"/>
        <v>0</v>
      </c>
      <c r="P69" s="77">
        <f t="shared" si="79"/>
        <v>0</v>
      </c>
      <c r="Q69" s="77">
        <f t="shared" si="80"/>
        <v>0</v>
      </c>
      <c r="R69" s="118"/>
      <c r="S69" s="118"/>
      <c r="T69" s="119"/>
      <c r="U69" s="119"/>
      <c r="V69" s="77">
        <f t="shared" si="81"/>
        <v>0</v>
      </c>
      <c r="W69" s="77">
        <f t="shared" si="82"/>
        <v>0</v>
      </c>
      <c r="X69" s="77">
        <f t="shared" si="83"/>
        <v>0</v>
      </c>
      <c r="Y69" s="118"/>
      <c r="Z69" s="118"/>
      <c r="AA69" s="119"/>
      <c r="AB69" s="119"/>
      <c r="AC69" s="77">
        <f t="shared" si="84"/>
        <v>0</v>
      </c>
      <c r="AD69" s="77">
        <f t="shared" si="85"/>
        <v>0</v>
      </c>
      <c r="AE69" s="77">
        <f t="shared" si="86"/>
        <v>0</v>
      </c>
      <c r="AF69" s="118"/>
      <c r="AG69" s="118"/>
      <c r="AH69" s="119"/>
      <c r="AI69" s="119"/>
      <c r="AJ69" s="77">
        <f t="shared" si="87"/>
        <v>0</v>
      </c>
      <c r="AK69" s="77">
        <f t="shared" si="88"/>
        <v>0</v>
      </c>
      <c r="AL69" s="77">
        <f t="shared" si="89"/>
        <v>0</v>
      </c>
      <c r="AM69" s="118"/>
      <c r="AN69" s="118"/>
      <c r="AO69" s="119"/>
      <c r="AP69" s="119"/>
      <c r="AQ69" s="77">
        <f t="shared" si="90"/>
        <v>0</v>
      </c>
      <c r="AR69" s="77">
        <f t="shared" si="91"/>
        <v>0</v>
      </c>
      <c r="AS69" s="77">
        <f t="shared" si="92"/>
        <v>0</v>
      </c>
      <c r="AT69" s="118"/>
      <c r="AU69" s="118"/>
      <c r="AV69" s="119"/>
      <c r="AW69" s="119"/>
      <c r="AX69" s="77">
        <f t="shared" si="93"/>
        <v>0</v>
      </c>
      <c r="AY69" s="77">
        <f t="shared" si="94"/>
        <v>0</v>
      </c>
      <c r="AZ69" s="77">
        <f t="shared" si="95"/>
        <v>0</v>
      </c>
      <c r="BA69" s="118"/>
      <c r="BB69" s="118"/>
      <c r="BC69" s="119"/>
      <c r="BD69" s="119"/>
      <c r="BE69" s="77">
        <f t="shared" si="96"/>
        <v>0</v>
      </c>
      <c r="BF69" s="77">
        <f t="shared" si="97"/>
        <v>0</v>
      </c>
      <c r="BG69" s="77">
        <f t="shared" si="98"/>
        <v>0</v>
      </c>
      <c r="BH69" s="118"/>
      <c r="BI69" s="118"/>
      <c r="BJ69" s="119"/>
      <c r="BK69" s="119"/>
      <c r="BL69" s="77">
        <f t="shared" si="99"/>
        <v>0</v>
      </c>
      <c r="BM69" s="77">
        <f t="shared" si="100"/>
        <v>0</v>
      </c>
      <c r="BN69" s="77">
        <f t="shared" si="101"/>
        <v>0</v>
      </c>
      <c r="BO69" s="118"/>
      <c r="BP69" s="118"/>
      <c r="BQ69" s="119"/>
      <c r="BR69" s="119"/>
      <c r="BS69" s="77">
        <f t="shared" si="102"/>
        <v>0</v>
      </c>
      <c r="BT69" s="77">
        <f t="shared" si="103"/>
        <v>0</v>
      </c>
      <c r="BU69" s="77">
        <f t="shared" si="104"/>
        <v>0</v>
      </c>
      <c r="BV69" s="118"/>
      <c r="BW69" s="118"/>
      <c r="BX69" s="119"/>
      <c r="BY69" s="119"/>
      <c r="BZ69" s="77">
        <f t="shared" si="105"/>
        <v>0</v>
      </c>
      <c r="CA69" s="77">
        <f t="shared" si="106"/>
        <v>0</v>
      </c>
      <c r="CB69" s="77">
        <f t="shared" si="107"/>
        <v>0</v>
      </c>
      <c r="CC69" s="118"/>
      <c r="CD69" s="118"/>
      <c r="CE69" s="119"/>
      <c r="CF69" s="119"/>
      <c r="CG69" s="77">
        <f t="shared" si="108"/>
        <v>0</v>
      </c>
      <c r="CH69" s="77">
        <f t="shared" si="109"/>
        <v>0</v>
      </c>
      <c r="CI69" s="77">
        <f t="shared" si="110"/>
        <v>0</v>
      </c>
      <c r="CJ69" s="118"/>
      <c r="CK69" s="118"/>
      <c r="CL69" s="119"/>
      <c r="CM69" s="119"/>
      <c r="CN69" s="77">
        <f t="shared" si="111"/>
        <v>0</v>
      </c>
      <c r="CO69" s="77">
        <f t="shared" si="112"/>
        <v>0</v>
      </c>
      <c r="CP69" s="77">
        <f t="shared" si="113"/>
        <v>0</v>
      </c>
      <c r="CQ69" s="118"/>
      <c r="CR69" s="118"/>
      <c r="CS69" s="119"/>
      <c r="CT69" s="119"/>
      <c r="CU69" s="77">
        <f t="shared" si="114"/>
        <v>0</v>
      </c>
      <c r="CV69" s="77">
        <f t="shared" si="115"/>
        <v>0</v>
      </c>
      <c r="CW69" s="77">
        <f t="shared" si="116"/>
        <v>0</v>
      </c>
      <c r="CX69" s="118"/>
      <c r="CY69" s="118"/>
      <c r="CZ69" s="119"/>
      <c r="DA69" s="119"/>
      <c r="DB69" s="77">
        <f t="shared" si="117"/>
        <v>0</v>
      </c>
      <c r="DC69" s="77">
        <f t="shared" si="118"/>
        <v>0</v>
      </c>
      <c r="DD69" s="77">
        <f t="shared" si="119"/>
        <v>0</v>
      </c>
      <c r="DE69" s="118"/>
      <c r="DF69" s="118"/>
      <c r="DG69" s="119"/>
      <c r="DH69" s="119"/>
      <c r="DI69" s="77">
        <f t="shared" si="120"/>
        <v>0</v>
      </c>
      <c r="DJ69" s="77">
        <f t="shared" si="121"/>
        <v>0</v>
      </c>
      <c r="DK69" s="77">
        <f t="shared" si="122"/>
        <v>0</v>
      </c>
      <c r="DL69" s="118"/>
      <c r="DM69" s="118"/>
      <c r="DN69" s="119"/>
      <c r="DO69" s="119"/>
      <c r="DP69" s="77">
        <f t="shared" si="123"/>
        <v>0</v>
      </c>
      <c r="DQ69" s="77">
        <f t="shared" si="124"/>
        <v>0</v>
      </c>
      <c r="DR69" s="77">
        <f t="shared" si="125"/>
        <v>0</v>
      </c>
      <c r="DS69" s="118"/>
      <c r="DT69" s="118"/>
      <c r="DU69" s="119"/>
      <c r="DV69" s="119"/>
      <c r="DW69" s="77">
        <f t="shared" si="126"/>
        <v>0</v>
      </c>
      <c r="DX69" s="77">
        <f t="shared" si="127"/>
        <v>0</v>
      </c>
      <c r="DY69" s="77">
        <f t="shared" si="128"/>
        <v>0</v>
      </c>
      <c r="DZ69" s="118"/>
      <c r="EA69" s="118"/>
      <c r="EB69" s="119"/>
      <c r="EC69" s="119"/>
      <c r="ED69" s="77">
        <f t="shared" si="129"/>
        <v>0</v>
      </c>
      <c r="EE69" s="77">
        <f t="shared" si="130"/>
        <v>0</v>
      </c>
      <c r="EF69" s="77">
        <f t="shared" si="131"/>
        <v>0</v>
      </c>
      <c r="EG69" s="118"/>
      <c r="EH69" s="118"/>
      <c r="EI69" s="119"/>
      <c r="EJ69" s="119"/>
      <c r="EK69" s="77">
        <f t="shared" si="132"/>
        <v>0</v>
      </c>
      <c r="EL69" s="77">
        <f t="shared" si="133"/>
        <v>0</v>
      </c>
      <c r="EM69" s="77">
        <f t="shared" si="134"/>
        <v>0</v>
      </c>
      <c r="EN69" s="118"/>
      <c r="EO69" s="118"/>
      <c r="EP69" s="119"/>
      <c r="EQ69" s="119"/>
      <c r="ER69" s="77">
        <f t="shared" si="135"/>
        <v>0</v>
      </c>
      <c r="ES69" s="77">
        <f t="shared" si="136"/>
        <v>0</v>
      </c>
      <c r="ET69" s="77">
        <f t="shared" si="137"/>
        <v>0</v>
      </c>
      <c r="EU69" s="118"/>
      <c r="EV69" s="118"/>
      <c r="EW69" s="119"/>
      <c r="EX69" s="119"/>
      <c r="EY69" s="77">
        <f t="shared" si="138"/>
        <v>0</v>
      </c>
      <c r="EZ69" s="77">
        <f t="shared" si="139"/>
        <v>0</v>
      </c>
      <c r="FA69" s="77">
        <f t="shared" si="140"/>
        <v>0</v>
      </c>
      <c r="FB69" s="118"/>
      <c r="FC69" s="118"/>
      <c r="FD69" s="119"/>
      <c r="FE69" s="119"/>
      <c r="FF69" s="77">
        <f t="shared" si="141"/>
        <v>0</v>
      </c>
      <c r="FG69" s="77">
        <f t="shared" si="142"/>
        <v>0</v>
      </c>
      <c r="FH69" s="77">
        <f t="shared" si="143"/>
        <v>0</v>
      </c>
      <c r="FI69" s="118"/>
      <c r="FJ69" s="118"/>
      <c r="FK69" s="119"/>
      <c r="FL69" s="119"/>
      <c r="FM69" s="77">
        <f t="shared" si="144"/>
        <v>0</v>
      </c>
      <c r="FN69" s="77">
        <f t="shared" si="145"/>
        <v>0</v>
      </c>
      <c r="FO69" s="77">
        <f t="shared" si="146"/>
        <v>0</v>
      </c>
      <c r="FP69" s="118"/>
      <c r="FQ69" s="118"/>
      <c r="FR69" s="119"/>
      <c r="FS69" s="119"/>
      <c r="FT69" s="77">
        <f t="shared" si="147"/>
        <v>0</v>
      </c>
      <c r="FU69" s="77">
        <f t="shared" si="148"/>
        <v>0</v>
      </c>
      <c r="FV69" s="77">
        <f t="shared" si="149"/>
        <v>0</v>
      </c>
      <c r="FW69" s="118"/>
      <c r="FX69" s="118"/>
      <c r="FY69" s="119"/>
      <c r="FZ69" s="119"/>
      <c r="GA69" s="77">
        <f t="shared" si="150"/>
        <v>0</v>
      </c>
      <c r="GB69" s="77">
        <f t="shared" si="151"/>
        <v>0</v>
      </c>
      <c r="GC69" s="77">
        <f t="shared" si="152"/>
        <v>0</v>
      </c>
      <c r="GD69" s="118"/>
      <c r="GE69" s="118"/>
      <c r="GF69" s="119"/>
      <c r="GG69" s="119"/>
      <c r="GH69" s="77">
        <f t="shared" si="153"/>
        <v>0</v>
      </c>
      <c r="GI69" s="77">
        <f t="shared" si="154"/>
        <v>0</v>
      </c>
      <c r="GJ69" s="77">
        <f t="shared" si="155"/>
        <v>0</v>
      </c>
      <c r="GK69" s="118"/>
      <c r="GL69" s="118"/>
      <c r="GM69" s="119"/>
      <c r="GN69" s="119"/>
      <c r="GO69" s="77">
        <f t="shared" si="156"/>
        <v>0</v>
      </c>
      <c r="GP69" s="77">
        <f t="shared" si="157"/>
        <v>0</v>
      </c>
      <c r="GQ69" s="77">
        <f t="shared" si="158"/>
        <v>0</v>
      </c>
      <c r="GR69" s="118"/>
      <c r="GS69" s="118"/>
      <c r="GT69" s="119"/>
      <c r="GU69" s="119"/>
      <c r="GV69" s="77">
        <f t="shared" si="159"/>
        <v>0</v>
      </c>
      <c r="GW69" s="77">
        <f t="shared" si="160"/>
        <v>0</v>
      </c>
      <c r="GX69" s="77">
        <f t="shared" si="161"/>
        <v>0</v>
      </c>
      <c r="GY69" s="118"/>
      <c r="GZ69" s="118"/>
      <c r="HA69" s="119"/>
      <c r="HB69" s="119"/>
      <c r="HC69" s="77">
        <f t="shared" si="162"/>
        <v>0</v>
      </c>
      <c r="HD69" s="77">
        <f t="shared" si="163"/>
        <v>0</v>
      </c>
      <c r="HE69" s="77">
        <f t="shared" si="164"/>
        <v>0</v>
      </c>
      <c r="HF69" s="118"/>
      <c r="HG69" s="118"/>
      <c r="HH69" s="119"/>
      <c r="HI69" s="119"/>
      <c r="HJ69" s="77">
        <f t="shared" si="165"/>
        <v>0</v>
      </c>
      <c r="HK69" s="77">
        <f t="shared" si="166"/>
        <v>0</v>
      </c>
      <c r="HL69" s="77">
        <f t="shared" si="167"/>
        <v>0</v>
      </c>
      <c r="HM69" s="120"/>
      <c r="HN69" s="120"/>
      <c r="HO69" s="120"/>
      <c r="HP69" s="120"/>
      <c r="HQ69" s="120"/>
      <c r="HR69" s="120"/>
      <c r="HS69" s="76">
        <f t="shared" si="168"/>
        <v>0</v>
      </c>
      <c r="HT69" s="76">
        <f t="shared" si="169"/>
        <v>0</v>
      </c>
      <c r="HU69" s="76">
        <f t="shared" si="170"/>
        <v>0</v>
      </c>
      <c r="HV69" s="76">
        <f t="shared" si="171"/>
        <v>0</v>
      </c>
      <c r="HW69" s="76">
        <f t="shared" si="172"/>
        <v>0</v>
      </c>
      <c r="HX69" s="76">
        <f t="shared" si="173"/>
        <v>0</v>
      </c>
      <c r="HY69" s="76">
        <f t="shared" si="174"/>
        <v>0</v>
      </c>
      <c r="HZ69" s="76">
        <f t="shared" si="175"/>
        <v>0</v>
      </c>
      <c r="IA69" s="76">
        <f t="shared" si="176"/>
        <v>0</v>
      </c>
      <c r="IB69" s="76">
        <f t="shared" si="177"/>
        <v>0</v>
      </c>
      <c r="IC69" s="76">
        <f t="shared" si="178"/>
        <v>0</v>
      </c>
      <c r="ID69" s="76">
        <f t="shared" si="179"/>
        <v>0</v>
      </c>
      <c r="IE69" s="78">
        <f>IF('Daftar Pegawai'!I63="ASN YANG TIDAK DIBAYARKAN TPP",100%,
 IF(HZ69&gt;=$C$4,100%,
 (HN69*3%)+H69+I69+J69+O69+P69+Q69+V69+W69+X69+AC69+AD69+AE69+AJ69+AK69+AL69+AQ69+AR69+AS69+AX69+AY69+AZ69+BE69+BF69+BG69+BL69+BM69+BN69+BS69+BT69+BU69+BZ69+CA69+CB69+CG69+CH69+CI69+CN69+CO69+CP69+CU69+CV69+CW69+DB69+DC69+DD69+DI69+DJ69+DK69+DP69+DQ69+DR69+DW69+DX69+DY69+ED69+EE69+EF69+EK69+EL69+EM69+ER69+ES69+ET69+EY69+EZ69+FA69+FF69+FG69+FH69+FM69+FN69+FO69+FT69+FU69+FV69+GA69+GB69+GC69+GH69+GI69+GJ69+GO69+GP69+GQ69+GV69+GW69+GX69+HC69+HD69+HE69+HJ69+HK69+HL69+'Daftar Pegawai'!K63+'Daftar Pegawai'!M63+'Daftar Pegawai'!U63+'Daftar Pegawai'!O63+'Daftar Pegawai'!Q63+'Daftar Pegawai'!S63
 )
)</f>
        <v>1</v>
      </c>
      <c r="IF69" s="78">
        <f t="shared" si="180"/>
        <v>1</v>
      </c>
    </row>
    <row r="70" spans="1:240" x14ac:dyDescent="0.25">
      <c r="A70" s="121">
        <f t="shared" si="74"/>
        <v>60</v>
      </c>
      <c r="B70" s="121">
        <f>'Daftar Pegawai'!B64</f>
        <v>0</v>
      </c>
      <c r="C70" s="121">
        <f>'Daftar Pegawai'!C64</f>
        <v>0</v>
      </c>
      <c r="D70" s="118"/>
      <c r="E70" s="118"/>
      <c r="F70" s="119"/>
      <c r="G70" s="119"/>
      <c r="H70" s="77">
        <f t="shared" si="75"/>
        <v>0</v>
      </c>
      <c r="I70" s="77">
        <f t="shared" si="76"/>
        <v>0</v>
      </c>
      <c r="J70" s="77">
        <f t="shared" si="77"/>
        <v>0</v>
      </c>
      <c r="K70" s="118"/>
      <c r="L70" s="118"/>
      <c r="M70" s="119"/>
      <c r="N70" s="119"/>
      <c r="O70" s="77">
        <f t="shared" si="78"/>
        <v>0</v>
      </c>
      <c r="P70" s="77">
        <f t="shared" si="79"/>
        <v>0</v>
      </c>
      <c r="Q70" s="77">
        <f t="shared" si="80"/>
        <v>0</v>
      </c>
      <c r="R70" s="118"/>
      <c r="S70" s="118"/>
      <c r="T70" s="119"/>
      <c r="U70" s="119"/>
      <c r="V70" s="77">
        <f t="shared" si="81"/>
        <v>0</v>
      </c>
      <c r="W70" s="77">
        <f t="shared" si="82"/>
        <v>0</v>
      </c>
      <c r="X70" s="77">
        <f t="shared" si="83"/>
        <v>0</v>
      </c>
      <c r="Y70" s="118"/>
      <c r="Z70" s="118"/>
      <c r="AA70" s="119"/>
      <c r="AB70" s="119"/>
      <c r="AC70" s="77">
        <f t="shared" si="84"/>
        <v>0</v>
      </c>
      <c r="AD70" s="77">
        <f t="shared" si="85"/>
        <v>0</v>
      </c>
      <c r="AE70" s="77">
        <f t="shared" si="86"/>
        <v>0</v>
      </c>
      <c r="AF70" s="118"/>
      <c r="AG70" s="118"/>
      <c r="AH70" s="119"/>
      <c r="AI70" s="119"/>
      <c r="AJ70" s="77">
        <f t="shared" si="87"/>
        <v>0</v>
      </c>
      <c r="AK70" s="77">
        <f t="shared" si="88"/>
        <v>0</v>
      </c>
      <c r="AL70" s="77">
        <f t="shared" si="89"/>
        <v>0</v>
      </c>
      <c r="AM70" s="118"/>
      <c r="AN70" s="118"/>
      <c r="AO70" s="119"/>
      <c r="AP70" s="119"/>
      <c r="AQ70" s="77">
        <f t="shared" si="90"/>
        <v>0</v>
      </c>
      <c r="AR70" s="77">
        <f t="shared" si="91"/>
        <v>0</v>
      </c>
      <c r="AS70" s="77">
        <f t="shared" si="92"/>
        <v>0</v>
      </c>
      <c r="AT70" s="118"/>
      <c r="AU70" s="118"/>
      <c r="AV70" s="119"/>
      <c r="AW70" s="119"/>
      <c r="AX70" s="77">
        <f t="shared" si="93"/>
        <v>0</v>
      </c>
      <c r="AY70" s="77">
        <f t="shared" si="94"/>
        <v>0</v>
      </c>
      <c r="AZ70" s="77">
        <f t="shared" si="95"/>
        <v>0</v>
      </c>
      <c r="BA70" s="118"/>
      <c r="BB70" s="118"/>
      <c r="BC70" s="119"/>
      <c r="BD70" s="119"/>
      <c r="BE70" s="77">
        <f t="shared" si="96"/>
        <v>0</v>
      </c>
      <c r="BF70" s="77">
        <f t="shared" si="97"/>
        <v>0</v>
      </c>
      <c r="BG70" s="77">
        <f t="shared" si="98"/>
        <v>0</v>
      </c>
      <c r="BH70" s="118"/>
      <c r="BI70" s="118"/>
      <c r="BJ70" s="119"/>
      <c r="BK70" s="119"/>
      <c r="BL70" s="77">
        <f t="shared" si="99"/>
        <v>0</v>
      </c>
      <c r="BM70" s="77">
        <f t="shared" si="100"/>
        <v>0</v>
      </c>
      <c r="BN70" s="77">
        <f t="shared" si="101"/>
        <v>0</v>
      </c>
      <c r="BO70" s="118"/>
      <c r="BP70" s="118"/>
      <c r="BQ70" s="119"/>
      <c r="BR70" s="119"/>
      <c r="BS70" s="77">
        <f t="shared" si="102"/>
        <v>0</v>
      </c>
      <c r="BT70" s="77">
        <f t="shared" si="103"/>
        <v>0</v>
      </c>
      <c r="BU70" s="77">
        <f t="shared" si="104"/>
        <v>0</v>
      </c>
      <c r="BV70" s="118"/>
      <c r="BW70" s="118"/>
      <c r="BX70" s="119"/>
      <c r="BY70" s="119"/>
      <c r="BZ70" s="77">
        <f t="shared" si="105"/>
        <v>0</v>
      </c>
      <c r="CA70" s="77">
        <f t="shared" si="106"/>
        <v>0</v>
      </c>
      <c r="CB70" s="77">
        <f t="shared" si="107"/>
        <v>0</v>
      </c>
      <c r="CC70" s="118"/>
      <c r="CD70" s="118"/>
      <c r="CE70" s="119"/>
      <c r="CF70" s="119"/>
      <c r="CG70" s="77">
        <f t="shared" si="108"/>
        <v>0</v>
      </c>
      <c r="CH70" s="77">
        <f t="shared" si="109"/>
        <v>0</v>
      </c>
      <c r="CI70" s="77">
        <f t="shared" si="110"/>
        <v>0</v>
      </c>
      <c r="CJ70" s="118"/>
      <c r="CK70" s="118"/>
      <c r="CL70" s="119"/>
      <c r="CM70" s="119"/>
      <c r="CN70" s="77">
        <f t="shared" si="111"/>
        <v>0</v>
      </c>
      <c r="CO70" s="77">
        <f t="shared" si="112"/>
        <v>0</v>
      </c>
      <c r="CP70" s="77">
        <f t="shared" si="113"/>
        <v>0</v>
      </c>
      <c r="CQ70" s="118"/>
      <c r="CR70" s="118"/>
      <c r="CS70" s="119"/>
      <c r="CT70" s="119"/>
      <c r="CU70" s="77">
        <f t="shared" si="114"/>
        <v>0</v>
      </c>
      <c r="CV70" s="77">
        <f t="shared" si="115"/>
        <v>0</v>
      </c>
      <c r="CW70" s="77">
        <f t="shared" si="116"/>
        <v>0</v>
      </c>
      <c r="CX70" s="118"/>
      <c r="CY70" s="118"/>
      <c r="CZ70" s="119"/>
      <c r="DA70" s="119"/>
      <c r="DB70" s="77">
        <f t="shared" si="117"/>
        <v>0</v>
      </c>
      <c r="DC70" s="77">
        <f t="shared" si="118"/>
        <v>0</v>
      </c>
      <c r="DD70" s="77">
        <f t="shared" si="119"/>
        <v>0</v>
      </c>
      <c r="DE70" s="118"/>
      <c r="DF70" s="118"/>
      <c r="DG70" s="119"/>
      <c r="DH70" s="119"/>
      <c r="DI70" s="77">
        <f t="shared" si="120"/>
        <v>0</v>
      </c>
      <c r="DJ70" s="77">
        <f t="shared" si="121"/>
        <v>0</v>
      </c>
      <c r="DK70" s="77">
        <f t="shared" si="122"/>
        <v>0</v>
      </c>
      <c r="DL70" s="118"/>
      <c r="DM70" s="118"/>
      <c r="DN70" s="119"/>
      <c r="DO70" s="119"/>
      <c r="DP70" s="77">
        <f t="shared" si="123"/>
        <v>0</v>
      </c>
      <c r="DQ70" s="77">
        <f t="shared" si="124"/>
        <v>0</v>
      </c>
      <c r="DR70" s="77">
        <f t="shared" si="125"/>
        <v>0</v>
      </c>
      <c r="DS70" s="118"/>
      <c r="DT70" s="118"/>
      <c r="DU70" s="119"/>
      <c r="DV70" s="119"/>
      <c r="DW70" s="77">
        <f t="shared" si="126"/>
        <v>0</v>
      </c>
      <c r="DX70" s="77">
        <f t="shared" si="127"/>
        <v>0</v>
      </c>
      <c r="DY70" s="77">
        <f t="shared" si="128"/>
        <v>0</v>
      </c>
      <c r="DZ70" s="118"/>
      <c r="EA70" s="118"/>
      <c r="EB70" s="119"/>
      <c r="EC70" s="119"/>
      <c r="ED70" s="77">
        <f t="shared" si="129"/>
        <v>0</v>
      </c>
      <c r="EE70" s="77">
        <f t="shared" si="130"/>
        <v>0</v>
      </c>
      <c r="EF70" s="77">
        <f t="shared" si="131"/>
        <v>0</v>
      </c>
      <c r="EG70" s="118"/>
      <c r="EH70" s="118"/>
      <c r="EI70" s="119"/>
      <c r="EJ70" s="119"/>
      <c r="EK70" s="77">
        <f t="shared" si="132"/>
        <v>0</v>
      </c>
      <c r="EL70" s="77">
        <f t="shared" si="133"/>
        <v>0</v>
      </c>
      <c r="EM70" s="77">
        <f t="shared" si="134"/>
        <v>0</v>
      </c>
      <c r="EN70" s="118"/>
      <c r="EO70" s="118"/>
      <c r="EP70" s="119"/>
      <c r="EQ70" s="119"/>
      <c r="ER70" s="77">
        <f t="shared" si="135"/>
        <v>0</v>
      </c>
      <c r="ES70" s="77">
        <f t="shared" si="136"/>
        <v>0</v>
      </c>
      <c r="ET70" s="77">
        <f t="shared" si="137"/>
        <v>0</v>
      </c>
      <c r="EU70" s="118"/>
      <c r="EV70" s="118"/>
      <c r="EW70" s="119"/>
      <c r="EX70" s="119"/>
      <c r="EY70" s="77">
        <f t="shared" si="138"/>
        <v>0</v>
      </c>
      <c r="EZ70" s="77">
        <f t="shared" si="139"/>
        <v>0</v>
      </c>
      <c r="FA70" s="77">
        <f t="shared" si="140"/>
        <v>0</v>
      </c>
      <c r="FB70" s="118"/>
      <c r="FC70" s="118"/>
      <c r="FD70" s="119"/>
      <c r="FE70" s="119"/>
      <c r="FF70" s="77">
        <f t="shared" si="141"/>
        <v>0</v>
      </c>
      <c r="FG70" s="77">
        <f t="shared" si="142"/>
        <v>0</v>
      </c>
      <c r="FH70" s="77">
        <f t="shared" si="143"/>
        <v>0</v>
      </c>
      <c r="FI70" s="118"/>
      <c r="FJ70" s="118"/>
      <c r="FK70" s="119"/>
      <c r="FL70" s="119"/>
      <c r="FM70" s="77">
        <f t="shared" si="144"/>
        <v>0</v>
      </c>
      <c r="FN70" s="77">
        <f t="shared" si="145"/>
        <v>0</v>
      </c>
      <c r="FO70" s="77">
        <f t="shared" si="146"/>
        <v>0</v>
      </c>
      <c r="FP70" s="118"/>
      <c r="FQ70" s="118"/>
      <c r="FR70" s="119"/>
      <c r="FS70" s="119"/>
      <c r="FT70" s="77">
        <f t="shared" si="147"/>
        <v>0</v>
      </c>
      <c r="FU70" s="77">
        <f t="shared" si="148"/>
        <v>0</v>
      </c>
      <c r="FV70" s="77">
        <f t="shared" si="149"/>
        <v>0</v>
      </c>
      <c r="FW70" s="118"/>
      <c r="FX70" s="118"/>
      <c r="FY70" s="119"/>
      <c r="FZ70" s="119"/>
      <c r="GA70" s="77">
        <f t="shared" si="150"/>
        <v>0</v>
      </c>
      <c r="GB70" s="77">
        <f t="shared" si="151"/>
        <v>0</v>
      </c>
      <c r="GC70" s="77">
        <f t="shared" si="152"/>
        <v>0</v>
      </c>
      <c r="GD70" s="118"/>
      <c r="GE70" s="118"/>
      <c r="GF70" s="119"/>
      <c r="GG70" s="119"/>
      <c r="GH70" s="77">
        <f t="shared" si="153"/>
        <v>0</v>
      </c>
      <c r="GI70" s="77">
        <f t="shared" si="154"/>
        <v>0</v>
      </c>
      <c r="GJ70" s="77">
        <f t="shared" si="155"/>
        <v>0</v>
      </c>
      <c r="GK70" s="118"/>
      <c r="GL70" s="118"/>
      <c r="GM70" s="119"/>
      <c r="GN70" s="119"/>
      <c r="GO70" s="77">
        <f t="shared" si="156"/>
        <v>0</v>
      </c>
      <c r="GP70" s="77">
        <f t="shared" si="157"/>
        <v>0</v>
      </c>
      <c r="GQ70" s="77">
        <f t="shared" si="158"/>
        <v>0</v>
      </c>
      <c r="GR70" s="118"/>
      <c r="GS70" s="118"/>
      <c r="GT70" s="119"/>
      <c r="GU70" s="119"/>
      <c r="GV70" s="77">
        <f t="shared" si="159"/>
        <v>0</v>
      </c>
      <c r="GW70" s="77">
        <f t="shared" si="160"/>
        <v>0</v>
      </c>
      <c r="GX70" s="77">
        <f t="shared" si="161"/>
        <v>0</v>
      </c>
      <c r="GY70" s="118"/>
      <c r="GZ70" s="118"/>
      <c r="HA70" s="119"/>
      <c r="HB70" s="119"/>
      <c r="HC70" s="77">
        <f t="shared" si="162"/>
        <v>0</v>
      </c>
      <c r="HD70" s="77">
        <f t="shared" si="163"/>
        <v>0</v>
      </c>
      <c r="HE70" s="77">
        <f t="shared" si="164"/>
        <v>0</v>
      </c>
      <c r="HF70" s="118"/>
      <c r="HG70" s="118"/>
      <c r="HH70" s="119"/>
      <c r="HI70" s="119"/>
      <c r="HJ70" s="77">
        <f t="shared" si="165"/>
        <v>0</v>
      </c>
      <c r="HK70" s="77">
        <f t="shared" si="166"/>
        <v>0</v>
      </c>
      <c r="HL70" s="77">
        <f t="shared" si="167"/>
        <v>0</v>
      </c>
      <c r="HM70" s="120"/>
      <c r="HN70" s="120"/>
      <c r="HO70" s="120"/>
      <c r="HP70" s="120"/>
      <c r="HQ70" s="120"/>
      <c r="HR70" s="120"/>
      <c r="HS70" s="76">
        <f t="shared" si="168"/>
        <v>0</v>
      </c>
      <c r="HT70" s="76">
        <f t="shared" si="169"/>
        <v>0</v>
      </c>
      <c r="HU70" s="76">
        <f t="shared" si="170"/>
        <v>0</v>
      </c>
      <c r="HV70" s="76">
        <f t="shared" si="171"/>
        <v>0</v>
      </c>
      <c r="HW70" s="76">
        <f t="shared" si="172"/>
        <v>0</v>
      </c>
      <c r="HX70" s="76">
        <f t="shared" si="173"/>
        <v>0</v>
      </c>
      <c r="HY70" s="76">
        <f t="shared" si="174"/>
        <v>0</v>
      </c>
      <c r="HZ70" s="76">
        <f t="shared" si="175"/>
        <v>0</v>
      </c>
      <c r="IA70" s="76">
        <f t="shared" si="176"/>
        <v>0</v>
      </c>
      <c r="IB70" s="76">
        <f t="shared" si="177"/>
        <v>0</v>
      </c>
      <c r="IC70" s="76">
        <f t="shared" si="178"/>
        <v>0</v>
      </c>
      <c r="ID70" s="76">
        <f t="shared" si="179"/>
        <v>0</v>
      </c>
      <c r="IE70" s="78">
        <f>IF('Daftar Pegawai'!I64="ASN YANG TIDAK DIBAYARKAN TPP",100%,
 IF(HZ70&gt;=$C$4,100%,
 (HN70*3%)+H70+I70+J70+O70+P70+Q70+V70+W70+X70+AC70+AD70+AE70+AJ70+AK70+AL70+AQ70+AR70+AS70+AX70+AY70+AZ70+BE70+BF70+BG70+BL70+BM70+BN70+BS70+BT70+BU70+BZ70+CA70+CB70+CG70+CH70+CI70+CN70+CO70+CP70+CU70+CV70+CW70+DB70+DC70+DD70+DI70+DJ70+DK70+DP70+DQ70+DR70+DW70+DX70+DY70+ED70+EE70+EF70+EK70+EL70+EM70+ER70+ES70+ET70+EY70+EZ70+FA70+FF70+FG70+FH70+FM70+FN70+FO70+FT70+FU70+FV70+GA70+GB70+GC70+GH70+GI70+GJ70+GO70+GP70+GQ70+GV70+GW70+GX70+HC70+HD70+HE70+HJ70+HK70+HL70+'Daftar Pegawai'!K64+'Daftar Pegawai'!M64+'Daftar Pegawai'!U64+'Daftar Pegawai'!O64+'Daftar Pegawai'!Q64+'Daftar Pegawai'!S64
 )
)</f>
        <v>1</v>
      </c>
      <c r="IF70" s="78">
        <f t="shared" si="180"/>
        <v>1</v>
      </c>
    </row>
    <row r="71" spans="1:240" x14ac:dyDescent="0.25">
      <c r="A71" s="121">
        <f t="shared" si="74"/>
        <v>61</v>
      </c>
      <c r="B71" s="121">
        <f>'Daftar Pegawai'!B65</f>
        <v>0</v>
      </c>
      <c r="C71" s="121">
        <f>'Daftar Pegawai'!C65</f>
        <v>0</v>
      </c>
      <c r="D71" s="118"/>
      <c r="E71" s="118"/>
      <c r="F71" s="119"/>
      <c r="G71" s="119"/>
      <c r="H71" s="77">
        <f t="shared" si="75"/>
        <v>0</v>
      </c>
      <c r="I71" s="77">
        <f t="shared" si="76"/>
        <v>0</v>
      </c>
      <c r="J71" s="77">
        <f t="shared" si="77"/>
        <v>0</v>
      </c>
      <c r="K71" s="118"/>
      <c r="L71" s="118"/>
      <c r="M71" s="119"/>
      <c r="N71" s="119"/>
      <c r="O71" s="77">
        <f t="shared" si="78"/>
        <v>0</v>
      </c>
      <c r="P71" s="77">
        <f t="shared" si="79"/>
        <v>0</v>
      </c>
      <c r="Q71" s="77">
        <f t="shared" si="80"/>
        <v>0</v>
      </c>
      <c r="R71" s="118"/>
      <c r="S71" s="118"/>
      <c r="T71" s="119"/>
      <c r="U71" s="119"/>
      <c r="V71" s="77">
        <f t="shared" si="81"/>
        <v>0</v>
      </c>
      <c r="W71" s="77">
        <f t="shared" si="82"/>
        <v>0</v>
      </c>
      <c r="X71" s="77">
        <f t="shared" si="83"/>
        <v>0</v>
      </c>
      <c r="Y71" s="118"/>
      <c r="Z71" s="118"/>
      <c r="AA71" s="119"/>
      <c r="AB71" s="119"/>
      <c r="AC71" s="77">
        <f t="shared" si="84"/>
        <v>0</v>
      </c>
      <c r="AD71" s="77">
        <f t="shared" si="85"/>
        <v>0</v>
      </c>
      <c r="AE71" s="77">
        <f t="shared" si="86"/>
        <v>0</v>
      </c>
      <c r="AF71" s="118"/>
      <c r="AG71" s="118"/>
      <c r="AH71" s="119"/>
      <c r="AI71" s="119"/>
      <c r="AJ71" s="77">
        <f t="shared" si="87"/>
        <v>0</v>
      </c>
      <c r="AK71" s="77">
        <f t="shared" si="88"/>
        <v>0</v>
      </c>
      <c r="AL71" s="77">
        <f t="shared" si="89"/>
        <v>0</v>
      </c>
      <c r="AM71" s="118"/>
      <c r="AN71" s="118"/>
      <c r="AO71" s="119"/>
      <c r="AP71" s="119"/>
      <c r="AQ71" s="77">
        <f t="shared" si="90"/>
        <v>0</v>
      </c>
      <c r="AR71" s="77">
        <f t="shared" si="91"/>
        <v>0</v>
      </c>
      <c r="AS71" s="77">
        <f t="shared" si="92"/>
        <v>0</v>
      </c>
      <c r="AT71" s="118"/>
      <c r="AU71" s="118"/>
      <c r="AV71" s="119"/>
      <c r="AW71" s="119"/>
      <c r="AX71" s="77">
        <f t="shared" si="93"/>
        <v>0</v>
      </c>
      <c r="AY71" s="77">
        <f t="shared" si="94"/>
        <v>0</v>
      </c>
      <c r="AZ71" s="77">
        <f t="shared" si="95"/>
        <v>0</v>
      </c>
      <c r="BA71" s="118"/>
      <c r="BB71" s="118"/>
      <c r="BC71" s="119"/>
      <c r="BD71" s="119"/>
      <c r="BE71" s="77">
        <f t="shared" si="96"/>
        <v>0</v>
      </c>
      <c r="BF71" s="77">
        <f t="shared" si="97"/>
        <v>0</v>
      </c>
      <c r="BG71" s="77">
        <f t="shared" si="98"/>
        <v>0</v>
      </c>
      <c r="BH71" s="118"/>
      <c r="BI71" s="118"/>
      <c r="BJ71" s="119"/>
      <c r="BK71" s="119"/>
      <c r="BL71" s="77">
        <f t="shared" si="99"/>
        <v>0</v>
      </c>
      <c r="BM71" s="77">
        <f t="shared" si="100"/>
        <v>0</v>
      </c>
      <c r="BN71" s="77">
        <f t="shared" si="101"/>
        <v>0</v>
      </c>
      <c r="BO71" s="118"/>
      <c r="BP71" s="118"/>
      <c r="BQ71" s="119"/>
      <c r="BR71" s="119"/>
      <c r="BS71" s="77">
        <f t="shared" si="102"/>
        <v>0</v>
      </c>
      <c r="BT71" s="77">
        <f t="shared" si="103"/>
        <v>0</v>
      </c>
      <c r="BU71" s="77">
        <f t="shared" si="104"/>
        <v>0</v>
      </c>
      <c r="BV71" s="118"/>
      <c r="BW71" s="118"/>
      <c r="BX71" s="119"/>
      <c r="BY71" s="119"/>
      <c r="BZ71" s="77">
        <f t="shared" si="105"/>
        <v>0</v>
      </c>
      <c r="CA71" s="77">
        <f t="shared" si="106"/>
        <v>0</v>
      </c>
      <c r="CB71" s="77">
        <f t="shared" si="107"/>
        <v>0</v>
      </c>
      <c r="CC71" s="118"/>
      <c r="CD71" s="118"/>
      <c r="CE71" s="119"/>
      <c r="CF71" s="119"/>
      <c r="CG71" s="77">
        <f t="shared" si="108"/>
        <v>0</v>
      </c>
      <c r="CH71" s="77">
        <f t="shared" si="109"/>
        <v>0</v>
      </c>
      <c r="CI71" s="77">
        <f t="shared" si="110"/>
        <v>0</v>
      </c>
      <c r="CJ71" s="118"/>
      <c r="CK71" s="118"/>
      <c r="CL71" s="119"/>
      <c r="CM71" s="119"/>
      <c r="CN71" s="77">
        <f t="shared" si="111"/>
        <v>0</v>
      </c>
      <c r="CO71" s="77">
        <f t="shared" si="112"/>
        <v>0</v>
      </c>
      <c r="CP71" s="77">
        <f t="shared" si="113"/>
        <v>0</v>
      </c>
      <c r="CQ71" s="118"/>
      <c r="CR71" s="118"/>
      <c r="CS71" s="119"/>
      <c r="CT71" s="119"/>
      <c r="CU71" s="77">
        <f t="shared" si="114"/>
        <v>0</v>
      </c>
      <c r="CV71" s="77">
        <f t="shared" si="115"/>
        <v>0</v>
      </c>
      <c r="CW71" s="77">
        <f t="shared" si="116"/>
        <v>0</v>
      </c>
      <c r="CX71" s="118"/>
      <c r="CY71" s="118"/>
      <c r="CZ71" s="119"/>
      <c r="DA71" s="119"/>
      <c r="DB71" s="77">
        <f t="shared" si="117"/>
        <v>0</v>
      </c>
      <c r="DC71" s="77">
        <f t="shared" si="118"/>
        <v>0</v>
      </c>
      <c r="DD71" s="77">
        <f t="shared" si="119"/>
        <v>0</v>
      </c>
      <c r="DE71" s="118"/>
      <c r="DF71" s="118"/>
      <c r="DG71" s="119"/>
      <c r="DH71" s="119"/>
      <c r="DI71" s="77">
        <f t="shared" si="120"/>
        <v>0</v>
      </c>
      <c r="DJ71" s="77">
        <f t="shared" si="121"/>
        <v>0</v>
      </c>
      <c r="DK71" s="77">
        <f t="shared" si="122"/>
        <v>0</v>
      </c>
      <c r="DL71" s="118"/>
      <c r="DM71" s="118"/>
      <c r="DN71" s="119"/>
      <c r="DO71" s="119"/>
      <c r="DP71" s="77">
        <f t="shared" si="123"/>
        <v>0</v>
      </c>
      <c r="DQ71" s="77">
        <f t="shared" si="124"/>
        <v>0</v>
      </c>
      <c r="DR71" s="77">
        <f t="shared" si="125"/>
        <v>0</v>
      </c>
      <c r="DS71" s="118"/>
      <c r="DT71" s="118"/>
      <c r="DU71" s="119"/>
      <c r="DV71" s="119"/>
      <c r="DW71" s="77">
        <f t="shared" si="126"/>
        <v>0</v>
      </c>
      <c r="DX71" s="77">
        <f t="shared" si="127"/>
        <v>0</v>
      </c>
      <c r="DY71" s="77">
        <f t="shared" si="128"/>
        <v>0</v>
      </c>
      <c r="DZ71" s="118"/>
      <c r="EA71" s="118"/>
      <c r="EB71" s="119"/>
      <c r="EC71" s="119"/>
      <c r="ED71" s="77">
        <f t="shared" si="129"/>
        <v>0</v>
      </c>
      <c r="EE71" s="77">
        <f t="shared" si="130"/>
        <v>0</v>
      </c>
      <c r="EF71" s="77">
        <f t="shared" si="131"/>
        <v>0</v>
      </c>
      <c r="EG71" s="118"/>
      <c r="EH71" s="118"/>
      <c r="EI71" s="119"/>
      <c r="EJ71" s="119"/>
      <c r="EK71" s="77">
        <f t="shared" si="132"/>
        <v>0</v>
      </c>
      <c r="EL71" s="77">
        <f t="shared" si="133"/>
        <v>0</v>
      </c>
      <c r="EM71" s="77">
        <f t="shared" si="134"/>
        <v>0</v>
      </c>
      <c r="EN71" s="118"/>
      <c r="EO71" s="118"/>
      <c r="EP71" s="119"/>
      <c r="EQ71" s="119"/>
      <c r="ER71" s="77">
        <f t="shared" si="135"/>
        <v>0</v>
      </c>
      <c r="ES71" s="77">
        <f t="shared" si="136"/>
        <v>0</v>
      </c>
      <c r="ET71" s="77">
        <f t="shared" si="137"/>
        <v>0</v>
      </c>
      <c r="EU71" s="118"/>
      <c r="EV71" s="118"/>
      <c r="EW71" s="119"/>
      <c r="EX71" s="119"/>
      <c r="EY71" s="77">
        <f t="shared" si="138"/>
        <v>0</v>
      </c>
      <c r="EZ71" s="77">
        <f t="shared" si="139"/>
        <v>0</v>
      </c>
      <c r="FA71" s="77">
        <f t="shared" si="140"/>
        <v>0</v>
      </c>
      <c r="FB71" s="118"/>
      <c r="FC71" s="118"/>
      <c r="FD71" s="119"/>
      <c r="FE71" s="119"/>
      <c r="FF71" s="77">
        <f t="shared" si="141"/>
        <v>0</v>
      </c>
      <c r="FG71" s="77">
        <f t="shared" si="142"/>
        <v>0</v>
      </c>
      <c r="FH71" s="77">
        <f t="shared" si="143"/>
        <v>0</v>
      </c>
      <c r="FI71" s="118"/>
      <c r="FJ71" s="118"/>
      <c r="FK71" s="119"/>
      <c r="FL71" s="119"/>
      <c r="FM71" s="77">
        <f t="shared" si="144"/>
        <v>0</v>
      </c>
      <c r="FN71" s="77">
        <f t="shared" si="145"/>
        <v>0</v>
      </c>
      <c r="FO71" s="77">
        <f t="shared" si="146"/>
        <v>0</v>
      </c>
      <c r="FP71" s="118"/>
      <c r="FQ71" s="118"/>
      <c r="FR71" s="119"/>
      <c r="FS71" s="119"/>
      <c r="FT71" s="77">
        <f t="shared" si="147"/>
        <v>0</v>
      </c>
      <c r="FU71" s="77">
        <f t="shared" si="148"/>
        <v>0</v>
      </c>
      <c r="FV71" s="77">
        <f t="shared" si="149"/>
        <v>0</v>
      </c>
      <c r="FW71" s="118"/>
      <c r="FX71" s="118"/>
      <c r="FY71" s="119"/>
      <c r="FZ71" s="119"/>
      <c r="GA71" s="77">
        <f t="shared" si="150"/>
        <v>0</v>
      </c>
      <c r="GB71" s="77">
        <f t="shared" si="151"/>
        <v>0</v>
      </c>
      <c r="GC71" s="77">
        <f t="shared" si="152"/>
        <v>0</v>
      </c>
      <c r="GD71" s="118"/>
      <c r="GE71" s="118"/>
      <c r="GF71" s="119"/>
      <c r="GG71" s="119"/>
      <c r="GH71" s="77">
        <f t="shared" si="153"/>
        <v>0</v>
      </c>
      <c r="GI71" s="77">
        <f t="shared" si="154"/>
        <v>0</v>
      </c>
      <c r="GJ71" s="77">
        <f t="shared" si="155"/>
        <v>0</v>
      </c>
      <c r="GK71" s="118"/>
      <c r="GL71" s="118"/>
      <c r="GM71" s="119"/>
      <c r="GN71" s="119"/>
      <c r="GO71" s="77">
        <f t="shared" si="156"/>
        <v>0</v>
      </c>
      <c r="GP71" s="77">
        <f t="shared" si="157"/>
        <v>0</v>
      </c>
      <c r="GQ71" s="77">
        <f t="shared" si="158"/>
        <v>0</v>
      </c>
      <c r="GR71" s="118"/>
      <c r="GS71" s="118"/>
      <c r="GT71" s="119"/>
      <c r="GU71" s="119"/>
      <c r="GV71" s="77">
        <f t="shared" si="159"/>
        <v>0</v>
      </c>
      <c r="GW71" s="77">
        <f t="shared" si="160"/>
        <v>0</v>
      </c>
      <c r="GX71" s="77">
        <f t="shared" si="161"/>
        <v>0</v>
      </c>
      <c r="GY71" s="118"/>
      <c r="GZ71" s="118"/>
      <c r="HA71" s="119"/>
      <c r="HB71" s="119"/>
      <c r="HC71" s="77">
        <f t="shared" si="162"/>
        <v>0</v>
      </c>
      <c r="HD71" s="77">
        <f t="shared" si="163"/>
        <v>0</v>
      </c>
      <c r="HE71" s="77">
        <f t="shared" si="164"/>
        <v>0</v>
      </c>
      <c r="HF71" s="118"/>
      <c r="HG71" s="118"/>
      <c r="HH71" s="119"/>
      <c r="HI71" s="119"/>
      <c r="HJ71" s="77">
        <f t="shared" si="165"/>
        <v>0</v>
      </c>
      <c r="HK71" s="77">
        <f t="shared" si="166"/>
        <v>0</v>
      </c>
      <c r="HL71" s="77">
        <f t="shared" si="167"/>
        <v>0</v>
      </c>
      <c r="HM71" s="120"/>
      <c r="HN71" s="120"/>
      <c r="HO71" s="120"/>
      <c r="HP71" s="120"/>
      <c r="HQ71" s="120"/>
      <c r="HR71" s="120"/>
      <c r="HS71" s="76">
        <f t="shared" si="168"/>
        <v>0</v>
      </c>
      <c r="HT71" s="76">
        <f t="shared" si="169"/>
        <v>0</v>
      </c>
      <c r="HU71" s="76">
        <f t="shared" si="170"/>
        <v>0</v>
      </c>
      <c r="HV71" s="76">
        <f t="shared" si="171"/>
        <v>0</v>
      </c>
      <c r="HW71" s="76">
        <f t="shared" si="172"/>
        <v>0</v>
      </c>
      <c r="HX71" s="76">
        <f t="shared" si="173"/>
        <v>0</v>
      </c>
      <c r="HY71" s="76">
        <f t="shared" si="174"/>
        <v>0</v>
      </c>
      <c r="HZ71" s="76">
        <f t="shared" si="175"/>
        <v>0</v>
      </c>
      <c r="IA71" s="76">
        <f t="shared" si="176"/>
        <v>0</v>
      </c>
      <c r="IB71" s="76">
        <f t="shared" si="177"/>
        <v>0</v>
      </c>
      <c r="IC71" s="76">
        <f t="shared" si="178"/>
        <v>0</v>
      </c>
      <c r="ID71" s="76">
        <f t="shared" si="179"/>
        <v>0</v>
      </c>
      <c r="IE71" s="78">
        <f>IF('Daftar Pegawai'!I65="ASN YANG TIDAK DIBAYARKAN TPP",100%,
 IF(HZ71&gt;=$C$4,100%,
 (HN71*3%)+H71+I71+J71+O71+P71+Q71+V71+W71+X71+AC71+AD71+AE71+AJ71+AK71+AL71+AQ71+AR71+AS71+AX71+AY71+AZ71+BE71+BF71+BG71+BL71+BM71+BN71+BS71+BT71+BU71+BZ71+CA71+CB71+CG71+CH71+CI71+CN71+CO71+CP71+CU71+CV71+CW71+DB71+DC71+DD71+DI71+DJ71+DK71+DP71+DQ71+DR71+DW71+DX71+DY71+ED71+EE71+EF71+EK71+EL71+EM71+ER71+ES71+ET71+EY71+EZ71+FA71+FF71+FG71+FH71+FM71+FN71+FO71+FT71+FU71+FV71+GA71+GB71+GC71+GH71+GI71+GJ71+GO71+GP71+GQ71+GV71+GW71+GX71+HC71+HD71+HE71+HJ71+HK71+HL71+'Daftar Pegawai'!K65+'Daftar Pegawai'!M65+'Daftar Pegawai'!U65+'Daftar Pegawai'!O65+'Daftar Pegawai'!Q65+'Daftar Pegawai'!S65
 )
)</f>
        <v>1</v>
      </c>
      <c r="IF71" s="78">
        <f t="shared" si="180"/>
        <v>1</v>
      </c>
    </row>
    <row r="72" spans="1:240" x14ac:dyDescent="0.25">
      <c r="A72" s="121">
        <f t="shared" si="74"/>
        <v>62</v>
      </c>
      <c r="B72" s="121">
        <f>'Daftar Pegawai'!B66</f>
        <v>0</v>
      </c>
      <c r="C72" s="121">
        <f>'Daftar Pegawai'!C66</f>
        <v>0</v>
      </c>
      <c r="D72" s="118"/>
      <c r="E72" s="118"/>
      <c r="F72" s="119"/>
      <c r="G72" s="119"/>
      <c r="H72" s="77">
        <f t="shared" si="75"/>
        <v>0</v>
      </c>
      <c r="I72" s="77">
        <f t="shared" si="76"/>
        <v>0</v>
      </c>
      <c r="J72" s="77">
        <f t="shared" si="77"/>
        <v>0</v>
      </c>
      <c r="K72" s="118"/>
      <c r="L72" s="118"/>
      <c r="M72" s="119"/>
      <c r="N72" s="119"/>
      <c r="O72" s="77">
        <f t="shared" si="78"/>
        <v>0</v>
      </c>
      <c r="P72" s="77">
        <f t="shared" si="79"/>
        <v>0</v>
      </c>
      <c r="Q72" s="77">
        <f t="shared" si="80"/>
        <v>0</v>
      </c>
      <c r="R72" s="118"/>
      <c r="S72" s="118"/>
      <c r="T72" s="119"/>
      <c r="U72" s="119"/>
      <c r="V72" s="77">
        <f t="shared" si="81"/>
        <v>0</v>
      </c>
      <c r="W72" s="77">
        <f t="shared" si="82"/>
        <v>0</v>
      </c>
      <c r="X72" s="77">
        <f t="shared" si="83"/>
        <v>0</v>
      </c>
      <c r="Y72" s="118"/>
      <c r="Z72" s="118"/>
      <c r="AA72" s="119"/>
      <c r="AB72" s="119"/>
      <c r="AC72" s="77">
        <f t="shared" si="84"/>
        <v>0</v>
      </c>
      <c r="AD72" s="77">
        <f t="shared" si="85"/>
        <v>0</v>
      </c>
      <c r="AE72" s="77">
        <f t="shared" si="86"/>
        <v>0</v>
      </c>
      <c r="AF72" s="118"/>
      <c r="AG72" s="118"/>
      <c r="AH72" s="119"/>
      <c r="AI72" s="119"/>
      <c r="AJ72" s="77">
        <f t="shared" si="87"/>
        <v>0</v>
      </c>
      <c r="AK72" s="77">
        <f t="shared" si="88"/>
        <v>0</v>
      </c>
      <c r="AL72" s="77">
        <f t="shared" si="89"/>
        <v>0</v>
      </c>
      <c r="AM72" s="118"/>
      <c r="AN72" s="118"/>
      <c r="AO72" s="119"/>
      <c r="AP72" s="119"/>
      <c r="AQ72" s="77">
        <f t="shared" si="90"/>
        <v>0</v>
      </c>
      <c r="AR72" s="77">
        <f t="shared" si="91"/>
        <v>0</v>
      </c>
      <c r="AS72" s="77">
        <f t="shared" si="92"/>
        <v>0</v>
      </c>
      <c r="AT72" s="118"/>
      <c r="AU72" s="118"/>
      <c r="AV72" s="119"/>
      <c r="AW72" s="119"/>
      <c r="AX72" s="77">
        <f t="shared" si="93"/>
        <v>0</v>
      </c>
      <c r="AY72" s="77">
        <f t="shared" si="94"/>
        <v>0</v>
      </c>
      <c r="AZ72" s="77">
        <f t="shared" si="95"/>
        <v>0</v>
      </c>
      <c r="BA72" s="118"/>
      <c r="BB72" s="118"/>
      <c r="BC72" s="119"/>
      <c r="BD72" s="119"/>
      <c r="BE72" s="77">
        <f t="shared" si="96"/>
        <v>0</v>
      </c>
      <c r="BF72" s="77">
        <f t="shared" si="97"/>
        <v>0</v>
      </c>
      <c r="BG72" s="77">
        <f t="shared" si="98"/>
        <v>0</v>
      </c>
      <c r="BH72" s="118"/>
      <c r="BI72" s="118"/>
      <c r="BJ72" s="119"/>
      <c r="BK72" s="119"/>
      <c r="BL72" s="77">
        <f t="shared" si="99"/>
        <v>0</v>
      </c>
      <c r="BM72" s="77">
        <f t="shared" si="100"/>
        <v>0</v>
      </c>
      <c r="BN72" s="77">
        <f t="shared" si="101"/>
        <v>0</v>
      </c>
      <c r="BO72" s="118"/>
      <c r="BP72" s="118"/>
      <c r="BQ72" s="119"/>
      <c r="BR72" s="119"/>
      <c r="BS72" s="77">
        <f t="shared" si="102"/>
        <v>0</v>
      </c>
      <c r="BT72" s="77">
        <f t="shared" si="103"/>
        <v>0</v>
      </c>
      <c r="BU72" s="77">
        <f t="shared" si="104"/>
        <v>0</v>
      </c>
      <c r="BV72" s="118"/>
      <c r="BW72" s="118"/>
      <c r="BX72" s="119"/>
      <c r="BY72" s="119"/>
      <c r="BZ72" s="77">
        <f t="shared" si="105"/>
        <v>0</v>
      </c>
      <c r="CA72" s="77">
        <f t="shared" si="106"/>
        <v>0</v>
      </c>
      <c r="CB72" s="77">
        <f t="shared" si="107"/>
        <v>0</v>
      </c>
      <c r="CC72" s="118"/>
      <c r="CD72" s="118"/>
      <c r="CE72" s="119"/>
      <c r="CF72" s="119"/>
      <c r="CG72" s="77">
        <f t="shared" si="108"/>
        <v>0</v>
      </c>
      <c r="CH72" s="77">
        <f t="shared" si="109"/>
        <v>0</v>
      </c>
      <c r="CI72" s="77">
        <f t="shared" si="110"/>
        <v>0</v>
      </c>
      <c r="CJ72" s="118"/>
      <c r="CK72" s="118"/>
      <c r="CL72" s="119"/>
      <c r="CM72" s="119"/>
      <c r="CN72" s="77">
        <f t="shared" si="111"/>
        <v>0</v>
      </c>
      <c r="CO72" s="77">
        <f t="shared" si="112"/>
        <v>0</v>
      </c>
      <c r="CP72" s="77">
        <f t="shared" si="113"/>
        <v>0</v>
      </c>
      <c r="CQ72" s="118"/>
      <c r="CR72" s="118"/>
      <c r="CS72" s="119"/>
      <c r="CT72" s="119"/>
      <c r="CU72" s="77">
        <f t="shared" si="114"/>
        <v>0</v>
      </c>
      <c r="CV72" s="77">
        <f t="shared" si="115"/>
        <v>0</v>
      </c>
      <c r="CW72" s="77">
        <f t="shared" si="116"/>
        <v>0</v>
      </c>
      <c r="CX72" s="118"/>
      <c r="CY72" s="118"/>
      <c r="CZ72" s="119"/>
      <c r="DA72" s="119"/>
      <c r="DB72" s="77">
        <f t="shared" si="117"/>
        <v>0</v>
      </c>
      <c r="DC72" s="77">
        <f t="shared" si="118"/>
        <v>0</v>
      </c>
      <c r="DD72" s="77">
        <f t="shared" si="119"/>
        <v>0</v>
      </c>
      <c r="DE72" s="118"/>
      <c r="DF72" s="118"/>
      <c r="DG72" s="119"/>
      <c r="DH72" s="119"/>
      <c r="DI72" s="77">
        <f t="shared" si="120"/>
        <v>0</v>
      </c>
      <c r="DJ72" s="77">
        <f t="shared" si="121"/>
        <v>0</v>
      </c>
      <c r="DK72" s="77">
        <f t="shared" si="122"/>
        <v>0</v>
      </c>
      <c r="DL72" s="118"/>
      <c r="DM72" s="118"/>
      <c r="DN72" s="119"/>
      <c r="DO72" s="119"/>
      <c r="DP72" s="77">
        <f t="shared" si="123"/>
        <v>0</v>
      </c>
      <c r="DQ72" s="77">
        <f t="shared" si="124"/>
        <v>0</v>
      </c>
      <c r="DR72" s="77">
        <f t="shared" si="125"/>
        <v>0</v>
      </c>
      <c r="DS72" s="118"/>
      <c r="DT72" s="118"/>
      <c r="DU72" s="119"/>
      <c r="DV72" s="119"/>
      <c r="DW72" s="77">
        <f t="shared" si="126"/>
        <v>0</v>
      </c>
      <c r="DX72" s="77">
        <f t="shared" si="127"/>
        <v>0</v>
      </c>
      <c r="DY72" s="77">
        <f t="shared" si="128"/>
        <v>0</v>
      </c>
      <c r="DZ72" s="118"/>
      <c r="EA72" s="118"/>
      <c r="EB72" s="119"/>
      <c r="EC72" s="119"/>
      <c r="ED72" s="77">
        <f t="shared" si="129"/>
        <v>0</v>
      </c>
      <c r="EE72" s="77">
        <f t="shared" si="130"/>
        <v>0</v>
      </c>
      <c r="EF72" s="77">
        <f t="shared" si="131"/>
        <v>0</v>
      </c>
      <c r="EG72" s="118"/>
      <c r="EH72" s="118"/>
      <c r="EI72" s="119"/>
      <c r="EJ72" s="119"/>
      <c r="EK72" s="77">
        <f t="shared" si="132"/>
        <v>0</v>
      </c>
      <c r="EL72" s="77">
        <f t="shared" si="133"/>
        <v>0</v>
      </c>
      <c r="EM72" s="77">
        <f t="shared" si="134"/>
        <v>0</v>
      </c>
      <c r="EN72" s="118"/>
      <c r="EO72" s="118"/>
      <c r="EP72" s="119"/>
      <c r="EQ72" s="119"/>
      <c r="ER72" s="77">
        <f t="shared" si="135"/>
        <v>0</v>
      </c>
      <c r="ES72" s="77">
        <f t="shared" si="136"/>
        <v>0</v>
      </c>
      <c r="ET72" s="77">
        <f t="shared" si="137"/>
        <v>0</v>
      </c>
      <c r="EU72" s="118"/>
      <c r="EV72" s="118"/>
      <c r="EW72" s="119"/>
      <c r="EX72" s="119"/>
      <c r="EY72" s="77">
        <f t="shared" si="138"/>
        <v>0</v>
      </c>
      <c r="EZ72" s="77">
        <f t="shared" si="139"/>
        <v>0</v>
      </c>
      <c r="FA72" s="77">
        <f t="shared" si="140"/>
        <v>0</v>
      </c>
      <c r="FB72" s="118"/>
      <c r="FC72" s="118"/>
      <c r="FD72" s="119"/>
      <c r="FE72" s="119"/>
      <c r="FF72" s="77">
        <f t="shared" si="141"/>
        <v>0</v>
      </c>
      <c r="FG72" s="77">
        <f t="shared" si="142"/>
        <v>0</v>
      </c>
      <c r="FH72" s="77">
        <f t="shared" si="143"/>
        <v>0</v>
      </c>
      <c r="FI72" s="118"/>
      <c r="FJ72" s="118"/>
      <c r="FK72" s="119"/>
      <c r="FL72" s="119"/>
      <c r="FM72" s="77">
        <f t="shared" si="144"/>
        <v>0</v>
      </c>
      <c r="FN72" s="77">
        <f t="shared" si="145"/>
        <v>0</v>
      </c>
      <c r="FO72" s="77">
        <f t="shared" si="146"/>
        <v>0</v>
      </c>
      <c r="FP72" s="118"/>
      <c r="FQ72" s="118"/>
      <c r="FR72" s="119"/>
      <c r="FS72" s="119"/>
      <c r="FT72" s="77">
        <f t="shared" si="147"/>
        <v>0</v>
      </c>
      <c r="FU72" s="77">
        <f t="shared" si="148"/>
        <v>0</v>
      </c>
      <c r="FV72" s="77">
        <f t="shared" si="149"/>
        <v>0</v>
      </c>
      <c r="FW72" s="118"/>
      <c r="FX72" s="118"/>
      <c r="FY72" s="119"/>
      <c r="FZ72" s="119"/>
      <c r="GA72" s="77">
        <f t="shared" si="150"/>
        <v>0</v>
      </c>
      <c r="GB72" s="77">
        <f t="shared" si="151"/>
        <v>0</v>
      </c>
      <c r="GC72" s="77">
        <f t="shared" si="152"/>
        <v>0</v>
      </c>
      <c r="GD72" s="118"/>
      <c r="GE72" s="118"/>
      <c r="GF72" s="119"/>
      <c r="GG72" s="119"/>
      <c r="GH72" s="77">
        <f t="shared" si="153"/>
        <v>0</v>
      </c>
      <c r="GI72" s="77">
        <f t="shared" si="154"/>
        <v>0</v>
      </c>
      <c r="GJ72" s="77">
        <f t="shared" si="155"/>
        <v>0</v>
      </c>
      <c r="GK72" s="118"/>
      <c r="GL72" s="118"/>
      <c r="GM72" s="119"/>
      <c r="GN72" s="119"/>
      <c r="GO72" s="77">
        <f t="shared" si="156"/>
        <v>0</v>
      </c>
      <c r="GP72" s="77">
        <f t="shared" si="157"/>
        <v>0</v>
      </c>
      <c r="GQ72" s="77">
        <f t="shared" si="158"/>
        <v>0</v>
      </c>
      <c r="GR72" s="118"/>
      <c r="GS72" s="118"/>
      <c r="GT72" s="119"/>
      <c r="GU72" s="119"/>
      <c r="GV72" s="77">
        <f t="shared" si="159"/>
        <v>0</v>
      </c>
      <c r="GW72" s="77">
        <f t="shared" si="160"/>
        <v>0</v>
      </c>
      <c r="GX72" s="77">
        <f t="shared" si="161"/>
        <v>0</v>
      </c>
      <c r="GY72" s="118"/>
      <c r="GZ72" s="118"/>
      <c r="HA72" s="119"/>
      <c r="HB72" s="119"/>
      <c r="HC72" s="77">
        <f t="shared" si="162"/>
        <v>0</v>
      </c>
      <c r="HD72" s="77">
        <f t="shared" si="163"/>
        <v>0</v>
      </c>
      <c r="HE72" s="77">
        <f t="shared" si="164"/>
        <v>0</v>
      </c>
      <c r="HF72" s="118"/>
      <c r="HG72" s="118"/>
      <c r="HH72" s="119"/>
      <c r="HI72" s="119"/>
      <c r="HJ72" s="77">
        <f t="shared" si="165"/>
        <v>0</v>
      </c>
      <c r="HK72" s="77">
        <f t="shared" si="166"/>
        <v>0</v>
      </c>
      <c r="HL72" s="77">
        <f t="shared" si="167"/>
        <v>0</v>
      </c>
      <c r="HM72" s="120"/>
      <c r="HN72" s="120"/>
      <c r="HO72" s="120"/>
      <c r="HP72" s="120"/>
      <c r="HQ72" s="120"/>
      <c r="HR72" s="120"/>
      <c r="HS72" s="76">
        <f t="shared" si="168"/>
        <v>0</v>
      </c>
      <c r="HT72" s="76">
        <f t="shared" si="169"/>
        <v>0</v>
      </c>
      <c r="HU72" s="76">
        <f t="shared" si="170"/>
        <v>0</v>
      </c>
      <c r="HV72" s="76">
        <f t="shared" si="171"/>
        <v>0</v>
      </c>
      <c r="HW72" s="76">
        <f t="shared" si="172"/>
        <v>0</v>
      </c>
      <c r="HX72" s="76">
        <f t="shared" si="173"/>
        <v>0</v>
      </c>
      <c r="HY72" s="76">
        <f t="shared" si="174"/>
        <v>0</v>
      </c>
      <c r="HZ72" s="76">
        <f t="shared" si="175"/>
        <v>0</v>
      </c>
      <c r="IA72" s="76">
        <f t="shared" si="176"/>
        <v>0</v>
      </c>
      <c r="IB72" s="76">
        <f t="shared" si="177"/>
        <v>0</v>
      </c>
      <c r="IC72" s="76">
        <f t="shared" si="178"/>
        <v>0</v>
      </c>
      <c r="ID72" s="76">
        <f t="shared" si="179"/>
        <v>0</v>
      </c>
      <c r="IE72" s="78">
        <f>IF('Daftar Pegawai'!I66="ASN YANG TIDAK DIBAYARKAN TPP",100%,
 IF(HZ72&gt;=$C$4,100%,
 (HN72*3%)+H72+I72+J72+O72+P72+Q72+V72+W72+X72+AC72+AD72+AE72+AJ72+AK72+AL72+AQ72+AR72+AS72+AX72+AY72+AZ72+BE72+BF72+BG72+BL72+BM72+BN72+BS72+BT72+BU72+BZ72+CA72+CB72+CG72+CH72+CI72+CN72+CO72+CP72+CU72+CV72+CW72+DB72+DC72+DD72+DI72+DJ72+DK72+DP72+DQ72+DR72+DW72+DX72+DY72+ED72+EE72+EF72+EK72+EL72+EM72+ER72+ES72+ET72+EY72+EZ72+FA72+FF72+FG72+FH72+FM72+FN72+FO72+FT72+FU72+FV72+GA72+GB72+GC72+GH72+GI72+GJ72+GO72+GP72+GQ72+GV72+GW72+GX72+HC72+HD72+HE72+HJ72+HK72+HL72+'Daftar Pegawai'!K66+'Daftar Pegawai'!M66+'Daftar Pegawai'!U66+'Daftar Pegawai'!O66+'Daftar Pegawai'!Q66+'Daftar Pegawai'!S66
 )
)</f>
        <v>1</v>
      </c>
      <c r="IF72" s="78">
        <f t="shared" si="180"/>
        <v>1</v>
      </c>
    </row>
    <row r="73" spans="1:240" x14ac:dyDescent="0.25">
      <c r="A73" s="121">
        <f t="shared" si="74"/>
        <v>63</v>
      </c>
      <c r="B73" s="121">
        <f>'Daftar Pegawai'!B67</f>
        <v>0</v>
      </c>
      <c r="C73" s="121">
        <f>'Daftar Pegawai'!C67</f>
        <v>0</v>
      </c>
      <c r="D73" s="118"/>
      <c r="E73" s="118"/>
      <c r="F73" s="119"/>
      <c r="G73" s="119"/>
      <c r="H73" s="77">
        <f t="shared" si="75"/>
        <v>0</v>
      </c>
      <c r="I73" s="77">
        <f t="shared" si="76"/>
        <v>0</v>
      </c>
      <c r="J73" s="77">
        <f t="shared" si="77"/>
        <v>0</v>
      </c>
      <c r="K73" s="118"/>
      <c r="L73" s="118"/>
      <c r="M73" s="119"/>
      <c r="N73" s="119"/>
      <c r="O73" s="77">
        <f t="shared" si="78"/>
        <v>0</v>
      </c>
      <c r="P73" s="77">
        <f t="shared" si="79"/>
        <v>0</v>
      </c>
      <c r="Q73" s="77">
        <f t="shared" si="80"/>
        <v>0</v>
      </c>
      <c r="R73" s="118"/>
      <c r="S73" s="118"/>
      <c r="T73" s="119"/>
      <c r="U73" s="119"/>
      <c r="V73" s="77">
        <f t="shared" si="81"/>
        <v>0</v>
      </c>
      <c r="W73" s="77">
        <f t="shared" si="82"/>
        <v>0</v>
      </c>
      <c r="X73" s="77">
        <f t="shared" si="83"/>
        <v>0</v>
      </c>
      <c r="Y73" s="118"/>
      <c r="Z73" s="118"/>
      <c r="AA73" s="119"/>
      <c r="AB73" s="119"/>
      <c r="AC73" s="77">
        <f t="shared" si="84"/>
        <v>0</v>
      </c>
      <c r="AD73" s="77">
        <f t="shared" si="85"/>
        <v>0</v>
      </c>
      <c r="AE73" s="77">
        <f t="shared" si="86"/>
        <v>0</v>
      </c>
      <c r="AF73" s="118"/>
      <c r="AG73" s="118"/>
      <c r="AH73" s="119"/>
      <c r="AI73" s="119"/>
      <c r="AJ73" s="77">
        <f t="shared" si="87"/>
        <v>0</v>
      </c>
      <c r="AK73" s="77">
        <f t="shared" si="88"/>
        <v>0</v>
      </c>
      <c r="AL73" s="77">
        <f t="shared" si="89"/>
        <v>0</v>
      </c>
      <c r="AM73" s="118"/>
      <c r="AN73" s="118"/>
      <c r="AO73" s="119"/>
      <c r="AP73" s="119"/>
      <c r="AQ73" s="77">
        <f t="shared" si="90"/>
        <v>0</v>
      </c>
      <c r="AR73" s="77">
        <f t="shared" si="91"/>
        <v>0</v>
      </c>
      <c r="AS73" s="77">
        <f t="shared" si="92"/>
        <v>0</v>
      </c>
      <c r="AT73" s="118"/>
      <c r="AU73" s="118"/>
      <c r="AV73" s="119"/>
      <c r="AW73" s="119"/>
      <c r="AX73" s="77">
        <f t="shared" si="93"/>
        <v>0</v>
      </c>
      <c r="AY73" s="77">
        <f t="shared" si="94"/>
        <v>0</v>
      </c>
      <c r="AZ73" s="77">
        <f t="shared" si="95"/>
        <v>0</v>
      </c>
      <c r="BA73" s="118"/>
      <c r="BB73" s="118"/>
      <c r="BC73" s="119"/>
      <c r="BD73" s="119"/>
      <c r="BE73" s="77">
        <f t="shared" si="96"/>
        <v>0</v>
      </c>
      <c r="BF73" s="77">
        <f t="shared" si="97"/>
        <v>0</v>
      </c>
      <c r="BG73" s="77">
        <f t="shared" si="98"/>
        <v>0</v>
      </c>
      <c r="BH73" s="118"/>
      <c r="BI73" s="118"/>
      <c r="BJ73" s="119"/>
      <c r="BK73" s="119"/>
      <c r="BL73" s="77">
        <f t="shared" si="99"/>
        <v>0</v>
      </c>
      <c r="BM73" s="77">
        <f t="shared" si="100"/>
        <v>0</v>
      </c>
      <c r="BN73" s="77">
        <f t="shared" si="101"/>
        <v>0</v>
      </c>
      <c r="BO73" s="118"/>
      <c r="BP73" s="118"/>
      <c r="BQ73" s="119"/>
      <c r="BR73" s="119"/>
      <c r="BS73" s="77">
        <f t="shared" si="102"/>
        <v>0</v>
      </c>
      <c r="BT73" s="77">
        <f t="shared" si="103"/>
        <v>0</v>
      </c>
      <c r="BU73" s="77">
        <f t="shared" si="104"/>
        <v>0</v>
      </c>
      <c r="BV73" s="118"/>
      <c r="BW73" s="118"/>
      <c r="BX73" s="119"/>
      <c r="BY73" s="119"/>
      <c r="BZ73" s="77">
        <f t="shared" si="105"/>
        <v>0</v>
      </c>
      <c r="CA73" s="77">
        <f t="shared" si="106"/>
        <v>0</v>
      </c>
      <c r="CB73" s="77">
        <f t="shared" si="107"/>
        <v>0</v>
      </c>
      <c r="CC73" s="118"/>
      <c r="CD73" s="118"/>
      <c r="CE73" s="119"/>
      <c r="CF73" s="119"/>
      <c r="CG73" s="77">
        <f t="shared" si="108"/>
        <v>0</v>
      </c>
      <c r="CH73" s="77">
        <f t="shared" si="109"/>
        <v>0</v>
      </c>
      <c r="CI73" s="77">
        <f t="shared" si="110"/>
        <v>0</v>
      </c>
      <c r="CJ73" s="118"/>
      <c r="CK73" s="118"/>
      <c r="CL73" s="119"/>
      <c r="CM73" s="119"/>
      <c r="CN73" s="77">
        <f t="shared" si="111"/>
        <v>0</v>
      </c>
      <c r="CO73" s="77">
        <f t="shared" si="112"/>
        <v>0</v>
      </c>
      <c r="CP73" s="77">
        <f t="shared" si="113"/>
        <v>0</v>
      </c>
      <c r="CQ73" s="118"/>
      <c r="CR73" s="118"/>
      <c r="CS73" s="119"/>
      <c r="CT73" s="119"/>
      <c r="CU73" s="77">
        <f t="shared" si="114"/>
        <v>0</v>
      </c>
      <c r="CV73" s="77">
        <f t="shared" si="115"/>
        <v>0</v>
      </c>
      <c r="CW73" s="77">
        <f t="shared" si="116"/>
        <v>0</v>
      </c>
      <c r="CX73" s="118"/>
      <c r="CY73" s="118"/>
      <c r="CZ73" s="119"/>
      <c r="DA73" s="119"/>
      <c r="DB73" s="77">
        <f t="shared" si="117"/>
        <v>0</v>
      </c>
      <c r="DC73" s="77">
        <f t="shared" si="118"/>
        <v>0</v>
      </c>
      <c r="DD73" s="77">
        <f t="shared" si="119"/>
        <v>0</v>
      </c>
      <c r="DE73" s="118"/>
      <c r="DF73" s="118"/>
      <c r="DG73" s="119"/>
      <c r="DH73" s="119"/>
      <c r="DI73" s="77">
        <f t="shared" si="120"/>
        <v>0</v>
      </c>
      <c r="DJ73" s="77">
        <f t="shared" si="121"/>
        <v>0</v>
      </c>
      <c r="DK73" s="77">
        <f t="shared" si="122"/>
        <v>0</v>
      </c>
      <c r="DL73" s="118"/>
      <c r="DM73" s="118"/>
      <c r="DN73" s="119"/>
      <c r="DO73" s="119"/>
      <c r="DP73" s="77">
        <f t="shared" si="123"/>
        <v>0</v>
      </c>
      <c r="DQ73" s="77">
        <f t="shared" si="124"/>
        <v>0</v>
      </c>
      <c r="DR73" s="77">
        <f t="shared" si="125"/>
        <v>0</v>
      </c>
      <c r="DS73" s="118"/>
      <c r="DT73" s="118"/>
      <c r="DU73" s="119"/>
      <c r="DV73" s="119"/>
      <c r="DW73" s="77">
        <f t="shared" si="126"/>
        <v>0</v>
      </c>
      <c r="DX73" s="77">
        <f t="shared" si="127"/>
        <v>0</v>
      </c>
      <c r="DY73" s="77">
        <f t="shared" si="128"/>
        <v>0</v>
      </c>
      <c r="DZ73" s="118"/>
      <c r="EA73" s="118"/>
      <c r="EB73" s="119"/>
      <c r="EC73" s="119"/>
      <c r="ED73" s="77">
        <f t="shared" si="129"/>
        <v>0</v>
      </c>
      <c r="EE73" s="77">
        <f t="shared" si="130"/>
        <v>0</v>
      </c>
      <c r="EF73" s="77">
        <f t="shared" si="131"/>
        <v>0</v>
      </c>
      <c r="EG73" s="118"/>
      <c r="EH73" s="118"/>
      <c r="EI73" s="119"/>
      <c r="EJ73" s="119"/>
      <c r="EK73" s="77">
        <f t="shared" si="132"/>
        <v>0</v>
      </c>
      <c r="EL73" s="77">
        <f t="shared" si="133"/>
        <v>0</v>
      </c>
      <c r="EM73" s="77">
        <f t="shared" si="134"/>
        <v>0</v>
      </c>
      <c r="EN73" s="118"/>
      <c r="EO73" s="118"/>
      <c r="EP73" s="119"/>
      <c r="EQ73" s="119"/>
      <c r="ER73" s="77">
        <f t="shared" si="135"/>
        <v>0</v>
      </c>
      <c r="ES73" s="77">
        <f t="shared" si="136"/>
        <v>0</v>
      </c>
      <c r="ET73" s="77">
        <f t="shared" si="137"/>
        <v>0</v>
      </c>
      <c r="EU73" s="118"/>
      <c r="EV73" s="118"/>
      <c r="EW73" s="119"/>
      <c r="EX73" s="119"/>
      <c r="EY73" s="77">
        <f t="shared" si="138"/>
        <v>0</v>
      </c>
      <c r="EZ73" s="77">
        <f t="shared" si="139"/>
        <v>0</v>
      </c>
      <c r="FA73" s="77">
        <f t="shared" si="140"/>
        <v>0</v>
      </c>
      <c r="FB73" s="118"/>
      <c r="FC73" s="118"/>
      <c r="FD73" s="119"/>
      <c r="FE73" s="119"/>
      <c r="FF73" s="77">
        <f t="shared" si="141"/>
        <v>0</v>
      </c>
      <c r="FG73" s="77">
        <f t="shared" si="142"/>
        <v>0</v>
      </c>
      <c r="FH73" s="77">
        <f t="shared" si="143"/>
        <v>0</v>
      </c>
      <c r="FI73" s="118"/>
      <c r="FJ73" s="118"/>
      <c r="FK73" s="119"/>
      <c r="FL73" s="119"/>
      <c r="FM73" s="77">
        <f t="shared" si="144"/>
        <v>0</v>
      </c>
      <c r="FN73" s="77">
        <f t="shared" si="145"/>
        <v>0</v>
      </c>
      <c r="FO73" s="77">
        <f t="shared" si="146"/>
        <v>0</v>
      </c>
      <c r="FP73" s="118"/>
      <c r="FQ73" s="118"/>
      <c r="FR73" s="119"/>
      <c r="FS73" s="119"/>
      <c r="FT73" s="77">
        <f t="shared" si="147"/>
        <v>0</v>
      </c>
      <c r="FU73" s="77">
        <f t="shared" si="148"/>
        <v>0</v>
      </c>
      <c r="FV73" s="77">
        <f t="shared" si="149"/>
        <v>0</v>
      </c>
      <c r="FW73" s="118"/>
      <c r="FX73" s="118"/>
      <c r="FY73" s="119"/>
      <c r="FZ73" s="119"/>
      <c r="GA73" s="77">
        <f t="shared" si="150"/>
        <v>0</v>
      </c>
      <c r="GB73" s="77">
        <f t="shared" si="151"/>
        <v>0</v>
      </c>
      <c r="GC73" s="77">
        <f t="shared" si="152"/>
        <v>0</v>
      </c>
      <c r="GD73" s="118"/>
      <c r="GE73" s="118"/>
      <c r="GF73" s="119"/>
      <c r="GG73" s="119"/>
      <c r="GH73" s="77">
        <f t="shared" si="153"/>
        <v>0</v>
      </c>
      <c r="GI73" s="77">
        <f t="shared" si="154"/>
        <v>0</v>
      </c>
      <c r="GJ73" s="77">
        <f t="shared" si="155"/>
        <v>0</v>
      </c>
      <c r="GK73" s="118"/>
      <c r="GL73" s="118"/>
      <c r="GM73" s="119"/>
      <c r="GN73" s="119"/>
      <c r="GO73" s="77">
        <f t="shared" si="156"/>
        <v>0</v>
      </c>
      <c r="GP73" s="77">
        <f t="shared" si="157"/>
        <v>0</v>
      </c>
      <c r="GQ73" s="77">
        <f t="shared" si="158"/>
        <v>0</v>
      </c>
      <c r="GR73" s="118"/>
      <c r="GS73" s="118"/>
      <c r="GT73" s="119"/>
      <c r="GU73" s="119"/>
      <c r="GV73" s="77">
        <f t="shared" si="159"/>
        <v>0</v>
      </c>
      <c r="GW73" s="77">
        <f t="shared" si="160"/>
        <v>0</v>
      </c>
      <c r="GX73" s="77">
        <f t="shared" si="161"/>
        <v>0</v>
      </c>
      <c r="GY73" s="118"/>
      <c r="GZ73" s="118"/>
      <c r="HA73" s="119"/>
      <c r="HB73" s="119"/>
      <c r="HC73" s="77">
        <f t="shared" si="162"/>
        <v>0</v>
      </c>
      <c r="HD73" s="77">
        <f t="shared" si="163"/>
        <v>0</v>
      </c>
      <c r="HE73" s="77">
        <f t="shared" si="164"/>
        <v>0</v>
      </c>
      <c r="HF73" s="118"/>
      <c r="HG73" s="118"/>
      <c r="HH73" s="119"/>
      <c r="HI73" s="119"/>
      <c r="HJ73" s="77">
        <f t="shared" si="165"/>
        <v>0</v>
      </c>
      <c r="HK73" s="77">
        <f t="shared" si="166"/>
        <v>0</v>
      </c>
      <c r="HL73" s="77">
        <f t="shared" si="167"/>
        <v>0</v>
      </c>
      <c r="HM73" s="120"/>
      <c r="HN73" s="120"/>
      <c r="HO73" s="120"/>
      <c r="HP73" s="120"/>
      <c r="HQ73" s="120"/>
      <c r="HR73" s="120"/>
      <c r="HS73" s="76">
        <f t="shared" si="168"/>
        <v>0</v>
      </c>
      <c r="HT73" s="76">
        <f t="shared" si="169"/>
        <v>0</v>
      </c>
      <c r="HU73" s="76">
        <f t="shared" si="170"/>
        <v>0</v>
      </c>
      <c r="HV73" s="76">
        <f t="shared" si="171"/>
        <v>0</v>
      </c>
      <c r="HW73" s="76">
        <f t="shared" si="172"/>
        <v>0</v>
      </c>
      <c r="HX73" s="76">
        <f t="shared" si="173"/>
        <v>0</v>
      </c>
      <c r="HY73" s="76">
        <f t="shared" si="174"/>
        <v>0</v>
      </c>
      <c r="HZ73" s="76">
        <f t="shared" si="175"/>
        <v>0</v>
      </c>
      <c r="IA73" s="76">
        <f t="shared" si="176"/>
        <v>0</v>
      </c>
      <c r="IB73" s="76">
        <f t="shared" si="177"/>
        <v>0</v>
      </c>
      <c r="IC73" s="76">
        <f t="shared" si="178"/>
        <v>0</v>
      </c>
      <c r="ID73" s="76">
        <f t="shared" si="179"/>
        <v>0</v>
      </c>
      <c r="IE73" s="78">
        <f>IF('Daftar Pegawai'!I67="ASN YANG TIDAK DIBAYARKAN TPP",100%,
 IF(HZ73&gt;=$C$4,100%,
 (HN73*3%)+H73+I73+J73+O73+P73+Q73+V73+W73+X73+AC73+AD73+AE73+AJ73+AK73+AL73+AQ73+AR73+AS73+AX73+AY73+AZ73+BE73+BF73+BG73+BL73+BM73+BN73+BS73+BT73+BU73+BZ73+CA73+CB73+CG73+CH73+CI73+CN73+CO73+CP73+CU73+CV73+CW73+DB73+DC73+DD73+DI73+DJ73+DK73+DP73+DQ73+DR73+DW73+DX73+DY73+ED73+EE73+EF73+EK73+EL73+EM73+ER73+ES73+ET73+EY73+EZ73+FA73+FF73+FG73+FH73+FM73+FN73+FO73+FT73+FU73+FV73+GA73+GB73+GC73+GH73+GI73+GJ73+GO73+GP73+GQ73+GV73+GW73+GX73+HC73+HD73+HE73+HJ73+HK73+HL73+'Daftar Pegawai'!K67+'Daftar Pegawai'!M67+'Daftar Pegawai'!U67+'Daftar Pegawai'!O67+'Daftar Pegawai'!Q67+'Daftar Pegawai'!S67
 )
)</f>
        <v>1</v>
      </c>
      <c r="IF73" s="78">
        <f t="shared" si="180"/>
        <v>1</v>
      </c>
    </row>
    <row r="74" spans="1:240" x14ac:dyDescent="0.25">
      <c r="A74" s="121">
        <f t="shared" si="74"/>
        <v>64</v>
      </c>
      <c r="B74" s="121">
        <f>'Daftar Pegawai'!B68</f>
        <v>0</v>
      </c>
      <c r="C74" s="121">
        <f>'Daftar Pegawai'!C68</f>
        <v>0</v>
      </c>
      <c r="D74" s="118"/>
      <c r="E74" s="118"/>
      <c r="F74" s="119"/>
      <c r="G74" s="119"/>
      <c r="H74" s="77">
        <f t="shared" si="75"/>
        <v>0</v>
      </c>
      <c r="I74" s="77">
        <f t="shared" si="76"/>
        <v>0</v>
      </c>
      <c r="J74" s="77">
        <f t="shared" si="77"/>
        <v>0</v>
      </c>
      <c r="K74" s="118"/>
      <c r="L74" s="118"/>
      <c r="M74" s="119"/>
      <c r="N74" s="119"/>
      <c r="O74" s="77">
        <f t="shared" si="78"/>
        <v>0</v>
      </c>
      <c r="P74" s="77">
        <f t="shared" si="79"/>
        <v>0</v>
      </c>
      <c r="Q74" s="77">
        <f t="shared" si="80"/>
        <v>0</v>
      </c>
      <c r="R74" s="118"/>
      <c r="S74" s="118"/>
      <c r="T74" s="119"/>
      <c r="U74" s="119"/>
      <c r="V74" s="77">
        <f t="shared" si="81"/>
        <v>0</v>
      </c>
      <c r="W74" s="77">
        <f t="shared" si="82"/>
        <v>0</v>
      </c>
      <c r="X74" s="77">
        <f t="shared" si="83"/>
        <v>0</v>
      </c>
      <c r="Y74" s="118"/>
      <c r="Z74" s="118"/>
      <c r="AA74" s="119"/>
      <c r="AB74" s="119"/>
      <c r="AC74" s="77">
        <f t="shared" si="84"/>
        <v>0</v>
      </c>
      <c r="AD74" s="77">
        <f t="shared" si="85"/>
        <v>0</v>
      </c>
      <c r="AE74" s="77">
        <f t="shared" si="86"/>
        <v>0</v>
      </c>
      <c r="AF74" s="118"/>
      <c r="AG74" s="118"/>
      <c r="AH74" s="119"/>
      <c r="AI74" s="119"/>
      <c r="AJ74" s="77">
        <f t="shared" si="87"/>
        <v>0</v>
      </c>
      <c r="AK74" s="77">
        <f t="shared" si="88"/>
        <v>0</v>
      </c>
      <c r="AL74" s="77">
        <f t="shared" si="89"/>
        <v>0</v>
      </c>
      <c r="AM74" s="118"/>
      <c r="AN74" s="118"/>
      <c r="AO74" s="119"/>
      <c r="AP74" s="119"/>
      <c r="AQ74" s="77">
        <f t="shared" si="90"/>
        <v>0</v>
      </c>
      <c r="AR74" s="77">
        <f t="shared" si="91"/>
        <v>0</v>
      </c>
      <c r="AS74" s="77">
        <f t="shared" si="92"/>
        <v>0</v>
      </c>
      <c r="AT74" s="118"/>
      <c r="AU74" s="118"/>
      <c r="AV74" s="119"/>
      <c r="AW74" s="119"/>
      <c r="AX74" s="77">
        <f t="shared" si="93"/>
        <v>0</v>
      </c>
      <c r="AY74" s="77">
        <f t="shared" si="94"/>
        <v>0</v>
      </c>
      <c r="AZ74" s="77">
        <f t="shared" si="95"/>
        <v>0</v>
      </c>
      <c r="BA74" s="118"/>
      <c r="BB74" s="118"/>
      <c r="BC74" s="119"/>
      <c r="BD74" s="119"/>
      <c r="BE74" s="77">
        <f t="shared" si="96"/>
        <v>0</v>
      </c>
      <c r="BF74" s="77">
        <f t="shared" si="97"/>
        <v>0</v>
      </c>
      <c r="BG74" s="77">
        <f t="shared" si="98"/>
        <v>0</v>
      </c>
      <c r="BH74" s="118"/>
      <c r="BI74" s="118"/>
      <c r="BJ74" s="119"/>
      <c r="BK74" s="119"/>
      <c r="BL74" s="77">
        <f t="shared" si="99"/>
        <v>0</v>
      </c>
      <c r="BM74" s="77">
        <f t="shared" si="100"/>
        <v>0</v>
      </c>
      <c r="BN74" s="77">
        <f t="shared" si="101"/>
        <v>0</v>
      </c>
      <c r="BO74" s="118"/>
      <c r="BP74" s="118"/>
      <c r="BQ74" s="119"/>
      <c r="BR74" s="119"/>
      <c r="BS74" s="77">
        <f t="shared" si="102"/>
        <v>0</v>
      </c>
      <c r="BT74" s="77">
        <f t="shared" si="103"/>
        <v>0</v>
      </c>
      <c r="BU74" s="77">
        <f t="shared" si="104"/>
        <v>0</v>
      </c>
      <c r="BV74" s="118"/>
      <c r="BW74" s="118"/>
      <c r="BX74" s="119"/>
      <c r="BY74" s="119"/>
      <c r="BZ74" s="77">
        <f t="shared" si="105"/>
        <v>0</v>
      </c>
      <c r="CA74" s="77">
        <f t="shared" si="106"/>
        <v>0</v>
      </c>
      <c r="CB74" s="77">
        <f t="shared" si="107"/>
        <v>0</v>
      </c>
      <c r="CC74" s="118"/>
      <c r="CD74" s="118"/>
      <c r="CE74" s="119"/>
      <c r="CF74" s="119"/>
      <c r="CG74" s="77">
        <f t="shared" si="108"/>
        <v>0</v>
      </c>
      <c r="CH74" s="77">
        <f t="shared" si="109"/>
        <v>0</v>
      </c>
      <c r="CI74" s="77">
        <f t="shared" si="110"/>
        <v>0</v>
      </c>
      <c r="CJ74" s="118"/>
      <c r="CK74" s="118"/>
      <c r="CL74" s="119"/>
      <c r="CM74" s="119"/>
      <c r="CN74" s="77">
        <f t="shared" si="111"/>
        <v>0</v>
      </c>
      <c r="CO74" s="77">
        <f t="shared" si="112"/>
        <v>0</v>
      </c>
      <c r="CP74" s="77">
        <f t="shared" si="113"/>
        <v>0</v>
      </c>
      <c r="CQ74" s="118"/>
      <c r="CR74" s="118"/>
      <c r="CS74" s="119"/>
      <c r="CT74" s="119"/>
      <c r="CU74" s="77">
        <f t="shared" si="114"/>
        <v>0</v>
      </c>
      <c r="CV74" s="77">
        <f t="shared" si="115"/>
        <v>0</v>
      </c>
      <c r="CW74" s="77">
        <f t="shared" si="116"/>
        <v>0</v>
      </c>
      <c r="CX74" s="118"/>
      <c r="CY74" s="118"/>
      <c r="CZ74" s="119"/>
      <c r="DA74" s="119"/>
      <c r="DB74" s="77">
        <f t="shared" si="117"/>
        <v>0</v>
      </c>
      <c r="DC74" s="77">
        <f t="shared" si="118"/>
        <v>0</v>
      </c>
      <c r="DD74" s="77">
        <f t="shared" si="119"/>
        <v>0</v>
      </c>
      <c r="DE74" s="118"/>
      <c r="DF74" s="118"/>
      <c r="DG74" s="119"/>
      <c r="DH74" s="119"/>
      <c r="DI74" s="77">
        <f t="shared" si="120"/>
        <v>0</v>
      </c>
      <c r="DJ74" s="77">
        <f t="shared" si="121"/>
        <v>0</v>
      </c>
      <c r="DK74" s="77">
        <f t="shared" si="122"/>
        <v>0</v>
      </c>
      <c r="DL74" s="118"/>
      <c r="DM74" s="118"/>
      <c r="DN74" s="119"/>
      <c r="DO74" s="119"/>
      <c r="DP74" s="77">
        <f t="shared" si="123"/>
        <v>0</v>
      </c>
      <c r="DQ74" s="77">
        <f t="shared" si="124"/>
        <v>0</v>
      </c>
      <c r="DR74" s="77">
        <f t="shared" si="125"/>
        <v>0</v>
      </c>
      <c r="DS74" s="118"/>
      <c r="DT74" s="118"/>
      <c r="DU74" s="119"/>
      <c r="DV74" s="119"/>
      <c r="DW74" s="77">
        <f t="shared" si="126"/>
        <v>0</v>
      </c>
      <c r="DX74" s="77">
        <f t="shared" si="127"/>
        <v>0</v>
      </c>
      <c r="DY74" s="77">
        <f t="shared" si="128"/>
        <v>0</v>
      </c>
      <c r="DZ74" s="118"/>
      <c r="EA74" s="118"/>
      <c r="EB74" s="119"/>
      <c r="EC74" s="119"/>
      <c r="ED74" s="77">
        <f t="shared" si="129"/>
        <v>0</v>
      </c>
      <c r="EE74" s="77">
        <f t="shared" si="130"/>
        <v>0</v>
      </c>
      <c r="EF74" s="77">
        <f t="shared" si="131"/>
        <v>0</v>
      </c>
      <c r="EG74" s="118"/>
      <c r="EH74" s="118"/>
      <c r="EI74" s="119"/>
      <c r="EJ74" s="119"/>
      <c r="EK74" s="77">
        <f t="shared" si="132"/>
        <v>0</v>
      </c>
      <c r="EL74" s="77">
        <f t="shared" si="133"/>
        <v>0</v>
      </c>
      <c r="EM74" s="77">
        <f t="shared" si="134"/>
        <v>0</v>
      </c>
      <c r="EN74" s="118"/>
      <c r="EO74" s="118"/>
      <c r="EP74" s="119"/>
      <c r="EQ74" s="119"/>
      <c r="ER74" s="77">
        <f t="shared" si="135"/>
        <v>0</v>
      </c>
      <c r="ES74" s="77">
        <f t="shared" si="136"/>
        <v>0</v>
      </c>
      <c r="ET74" s="77">
        <f t="shared" si="137"/>
        <v>0</v>
      </c>
      <c r="EU74" s="118"/>
      <c r="EV74" s="118"/>
      <c r="EW74" s="119"/>
      <c r="EX74" s="119"/>
      <c r="EY74" s="77">
        <f t="shared" si="138"/>
        <v>0</v>
      </c>
      <c r="EZ74" s="77">
        <f t="shared" si="139"/>
        <v>0</v>
      </c>
      <c r="FA74" s="77">
        <f t="shared" si="140"/>
        <v>0</v>
      </c>
      <c r="FB74" s="118"/>
      <c r="FC74" s="118"/>
      <c r="FD74" s="119"/>
      <c r="FE74" s="119"/>
      <c r="FF74" s="77">
        <f t="shared" si="141"/>
        <v>0</v>
      </c>
      <c r="FG74" s="77">
        <f t="shared" si="142"/>
        <v>0</v>
      </c>
      <c r="FH74" s="77">
        <f t="shared" si="143"/>
        <v>0</v>
      </c>
      <c r="FI74" s="118"/>
      <c r="FJ74" s="118"/>
      <c r="FK74" s="119"/>
      <c r="FL74" s="119"/>
      <c r="FM74" s="77">
        <f t="shared" si="144"/>
        <v>0</v>
      </c>
      <c r="FN74" s="77">
        <f t="shared" si="145"/>
        <v>0</v>
      </c>
      <c r="FO74" s="77">
        <f t="shared" si="146"/>
        <v>0</v>
      </c>
      <c r="FP74" s="118"/>
      <c r="FQ74" s="118"/>
      <c r="FR74" s="119"/>
      <c r="FS74" s="119"/>
      <c r="FT74" s="77">
        <f t="shared" si="147"/>
        <v>0</v>
      </c>
      <c r="FU74" s="77">
        <f t="shared" si="148"/>
        <v>0</v>
      </c>
      <c r="FV74" s="77">
        <f t="shared" si="149"/>
        <v>0</v>
      </c>
      <c r="FW74" s="118"/>
      <c r="FX74" s="118"/>
      <c r="FY74" s="119"/>
      <c r="FZ74" s="119"/>
      <c r="GA74" s="77">
        <f t="shared" si="150"/>
        <v>0</v>
      </c>
      <c r="GB74" s="77">
        <f t="shared" si="151"/>
        <v>0</v>
      </c>
      <c r="GC74" s="77">
        <f t="shared" si="152"/>
        <v>0</v>
      </c>
      <c r="GD74" s="118"/>
      <c r="GE74" s="118"/>
      <c r="GF74" s="119"/>
      <c r="GG74" s="119"/>
      <c r="GH74" s="77">
        <f t="shared" si="153"/>
        <v>0</v>
      </c>
      <c r="GI74" s="77">
        <f t="shared" si="154"/>
        <v>0</v>
      </c>
      <c r="GJ74" s="77">
        <f t="shared" si="155"/>
        <v>0</v>
      </c>
      <c r="GK74" s="118"/>
      <c r="GL74" s="118"/>
      <c r="GM74" s="119"/>
      <c r="GN74" s="119"/>
      <c r="GO74" s="77">
        <f t="shared" si="156"/>
        <v>0</v>
      </c>
      <c r="GP74" s="77">
        <f t="shared" si="157"/>
        <v>0</v>
      </c>
      <c r="GQ74" s="77">
        <f t="shared" si="158"/>
        <v>0</v>
      </c>
      <c r="GR74" s="118"/>
      <c r="GS74" s="118"/>
      <c r="GT74" s="119"/>
      <c r="GU74" s="119"/>
      <c r="GV74" s="77">
        <f t="shared" si="159"/>
        <v>0</v>
      </c>
      <c r="GW74" s="77">
        <f t="shared" si="160"/>
        <v>0</v>
      </c>
      <c r="GX74" s="77">
        <f t="shared" si="161"/>
        <v>0</v>
      </c>
      <c r="GY74" s="118"/>
      <c r="GZ74" s="118"/>
      <c r="HA74" s="119"/>
      <c r="HB74" s="119"/>
      <c r="HC74" s="77">
        <f t="shared" si="162"/>
        <v>0</v>
      </c>
      <c r="HD74" s="77">
        <f t="shared" si="163"/>
        <v>0</v>
      </c>
      <c r="HE74" s="77">
        <f t="shared" si="164"/>
        <v>0</v>
      </c>
      <c r="HF74" s="118"/>
      <c r="HG74" s="118"/>
      <c r="HH74" s="119"/>
      <c r="HI74" s="119"/>
      <c r="HJ74" s="77">
        <f t="shared" si="165"/>
        <v>0</v>
      </c>
      <c r="HK74" s="77">
        <f t="shared" si="166"/>
        <v>0</v>
      </c>
      <c r="HL74" s="77">
        <f t="shared" si="167"/>
        <v>0</v>
      </c>
      <c r="HM74" s="120"/>
      <c r="HN74" s="120"/>
      <c r="HO74" s="120"/>
      <c r="HP74" s="120"/>
      <c r="HQ74" s="120"/>
      <c r="HR74" s="120"/>
      <c r="HS74" s="76">
        <f t="shared" si="168"/>
        <v>0</v>
      </c>
      <c r="HT74" s="76">
        <f t="shared" si="169"/>
        <v>0</v>
      </c>
      <c r="HU74" s="76">
        <f t="shared" si="170"/>
        <v>0</v>
      </c>
      <c r="HV74" s="76">
        <f t="shared" si="171"/>
        <v>0</v>
      </c>
      <c r="HW74" s="76">
        <f t="shared" si="172"/>
        <v>0</v>
      </c>
      <c r="HX74" s="76">
        <f t="shared" si="173"/>
        <v>0</v>
      </c>
      <c r="HY74" s="76">
        <f t="shared" si="174"/>
        <v>0</v>
      </c>
      <c r="HZ74" s="76">
        <f t="shared" si="175"/>
        <v>0</v>
      </c>
      <c r="IA74" s="76">
        <f t="shared" si="176"/>
        <v>0</v>
      </c>
      <c r="IB74" s="76">
        <f t="shared" si="177"/>
        <v>0</v>
      </c>
      <c r="IC74" s="76">
        <f t="shared" si="178"/>
        <v>0</v>
      </c>
      <c r="ID74" s="76">
        <f t="shared" si="179"/>
        <v>0</v>
      </c>
      <c r="IE74" s="78">
        <f>IF('Daftar Pegawai'!I68="ASN YANG TIDAK DIBAYARKAN TPP",100%,
 IF(HZ74&gt;=$C$4,100%,
 (HN74*3%)+H74+I74+J74+O74+P74+Q74+V74+W74+X74+AC74+AD74+AE74+AJ74+AK74+AL74+AQ74+AR74+AS74+AX74+AY74+AZ74+BE74+BF74+BG74+BL74+BM74+BN74+BS74+BT74+BU74+BZ74+CA74+CB74+CG74+CH74+CI74+CN74+CO74+CP74+CU74+CV74+CW74+DB74+DC74+DD74+DI74+DJ74+DK74+DP74+DQ74+DR74+DW74+DX74+DY74+ED74+EE74+EF74+EK74+EL74+EM74+ER74+ES74+ET74+EY74+EZ74+FA74+FF74+FG74+FH74+FM74+FN74+FO74+FT74+FU74+FV74+GA74+GB74+GC74+GH74+GI74+GJ74+GO74+GP74+GQ74+GV74+GW74+GX74+HC74+HD74+HE74+HJ74+HK74+HL74+'Daftar Pegawai'!K68+'Daftar Pegawai'!M68+'Daftar Pegawai'!U68+'Daftar Pegawai'!O68+'Daftar Pegawai'!Q68+'Daftar Pegawai'!S68
 )
)</f>
        <v>1</v>
      </c>
      <c r="IF74" s="78">
        <f t="shared" si="180"/>
        <v>1</v>
      </c>
    </row>
    <row r="75" spans="1:240" x14ac:dyDescent="0.25">
      <c r="A75" s="121">
        <f t="shared" si="74"/>
        <v>65</v>
      </c>
      <c r="B75" s="121">
        <f>'Daftar Pegawai'!B69</f>
        <v>0</v>
      </c>
      <c r="C75" s="121">
        <f>'Daftar Pegawai'!C69</f>
        <v>0</v>
      </c>
      <c r="D75" s="118"/>
      <c r="E75" s="118"/>
      <c r="F75" s="119"/>
      <c r="G75" s="119"/>
      <c r="H75" s="77">
        <f t="shared" si="75"/>
        <v>0</v>
      </c>
      <c r="I75" s="77">
        <f t="shared" si="76"/>
        <v>0</v>
      </c>
      <c r="J75" s="77">
        <f t="shared" si="77"/>
        <v>0</v>
      </c>
      <c r="K75" s="118"/>
      <c r="L75" s="118"/>
      <c r="M75" s="119"/>
      <c r="N75" s="119"/>
      <c r="O75" s="77">
        <f t="shared" si="78"/>
        <v>0</v>
      </c>
      <c r="P75" s="77">
        <f t="shared" si="79"/>
        <v>0</v>
      </c>
      <c r="Q75" s="77">
        <f t="shared" si="80"/>
        <v>0</v>
      </c>
      <c r="R75" s="118"/>
      <c r="S75" s="118"/>
      <c r="T75" s="119"/>
      <c r="U75" s="119"/>
      <c r="V75" s="77">
        <f t="shared" si="81"/>
        <v>0</v>
      </c>
      <c r="W75" s="77">
        <f t="shared" si="82"/>
        <v>0</v>
      </c>
      <c r="X75" s="77">
        <f t="shared" si="83"/>
        <v>0</v>
      </c>
      <c r="Y75" s="118"/>
      <c r="Z75" s="118"/>
      <c r="AA75" s="119"/>
      <c r="AB75" s="119"/>
      <c r="AC75" s="77">
        <f t="shared" si="84"/>
        <v>0</v>
      </c>
      <c r="AD75" s="77">
        <f t="shared" si="85"/>
        <v>0</v>
      </c>
      <c r="AE75" s="77">
        <f t="shared" si="86"/>
        <v>0</v>
      </c>
      <c r="AF75" s="118"/>
      <c r="AG75" s="118"/>
      <c r="AH75" s="119"/>
      <c r="AI75" s="119"/>
      <c r="AJ75" s="77">
        <f t="shared" si="87"/>
        <v>0</v>
      </c>
      <c r="AK75" s="77">
        <f t="shared" si="88"/>
        <v>0</v>
      </c>
      <c r="AL75" s="77">
        <f t="shared" si="89"/>
        <v>0</v>
      </c>
      <c r="AM75" s="118"/>
      <c r="AN75" s="118"/>
      <c r="AO75" s="119"/>
      <c r="AP75" s="119"/>
      <c r="AQ75" s="77">
        <f t="shared" si="90"/>
        <v>0</v>
      </c>
      <c r="AR75" s="77">
        <f t="shared" si="91"/>
        <v>0</v>
      </c>
      <c r="AS75" s="77">
        <f t="shared" si="92"/>
        <v>0</v>
      </c>
      <c r="AT75" s="118"/>
      <c r="AU75" s="118"/>
      <c r="AV75" s="119"/>
      <c r="AW75" s="119"/>
      <c r="AX75" s="77">
        <f t="shared" si="93"/>
        <v>0</v>
      </c>
      <c r="AY75" s="77">
        <f t="shared" si="94"/>
        <v>0</v>
      </c>
      <c r="AZ75" s="77">
        <f t="shared" si="95"/>
        <v>0</v>
      </c>
      <c r="BA75" s="118"/>
      <c r="BB75" s="118"/>
      <c r="BC75" s="119"/>
      <c r="BD75" s="119"/>
      <c r="BE75" s="77">
        <f t="shared" si="96"/>
        <v>0</v>
      </c>
      <c r="BF75" s="77">
        <f t="shared" si="97"/>
        <v>0</v>
      </c>
      <c r="BG75" s="77">
        <f t="shared" si="98"/>
        <v>0</v>
      </c>
      <c r="BH75" s="118"/>
      <c r="BI75" s="118"/>
      <c r="BJ75" s="119"/>
      <c r="BK75" s="119"/>
      <c r="BL75" s="77">
        <f t="shared" si="99"/>
        <v>0</v>
      </c>
      <c r="BM75" s="77">
        <f t="shared" si="100"/>
        <v>0</v>
      </c>
      <c r="BN75" s="77">
        <f t="shared" si="101"/>
        <v>0</v>
      </c>
      <c r="BO75" s="118"/>
      <c r="BP75" s="118"/>
      <c r="BQ75" s="119"/>
      <c r="BR75" s="119"/>
      <c r="BS75" s="77">
        <f t="shared" si="102"/>
        <v>0</v>
      </c>
      <c r="BT75" s="77">
        <f t="shared" si="103"/>
        <v>0</v>
      </c>
      <c r="BU75" s="77">
        <f t="shared" si="104"/>
        <v>0</v>
      </c>
      <c r="BV75" s="118"/>
      <c r="BW75" s="118"/>
      <c r="BX75" s="119"/>
      <c r="BY75" s="119"/>
      <c r="BZ75" s="77">
        <f t="shared" si="105"/>
        <v>0</v>
      </c>
      <c r="CA75" s="77">
        <f t="shared" si="106"/>
        <v>0</v>
      </c>
      <c r="CB75" s="77">
        <f t="shared" si="107"/>
        <v>0</v>
      </c>
      <c r="CC75" s="118"/>
      <c r="CD75" s="118"/>
      <c r="CE75" s="119"/>
      <c r="CF75" s="119"/>
      <c r="CG75" s="77">
        <f t="shared" si="108"/>
        <v>0</v>
      </c>
      <c r="CH75" s="77">
        <f t="shared" si="109"/>
        <v>0</v>
      </c>
      <c r="CI75" s="77">
        <f t="shared" si="110"/>
        <v>0</v>
      </c>
      <c r="CJ75" s="118"/>
      <c r="CK75" s="118"/>
      <c r="CL75" s="119"/>
      <c r="CM75" s="119"/>
      <c r="CN75" s="77">
        <f t="shared" si="111"/>
        <v>0</v>
      </c>
      <c r="CO75" s="77">
        <f t="shared" si="112"/>
        <v>0</v>
      </c>
      <c r="CP75" s="77">
        <f t="shared" si="113"/>
        <v>0</v>
      </c>
      <c r="CQ75" s="118"/>
      <c r="CR75" s="118"/>
      <c r="CS75" s="119"/>
      <c r="CT75" s="119"/>
      <c r="CU75" s="77">
        <f t="shared" si="114"/>
        <v>0</v>
      </c>
      <c r="CV75" s="77">
        <f t="shared" si="115"/>
        <v>0</v>
      </c>
      <c r="CW75" s="77">
        <f t="shared" si="116"/>
        <v>0</v>
      </c>
      <c r="CX75" s="118"/>
      <c r="CY75" s="118"/>
      <c r="CZ75" s="119"/>
      <c r="DA75" s="119"/>
      <c r="DB75" s="77">
        <f t="shared" si="117"/>
        <v>0</v>
      </c>
      <c r="DC75" s="77">
        <f t="shared" si="118"/>
        <v>0</v>
      </c>
      <c r="DD75" s="77">
        <f t="shared" si="119"/>
        <v>0</v>
      </c>
      <c r="DE75" s="118"/>
      <c r="DF75" s="118"/>
      <c r="DG75" s="119"/>
      <c r="DH75" s="119"/>
      <c r="DI75" s="77">
        <f t="shared" si="120"/>
        <v>0</v>
      </c>
      <c r="DJ75" s="77">
        <f t="shared" si="121"/>
        <v>0</v>
      </c>
      <c r="DK75" s="77">
        <f t="shared" si="122"/>
        <v>0</v>
      </c>
      <c r="DL75" s="118"/>
      <c r="DM75" s="118"/>
      <c r="DN75" s="119"/>
      <c r="DO75" s="119"/>
      <c r="DP75" s="77">
        <f t="shared" si="123"/>
        <v>0</v>
      </c>
      <c r="DQ75" s="77">
        <f t="shared" si="124"/>
        <v>0</v>
      </c>
      <c r="DR75" s="77">
        <f t="shared" si="125"/>
        <v>0</v>
      </c>
      <c r="DS75" s="118"/>
      <c r="DT75" s="118"/>
      <c r="DU75" s="119"/>
      <c r="DV75" s="119"/>
      <c r="DW75" s="77">
        <f t="shared" si="126"/>
        <v>0</v>
      </c>
      <c r="DX75" s="77">
        <f t="shared" si="127"/>
        <v>0</v>
      </c>
      <c r="DY75" s="77">
        <f t="shared" si="128"/>
        <v>0</v>
      </c>
      <c r="DZ75" s="118"/>
      <c r="EA75" s="118"/>
      <c r="EB75" s="119"/>
      <c r="EC75" s="119"/>
      <c r="ED75" s="77">
        <f t="shared" si="129"/>
        <v>0</v>
      </c>
      <c r="EE75" s="77">
        <f t="shared" si="130"/>
        <v>0</v>
      </c>
      <c r="EF75" s="77">
        <f t="shared" si="131"/>
        <v>0</v>
      </c>
      <c r="EG75" s="118"/>
      <c r="EH75" s="118"/>
      <c r="EI75" s="119"/>
      <c r="EJ75" s="119"/>
      <c r="EK75" s="77">
        <f t="shared" si="132"/>
        <v>0</v>
      </c>
      <c r="EL75" s="77">
        <f t="shared" si="133"/>
        <v>0</v>
      </c>
      <c r="EM75" s="77">
        <f t="shared" si="134"/>
        <v>0</v>
      </c>
      <c r="EN75" s="118"/>
      <c r="EO75" s="118"/>
      <c r="EP75" s="119"/>
      <c r="EQ75" s="119"/>
      <c r="ER75" s="77">
        <f t="shared" si="135"/>
        <v>0</v>
      </c>
      <c r="ES75" s="77">
        <f t="shared" si="136"/>
        <v>0</v>
      </c>
      <c r="ET75" s="77">
        <f t="shared" si="137"/>
        <v>0</v>
      </c>
      <c r="EU75" s="118"/>
      <c r="EV75" s="118"/>
      <c r="EW75" s="119"/>
      <c r="EX75" s="119"/>
      <c r="EY75" s="77">
        <f t="shared" si="138"/>
        <v>0</v>
      </c>
      <c r="EZ75" s="77">
        <f t="shared" si="139"/>
        <v>0</v>
      </c>
      <c r="FA75" s="77">
        <f t="shared" si="140"/>
        <v>0</v>
      </c>
      <c r="FB75" s="118"/>
      <c r="FC75" s="118"/>
      <c r="FD75" s="119"/>
      <c r="FE75" s="119"/>
      <c r="FF75" s="77">
        <f t="shared" si="141"/>
        <v>0</v>
      </c>
      <c r="FG75" s="77">
        <f t="shared" si="142"/>
        <v>0</v>
      </c>
      <c r="FH75" s="77">
        <f t="shared" si="143"/>
        <v>0</v>
      </c>
      <c r="FI75" s="118"/>
      <c r="FJ75" s="118"/>
      <c r="FK75" s="119"/>
      <c r="FL75" s="119"/>
      <c r="FM75" s="77">
        <f t="shared" si="144"/>
        <v>0</v>
      </c>
      <c r="FN75" s="77">
        <f t="shared" si="145"/>
        <v>0</v>
      </c>
      <c r="FO75" s="77">
        <f t="shared" si="146"/>
        <v>0</v>
      </c>
      <c r="FP75" s="118"/>
      <c r="FQ75" s="118"/>
      <c r="FR75" s="119"/>
      <c r="FS75" s="119"/>
      <c r="FT75" s="77">
        <f t="shared" si="147"/>
        <v>0</v>
      </c>
      <c r="FU75" s="77">
        <f t="shared" si="148"/>
        <v>0</v>
      </c>
      <c r="FV75" s="77">
        <f t="shared" si="149"/>
        <v>0</v>
      </c>
      <c r="FW75" s="118"/>
      <c r="FX75" s="118"/>
      <c r="FY75" s="119"/>
      <c r="FZ75" s="119"/>
      <c r="GA75" s="77">
        <f t="shared" si="150"/>
        <v>0</v>
      </c>
      <c r="GB75" s="77">
        <f t="shared" si="151"/>
        <v>0</v>
      </c>
      <c r="GC75" s="77">
        <f t="shared" si="152"/>
        <v>0</v>
      </c>
      <c r="GD75" s="118"/>
      <c r="GE75" s="118"/>
      <c r="GF75" s="119"/>
      <c r="GG75" s="119"/>
      <c r="GH75" s="77">
        <f t="shared" si="153"/>
        <v>0</v>
      </c>
      <c r="GI75" s="77">
        <f t="shared" si="154"/>
        <v>0</v>
      </c>
      <c r="GJ75" s="77">
        <f t="shared" si="155"/>
        <v>0</v>
      </c>
      <c r="GK75" s="118"/>
      <c r="GL75" s="118"/>
      <c r="GM75" s="119"/>
      <c r="GN75" s="119"/>
      <c r="GO75" s="77">
        <f t="shared" si="156"/>
        <v>0</v>
      </c>
      <c r="GP75" s="77">
        <f t="shared" si="157"/>
        <v>0</v>
      </c>
      <c r="GQ75" s="77">
        <f t="shared" si="158"/>
        <v>0</v>
      </c>
      <c r="GR75" s="118"/>
      <c r="GS75" s="118"/>
      <c r="GT75" s="119"/>
      <c r="GU75" s="119"/>
      <c r="GV75" s="77">
        <f t="shared" si="159"/>
        <v>0</v>
      </c>
      <c r="GW75" s="77">
        <f t="shared" si="160"/>
        <v>0</v>
      </c>
      <c r="GX75" s="77">
        <f t="shared" si="161"/>
        <v>0</v>
      </c>
      <c r="GY75" s="118"/>
      <c r="GZ75" s="118"/>
      <c r="HA75" s="119"/>
      <c r="HB75" s="119"/>
      <c r="HC75" s="77">
        <f t="shared" si="162"/>
        <v>0</v>
      </c>
      <c r="HD75" s="77">
        <f t="shared" si="163"/>
        <v>0</v>
      </c>
      <c r="HE75" s="77">
        <f t="shared" si="164"/>
        <v>0</v>
      </c>
      <c r="HF75" s="118"/>
      <c r="HG75" s="118"/>
      <c r="HH75" s="119"/>
      <c r="HI75" s="119"/>
      <c r="HJ75" s="77">
        <f t="shared" si="165"/>
        <v>0</v>
      </c>
      <c r="HK75" s="77">
        <f t="shared" si="166"/>
        <v>0</v>
      </c>
      <c r="HL75" s="77">
        <f t="shared" si="167"/>
        <v>0</v>
      </c>
      <c r="HM75" s="120"/>
      <c r="HN75" s="120"/>
      <c r="HO75" s="120"/>
      <c r="HP75" s="120"/>
      <c r="HQ75" s="120"/>
      <c r="HR75" s="120"/>
      <c r="HS75" s="76">
        <f t="shared" ref="HS75:HS138" si="181">COUNTIF(D75:HL75,"HADIR  ")</f>
        <v>0</v>
      </c>
      <c r="HT75" s="76">
        <f t="shared" ref="HT75:HT138" si="182">COUNTIF(D75:HL75,"ALPA  ")</f>
        <v>0</v>
      </c>
      <c r="HU75" s="76">
        <f t="shared" ref="HU75:HU138" si="183">COUNTIF(D75:HL75,"IZIN  ")</f>
        <v>0</v>
      </c>
      <c r="HV75" s="76">
        <f t="shared" ref="HV75:HV138" si="184">COUNTIF(D75:HL75,"SAKIT  ")</f>
        <v>0</v>
      </c>
      <c r="HW75" s="76">
        <f t="shared" ref="HW75:HW138" si="185">COUNTIF(D75:HL75,"CUTI  ")</f>
        <v>0</v>
      </c>
      <c r="HX75" s="76">
        <f t="shared" ref="HX75:HX138" si="186">COUNTIF(D75:HL75,"DL  ")</f>
        <v>0</v>
      </c>
      <c r="HY75" s="76">
        <f t="shared" ref="HY75:HY138" si="187">COUNTIF(D75:HL75,"HADIR")</f>
        <v>0</v>
      </c>
      <c r="HZ75" s="76">
        <f t="shared" ref="HZ75:HZ138" si="188">COUNTIF(D75:HL75,"ALPA")</f>
        <v>0</v>
      </c>
      <c r="IA75" s="76">
        <f t="shared" ref="IA75:IA138" si="189">COUNTIF(D75:HL75,"IZIN")</f>
        <v>0</v>
      </c>
      <c r="IB75" s="76">
        <f t="shared" ref="IB75:IB138" si="190">COUNTIF(D75:HL75,"SAKIT")</f>
        <v>0</v>
      </c>
      <c r="IC75" s="76">
        <f t="shared" ref="IC75:IC138" si="191">COUNTIF(D75:HL75,"CUTI")</f>
        <v>0</v>
      </c>
      <c r="ID75" s="76">
        <f t="shared" ref="ID75:ID138" si="192">COUNTIF(D75:HL75,"DL")</f>
        <v>0</v>
      </c>
      <c r="IE75" s="78">
        <f>IF('Daftar Pegawai'!I69="ASN YANG TIDAK DIBAYARKAN TPP",100%,
 IF(HZ75&gt;=$C$4,100%,
 (HN75*3%)+H75+I75+J75+O75+P75+Q75+V75+W75+X75+AC75+AD75+AE75+AJ75+AK75+AL75+AQ75+AR75+AS75+AX75+AY75+AZ75+BE75+BF75+BG75+BL75+BM75+BN75+BS75+BT75+BU75+BZ75+CA75+CB75+CG75+CH75+CI75+CN75+CO75+CP75+CU75+CV75+CW75+DB75+DC75+DD75+DI75+DJ75+DK75+DP75+DQ75+DR75+DW75+DX75+DY75+ED75+EE75+EF75+EK75+EL75+EM75+ER75+ES75+ET75+EY75+EZ75+FA75+FF75+FG75+FH75+FM75+FN75+FO75+FT75+FU75+FV75+GA75+GB75+GC75+GH75+GI75+GJ75+GO75+GP75+GQ75+GV75+GW75+GX75+HC75+HD75+HE75+HJ75+HK75+HL75+'Daftar Pegawai'!K69+'Daftar Pegawai'!M69+'Daftar Pegawai'!U69+'Daftar Pegawai'!O69+'Daftar Pegawai'!Q69+'Daftar Pegawai'!S69
 )
)</f>
        <v>1</v>
      </c>
      <c r="IF75" s="78">
        <f t="shared" si="180"/>
        <v>1</v>
      </c>
    </row>
    <row r="76" spans="1:240" x14ac:dyDescent="0.25">
      <c r="A76" s="121">
        <f t="shared" ref="A76:A139" si="193">ROW()-10</f>
        <v>66</v>
      </c>
      <c r="B76" s="121">
        <f>'Daftar Pegawai'!B70</f>
        <v>0</v>
      </c>
      <c r="C76" s="121">
        <f>'Daftar Pegawai'!C70</f>
        <v>0</v>
      </c>
      <c r="D76" s="118"/>
      <c r="E76" s="118"/>
      <c r="F76" s="119"/>
      <c r="G76" s="119"/>
      <c r="H76" s="77">
        <f t="shared" ref="H76:H139" si="194">IF(D76="ALPA  ",1%,)</f>
        <v>0</v>
      </c>
      <c r="I76" s="77">
        <f t="shared" ref="I76:I139" si="195">IF(AND((F76-$C$5)*24*60 &gt; 0,(F76-$C$5)*24*60 &lt; 31),0.5%,
  IF(AND((F76-$C$5)*24*60 &gt; 30,(F76-$C$5)*24*60 &lt; 61),1%,
  IF(AND((F76-$C$5)*24*60 &gt; 60,(F76-$C$5)*24*60 &lt; 91),1.25%,
  IF((F76-$C$5)*24*60 &gt; 90,1.5%,
  IF(AND(E76="HADIR",F76=""),1.5%,
  IF(E76="ALPA",1.5%,0%
  )
  )
  )
  )
  )
 )</f>
        <v>0</v>
      </c>
      <c r="J76" s="77">
        <f t="shared" ref="J76:J139" si="196">IF(AND(($C$6-G76)*24*60 &gt; 0,($C$6-G76)*24*60 &lt; 31),0.5%,
  IF(AND(($C$6-G76)*24*60 &gt; 30,($C$6-G76)*24*60 &lt; 61),1%,
  IF(AND(($C$6-G76)*24*60 &gt; 60,($C$6-G76)*24*60 &lt; 91),1.25%,
  IF(AND(($C$6-G76)*24*60 &gt; 90,($C$6-G76)*24*60 &lt; 800),1.5%,
  IF(AND(E76="HADIR",G76=""),1.5%,
  IF(E76="ALPA",1.5%,0%
  )
  )
  )
  )
  )
 )</f>
        <v>0</v>
      </c>
      <c r="K76" s="118"/>
      <c r="L76" s="118"/>
      <c r="M76" s="119"/>
      <c r="N76" s="119"/>
      <c r="O76" s="77">
        <f t="shared" ref="O76:O139" si="197">IF(K76="ALPA  ",1%,)</f>
        <v>0</v>
      </c>
      <c r="P76" s="77">
        <f t="shared" ref="P76:P139" si="198">IF(AND((M76-$C$5)*24*60 &gt; 0,(M76-$C$5)*24*60 &lt; 31),0.5%,
  IF(AND((M76-$C$5)*24*60 &gt; 30,(M76-$C$5)*24*60 &lt; 61),1%,
  IF(AND((M76-$C$5)*24*60 &gt; 60,(M76-$C$5)*24*60 &lt; 91),1.25%,
  IF((M76-$C$5)*24*60 &gt; 90,1.5%,
  IF(AND(L76="HADIR",M76=""),1.5%,
  IF(L76="ALPA",1.5%,0%
  )
  )
  )
  )
  )
 )</f>
        <v>0</v>
      </c>
      <c r="Q76" s="77">
        <f t="shared" ref="Q76:Q139" si="199">IF(AND(($C$6-N76)*24*60 &gt; 0,($C$6-N76)*24*60 &lt; 31),0.5%,
  IF(AND(($C$6-N76)*24*60 &gt; 30,($C$6-N76)*24*60 &lt; 61),1%,
  IF(AND(($C$6-N76)*24*60 &gt; 60,($C$6-N76)*24*60 &lt; 91),1.25%,
  IF(AND(($C$6-N76)*24*60 &gt; 90,($C$6-N76)*24*60 &lt; 800),1.5%,
  IF(AND(L76="HADIR",N76=""),1.5%,
  IF(L76="ALPA",1.5%,0%
  )
  )
  )
  )
  )
 )</f>
        <v>0</v>
      </c>
      <c r="R76" s="118"/>
      <c r="S76" s="118"/>
      <c r="T76" s="119"/>
      <c r="U76" s="119"/>
      <c r="V76" s="77">
        <f t="shared" ref="V76:V139" si="200">IF(R76="ALPA  ",1%,)</f>
        <v>0</v>
      </c>
      <c r="W76" s="77">
        <f t="shared" ref="W76:W139" si="201">IF(AND((T76-$C$5)*24*60 &gt; 0,(T76-$C$5)*24*60 &lt; 31),0.5%,
  IF(AND((T76-$C$5)*24*60 &gt; 30,(T76-$C$5)*24*60 &lt; 61),1%,
  IF(AND((T76-$C$5)*24*60 &gt; 60,(T76-$C$5)*24*60 &lt; 91),1.25%,
  IF((T76-$C$5)*24*60 &gt; 90,1.5%,
  IF(AND(S76="HADIR",T76=""),1.5%,
  IF(S76="ALPA",1.5%,0%
  )
  )
  )
  )
  )
 )</f>
        <v>0</v>
      </c>
      <c r="X76" s="77">
        <f t="shared" ref="X76:X139" si="202">IF(AND(($C$6-U76)*24*60 &gt; 0,($C$6-U76)*24*60 &lt; 31),0.5%,
  IF(AND(($C$6-U76)*24*60 &gt; 30,($C$6-U76)*24*60 &lt; 61),1%,
  IF(AND(($C$6-U76)*24*60 &gt; 60,($C$6-U76)*24*60 &lt; 91),1.25%,
  IF(AND(($C$6-U76)*24*60 &gt; 90,($C$6-U76)*24*60 &lt; 800),1.5%,
  IF(AND(S76="HADIR",U76=""),1.5%,
  IF(S76="ALPA",1.5%,0%
  )
  )
  )
  )
  )
 )</f>
        <v>0</v>
      </c>
      <c r="Y76" s="118"/>
      <c r="Z76" s="118"/>
      <c r="AA76" s="119"/>
      <c r="AB76" s="119"/>
      <c r="AC76" s="77">
        <f t="shared" ref="AC76:AC139" si="203">IF(Y76="ALPA  ",1%,)</f>
        <v>0</v>
      </c>
      <c r="AD76" s="77">
        <f t="shared" ref="AD76:AD139" si="204">IF(AND((AA76-$C$5)*24*60 &gt; 0,(AA76-$C$5)*24*60 &lt; 31),0.5%,
  IF(AND((AA76-$C$5)*24*60 &gt; 30,(AA76-$C$5)*24*60 &lt; 61),1%,
  IF(AND((AA76-$C$5)*24*60 &gt; 60,(AA76-$C$5)*24*60 &lt; 91),1.25%,
  IF((AA76-$C$5)*24*60 &gt; 90,1.5%,
  IF(AND(Z76="HADIR",AA76=""),1.5%,
  IF(Z76="ALPA",1.5%,0%
  )
  )
  )
  )
  )
 )</f>
        <v>0</v>
      </c>
      <c r="AE76" s="77">
        <f t="shared" ref="AE76:AE139" si="205">IF(AND(($C$6-AB76)*24*60 &gt; 0,($C$6-AB76)*24*60 &lt; 31),0.5%,
  IF(AND(($C$6-AB76)*24*60 &gt; 30,($C$6-AB76)*24*60 &lt; 61),1%,
  IF(AND(($C$6-AB76)*24*60 &gt; 60,($C$6-AB76)*24*60 &lt; 91),1.25%,
  IF(AND(($C$6-AB76)*24*60 &gt; 90,($C$6-AB76)*24*60 &lt; 800),1.5%,
  IF(AND(Z76="HADIR",AB76=""),1.5%,
  IF(Z76="ALPA",1.5%,0%
  )
  )
  )
  )
  )
 )</f>
        <v>0</v>
      </c>
      <c r="AF76" s="118"/>
      <c r="AG76" s="118"/>
      <c r="AH76" s="119"/>
      <c r="AI76" s="119"/>
      <c r="AJ76" s="77">
        <f t="shared" ref="AJ76:AJ139" si="206">IF(AF76="ALPA  ",1%,)</f>
        <v>0</v>
      </c>
      <c r="AK76" s="77">
        <f t="shared" ref="AK76:AK139" si="207">IF(AND((AH76-$C$5)*24*60 &gt; 0,(AH76-$C$5)*24*60 &lt; 31),0.5%,
  IF(AND((AH76-$C$5)*24*60 &gt; 30,(AH76-$C$5)*24*60 &lt; 61),1%,
  IF(AND((AH76-$C$5)*24*60 &gt; 60,(AH76-$C$5)*24*60 &lt; 91),1.25%,
  IF((AH76-$C$5)*24*60 &gt; 90,1.5%,
  IF(AND(AG76="HADIR",AH76=""),1.5%,
  IF(AG76="ALPA",1.5%,0%
  )
  )
  )
  )
  )
 )</f>
        <v>0</v>
      </c>
      <c r="AL76" s="77">
        <f t="shared" ref="AL76:AL139" si="208">IF(AND(($C$6-AI76)*24*60 &gt; 0,($C$6-AI76)*24*60 &lt; 31),0.5%,
  IF(AND(($C$6-AI76)*24*60 &gt; 30,($C$6-AI76)*24*60 &lt; 61),1%,
  IF(AND(($C$6-AI76)*24*60 &gt; 60,($C$6-AI76)*24*60 &lt; 91),1.25%,
  IF(AND(($C$6-AI76)*24*60 &gt; 90,($C$6-AI76)*24*60 &lt; 800),1.5%,
  IF(AND(AG76="HADIR",AI76=""),1.5%,
  IF(AG76="ALPA",1.5%,0%
  )
  )
  )
  )
  )
 )</f>
        <v>0</v>
      </c>
      <c r="AM76" s="118"/>
      <c r="AN76" s="118"/>
      <c r="AO76" s="119"/>
      <c r="AP76" s="119"/>
      <c r="AQ76" s="77">
        <f t="shared" ref="AQ76:AQ139" si="209">IF(AM76="ALPA  ",1%,)</f>
        <v>0</v>
      </c>
      <c r="AR76" s="77">
        <f t="shared" ref="AR76:AR139" si="210">IF(AND((AO76-$C$5)*24*60 &gt; 0,(AO76-$C$5)*24*60 &lt; 31),0.5%,
  IF(AND((AO76-$C$5)*24*60 &gt; 30,(AO76-$C$5)*24*60 &lt; 61),1%,
  IF(AND((AO76-$C$5)*24*60 &gt; 60,(AO76-$C$5)*24*60 &lt; 91),1.25%,
  IF((AO76-$C$5)*24*60 &gt; 90,1.5%,
  IF(AND(AN76="HADIR",AO76=""),1.5%,
  IF(AN76="ALPA",1.5%,0%
  )
  )
  )
  )
  )
 )</f>
        <v>0</v>
      </c>
      <c r="AS76" s="77">
        <f t="shared" ref="AS76:AS139" si="211">IF(AND(($C$6-AP76)*24*60 &gt; 0,($C$6-AP76)*24*60 &lt; 31),0.5%,
  IF(AND(($C$6-AP76)*24*60 &gt; 30,($C$6-AP76)*24*60 &lt; 61),1%,
  IF(AND(($C$6-AP76)*24*60 &gt; 60,($C$6-AP76)*24*60 &lt; 91),1.25%,
  IF(AND(($C$6-AP76)*24*60 &gt; 90,($C$6-AP76)*24*60 &lt; 800),1.5%,
  IF(AND(AN76="HADIR",AP76=""),1.5%,
  IF(AN76="ALPA",1.5%,0%
  )
  )
  )
  )
  )
 )</f>
        <v>0</v>
      </c>
      <c r="AT76" s="118"/>
      <c r="AU76" s="118"/>
      <c r="AV76" s="119"/>
      <c r="AW76" s="119"/>
      <c r="AX76" s="77">
        <f t="shared" ref="AX76:AX139" si="212">IF(AT76="ALPA  ",1%,)</f>
        <v>0</v>
      </c>
      <c r="AY76" s="77">
        <f t="shared" ref="AY76:AY139" si="213">IF(AND((AV76-$C$5)*24*60 &gt; 0,(AV76-$C$5)*24*60 &lt; 31),0.5%,
  IF(AND((AV76-$C$5)*24*60 &gt; 30,(AV76-$C$5)*24*60 &lt; 61),1%,
  IF(AND((AV76-$C$5)*24*60 &gt; 60,(AV76-$C$5)*24*60 &lt; 91),1.25%,
  IF((AV76-$C$5)*24*60 &gt; 90,1.5%,
  IF(AND(AU76="HADIR",AV76=""),1.5%,
  IF(AU76="ALPA",1.5%,0%
  )
  )
  )
  )
  )
 )</f>
        <v>0</v>
      </c>
      <c r="AZ76" s="77">
        <f t="shared" ref="AZ76:AZ139" si="214">IF(AND(($C$6-AW76)*24*60 &gt; 0,($C$6-AW76)*24*60 &lt; 31),0.5%,
  IF(AND(($C$6-AW76)*24*60 &gt; 30,($C$6-AW76)*24*60 &lt; 61),1%,
  IF(AND(($C$6-AW76)*24*60 &gt; 60,($C$6-AW76)*24*60 &lt; 91),1.25%,
  IF(AND(($C$6-AW76)*24*60 &gt; 90,($C$6-AW76)*24*60 &lt; 800),1.5%,
  IF(AND(AU76="HADIR",AW76=""),1.5%,
  IF(AU76="ALPA",1.5%,0%
  )
  )
  )
  )
  )
 )</f>
        <v>0</v>
      </c>
      <c r="BA76" s="118"/>
      <c r="BB76" s="118"/>
      <c r="BC76" s="119"/>
      <c r="BD76" s="119"/>
      <c r="BE76" s="77">
        <f t="shared" ref="BE76:BE139" si="215">IF(BA76="ALPA  ",1%,)</f>
        <v>0</v>
      </c>
      <c r="BF76" s="77">
        <f t="shared" ref="BF76:BF139" si="216">IF(AND((BC76-$C$5)*24*60 &gt; 0,(BC76-$C$5)*24*60 &lt; 31),0.5%,
  IF(AND((BC76-$C$5)*24*60 &gt; 30,(BC76-$C$5)*24*60 &lt; 61),1%,
  IF(AND((BC76-$C$5)*24*60 &gt; 60,(BC76-$C$5)*24*60 &lt; 91),1.25%,
  IF((BC76-$C$5)*24*60 &gt; 90,1.5%,
  IF(AND(BB76="HADIR",BC76=""),1.5%,
  IF(BB76="ALPA",1.5%,0%
  )
  )
  )
  )
  )
 )</f>
        <v>0</v>
      </c>
      <c r="BG76" s="77">
        <f t="shared" ref="BG76:BG139" si="217">IF(AND(($C$6-BD76)*24*60 &gt; 0,($C$6-BD76)*24*60 &lt; 31),0.5%,
  IF(AND(($C$6-BD76)*24*60 &gt; 30,($C$6-BD76)*24*60 &lt; 61),1%,
  IF(AND(($C$6-BD76)*24*60 &gt; 60,($C$6-BD76)*24*60 &lt; 91),1.25%,
  IF(AND(($C$6-BD76)*24*60 &gt; 90,($C$6-BD76)*24*60 &lt; 800),1.5%,
  IF(AND(BB76="HADIR",BD76=""),1.5%,
  IF(BB76="ALPA",1.5%,0%
  )
  )
  )
  )
  )
 )</f>
        <v>0</v>
      </c>
      <c r="BH76" s="118"/>
      <c r="BI76" s="118"/>
      <c r="BJ76" s="119"/>
      <c r="BK76" s="119"/>
      <c r="BL76" s="77">
        <f t="shared" ref="BL76:BL139" si="218">IF(BH76="ALPA  ",1%,)</f>
        <v>0</v>
      </c>
      <c r="BM76" s="77">
        <f t="shared" ref="BM76:BM139" si="219">IF(AND((BJ76-$C$5)*24*60 &gt; 0,(BJ76-$C$5)*24*60 &lt; 31),0.5%,
  IF(AND((BJ76-$C$5)*24*60 &gt; 30,(BJ76-$C$5)*24*60 &lt; 61),1%,
  IF(AND((BJ76-$C$5)*24*60 &gt; 60,(BJ76-$C$5)*24*60 &lt; 91),1.25%,
  IF((BJ76-$C$5)*24*60 &gt; 90,1.5%,
  IF(AND(BI76="HADIR",BJ76=""),1.5%,
  IF(BI76="ALPA",1.5%,0%
  )
  )
  )
  )
  )
 )</f>
        <v>0</v>
      </c>
      <c r="BN76" s="77">
        <f t="shared" ref="BN76:BN139" si="220">IF(AND(($C$6-BK76)*24*60 &gt; 0,($C$6-BK76)*24*60 &lt; 31),0.5%,
  IF(AND(($C$6-BK76)*24*60 &gt; 30,($C$6-BK76)*24*60 &lt; 61),1%,
  IF(AND(($C$6-BK76)*24*60 &gt; 60,($C$6-BK76)*24*60 &lt; 91),1.25%,
  IF(AND(($C$6-BK76)*24*60 &gt; 90,($C$6-BK76)*24*60 &lt; 800),1.5%,
  IF(AND(BI76="HADIR",BK76=""),1.5%,
  IF(BI76="ALPA",1.5%,0%
  )
  )
  )
  )
  )
 )</f>
        <v>0</v>
      </c>
      <c r="BO76" s="118"/>
      <c r="BP76" s="118"/>
      <c r="BQ76" s="119"/>
      <c r="BR76" s="119"/>
      <c r="BS76" s="77">
        <f t="shared" ref="BS76:BS139" si="221">IF(BO76="ALPA  ",1%,)</f>
        <v>0</v>
      </c>
      <c r="BT76" s="77">
        <f t="shared" ref="BT76:BT139" si="222">IF(AND((BQ76-$C$5)*24*60 &gt; 0,(BQ76-$C$5)*24*60 &lt; 31),0.5%,
  IF(AND((BQ76-$C$5)*24*60 &gt; 30,(BQ76-$C$5)*24*60 &lt; 61),1%,
  IF(AND((BQ76-$C$5)*24*60 &gt; 60,(BQ76-$C$5)*24*60 &lt; 91),1.25%,
  IF((BQ76-$C$5)*24*60 &gt; 90,1.5%,
  IF(AND(BP76="HADIR",BQ76=""),1.5%,
  IF(BP76="ALPA",1.5%,0%
  )
  )
  )
  )
  )
 )</f>
        <v>0</v>
      </c>
      <c r="BU76" s="77">
        <f t="shared" ref="BU76:BU139" si="223">IF(AND(($C$6-BR76)*24*60 &gt; 0,($C$6-BR76)*24*60 &lt; 31),0.5%,
  IF(AND(($C$6-BR76)*24*60 &gt; 30,($C$6-BR76)*24*60 &lt; 61),1%,
  IF(AND(($C$6-BR76)*24*60 &gt; 60,($C$6-BR76)*24*60 &lt; 91),1.25%,
  IF(AND(($C$6-BR76)*24*60 &gt; 90,($C$6-BR76)*24*60 &lt; 800),1.5%,
  IF(AND(BP76="HADIR",BR76=""),1.5%,
  IF(BP76="ALPA",1.5%,0%
  )
  )
  )
  )
  )
 )</f>
        <v>0</v>
      </c>
      <c r="BV76" s="118"/>
      <c r="BW76" s="118"/>
      <c r="BX76" s="119"/>
      <c r="BY76" s="119"/>
      <c r="BZ76" s="77">
        <f t="shared" ref="BZ76:BZ139" si="224">IF(BV76="ALPA  ",1%,)</f>
        <v>0</v>
      </c>
      <c r="CA76" s="77">
        <f t="shared" ref="CA76:CA139" si="225">IF(AND((BX76-$C$5)*24*60 &gt; 0,(BX76-$C$5)*24*60 &lt; 31),0.5%,
  IF(AND((BX76-$C$5)*24*60 &gt; 30,(BX76-$C$5)*24*60 &lt; 61),1%,
  IF(AND((BX76-$C$5)*24*60 &gt; 60,(BX76-$C$5)*24*60 &lt; 91),1.25%,
  IF((BX76-$C$5)*24*60 &gt; 90,1.5%,
  IF(AND(BW76="HADIR",BX76=""),1.5%,
  IF(BW76="ALPA",1.5%,0%
  )
  )
  )
  )
  )
 )</f>
        <v>0</v>
      </c>
      <c r="CB76" s="77">
        <f t="shared" ref="CB76:CB139" si="226">IF(AND(($C$6-BY76)*24*60 &gt; 0,($C$6-BY76)*24*60 &lt; 31),0.5%,
  IF(AND(($C$6-BY76)*24*60 &gt; 30,($C$6-BY76)*24*60 &lt; 61),1%,
  IF(AND(($C$6-BY76)*24*60 &gt; 60,($C$6-BY76)*24*60 &lt; 91),1.25%,
  IF(AND(($C$6-BY76)*24*60 &gt; 90,($C$6-BY76)*24*60 &lt; 800),1.5%,
  IF(AND(BW76="HADIR",BY76=""),1.5%,
  IF(BW76="ALPA",1.5%,0%
  )
  )
  )
  )
  )
 )</f>
        <v>0</v>
      </c>
      <c r="CC76" s="118"/>
      <c r="CD76" s="118"/>
      <c r="CE76" s="119"/>
      <c r="CF76" s="119"/>
      <c r="CG76" s="77">
        <f t="shared" ref="CG76:CG139" si="227">IF(CC76="ALPA  ",1%,)</f>
        <v>0</v>
      </c>
      <c r="CH76" s="77">
        <f t="shared" ref="CH76:CH139" si="228">IF(AND((CE76-$C$5)*24*60 &gt; 0,(CE76-$C$5)*24*60 &lt; 31),0.5%,
  IF(AND((CE76-$C$5)*24*60 &gt; 30,(CE76-$C$5)*24*60 &lt; 61),1%,
  IF(AND((CE76-$C$5)*24*60 &gt; 60,(CE76-$C$5)*24*60 &lt; 91),1.25%,
  IF((CE76-$C$5)*24*60 &gt; 90,1.5%,
  IF(AND(CD76="HADIR",CE76=""),1.5%,
  IF(CD76="ALPA",1.5%,0%
  )
  )
  )
  )
  )
 )</f>
        <v>0</v>
      </c>
      <c r="CI76" s="77">
        <f t="shared" ref="CI76:CI139" si="229">IF(AND(($C$6-CF76)*24*60 &gt; 0,($C$6-CF76)*24*60 &lt; 31),0.5%,
  IF(AND(($C$6-CF76)*24*60 &gt; 30,($C$6-CF76)*24*60 &lt; 61),1%,
  IF(AND(($C$6-CF76)*24*60 &gt; 60,($C$6-CF76)*24*60 &lt; 91),1.25%,
  IF(AND(($C$6-CF76)*24*60 &gt; 90,($C$6-CF76)*24*60 &lt; 800),1.5%,
  IF(AND(CD76="HADIR",CF76=""),1.5%,
  IF(CD76="ALPA",1.5%,0%
  )
  )
  )
  )
  )
 )</f>
        <v>0</v>
      </c>
      <c r="CJ76" s="118"/>
      <c r="CK76" s="118"/>
      <c r="CL76" s="119"/>
      <c r="CM76" s="119"/>
      <c r="CN76" s="77">
        <f t="shared" ref="CN76:CN139" si="230">IF(CJ76="ALPA  ",1%,)</f>
        <v>0</v>
      </c>
      <c r="CO76" s="77">
        <f t="shared" ref="CO76:CO139" si="231">IF(AND((CL76-$C$5)*24*60 &gt; 0,(CL76-$C$5)*24*60 &lt; 31),0.5%,
  IF(AND((CL76-$C$5)*24*60 &gt; 30,(CL76-$C$5)*24*60 &lt; 61),1%,
  IF(AND((CL76-$C$5)*24*60 &gt; 60,(CL76-$C$5)*24*60 &lt; 91),1.25%,
  IF((CL76-$C$5)*24*60 &gt; 90,1.5%,
  IF(AND(CK76="HADIR",CL76=""),1.5%,
  IF(CK76="ALPA",1.5%,0%
  )
  )
  )
  )
  )
 )</f>
        <v>0</v>
      </c>
      <c r="CP76" s="77">
        <f t="shared" ref="CP76:CP139" si="232">IF(AND(($C$6-CM76)*24*60 &gt; 0,($C$6-CM76)*24*60 &lt; 31),0.5%,
  IF(AND(($C$6-CM76)*24*60 &gt; 30,($C$6-CM76)*24*60 &lt; 61),1%,
  IF(AND(($C$6-CM76)*24*60 &gt; 60,($C$6-CM76)*24*60 &lt; 91),1.25%,
  IF(AND(($C$6-CM76)*24*60 &gt; 90,($C$6-CM76)*24*60 &lt; 800),1.5%,
  IF(AND(CK76="HADIR",CM76=""),1.5%,
  IF(CK76="ALPA",1.5%,0%
  )
  )
  )
  )
  )
 )</f>
        <v>0</v>
      </c>
      <c r="CQ76" s="118"/>
      <c r="CR76" s="118"/>
      <c r="CS76" s="119"/>
      <c r="CT76" s="119"/>
      <c r="CU76" s="77">
        <f t="shared" ref="CU76:CU139" si="233">IF(CQ76="ALPA  ",1%,)</f>
        <v>0</v>
      </c>
      <c r="CV76" s="77">
        <f t="shared" ref="CV76:CV139" si="234">IF(AND((CS76-$C$5)*24*60 &gt; 0,(CS76-$C$5)*24*60 &lt; 31),0.5%,
  IF(AND((CS76-$C$5)*24*60 &gt; 30,(CS76-$C$5)*24*60 &lt; 61),1%,
  IF(AND((CS76-$C$5)*24*60 &gt; 60,(CS76-$C$5)*24*60 &lt; 91),1.25%,
  IF((CS76-$C$5)*24*60 &gt; 90,1.5%,
  IF(AND(CR76="HADIR",CS76=""),1.5%,
  IF(CR76="ALPA",1.5%,0%
  )
  )
  )
  )
  )
 )</f>
        <v>0</v>
      </c>
      <c r="CW76" s="77">
        <f t="shared" ref="CW76:CW139" si="235">IF(AND(($C$6-CT76)*24*60 &gt; 0,($C$6-CT76)*24*60 &lt; 31),0.5%,
  IF(AND(($C$6-CT76)*24*60 &gt; 30,($C$6-CT76)*24*60 &lt; 61),1%,
  IF(AND(($C$6-CT76)*24*60 &gt; 60,($C$6-CT76)*24*60 &lt; 91),1.25%,
  IF(AND(($C$6-CT76)*24*60 &gt; 90,($C$6-CT76)*24*60 &lt; 800),1.5%,
  IF(AND(CR76="HADIR",CT76=""),1.5%,
  IF(CR76="ALPA",1.5%,0%
  )
  )
  )
  )
  )
 )</f>
        <v>0</v>
      </c>
      <c r="CX76" s="118"/>
      <c r="CY76" s="118"/>
      <c r="CZ76" s="119"/>
      <c r="DA76" s="119"/>
      <c r="DB76" s="77">
        <f t="shared" ref="DB76:DB139" si="236">IF(CX76="ALPA  ",1%,)</f>
        <v>0</v>
      </c>
      <c r="DC76" s="77">
        <f t="shared" ref="DC76:DC139" si="237">IF(AND((CZ76-$C$5)*24*60 &gt; 0,(CZ76-$C$5)*24*60 &lt; 31),0.5%,
  IF(AND((CZ76-$C$5)*24*60 &gt; 30,(CZ76-$C$5)*24*60 &lt; 61),1%,
  IF(AND((CZ76-$C$5)*24*60 &gt; 60,(CZ76-$C$5)*24*60 &lt; 91),1.25%,
  IF((CZ76-$C$5)*24*60 &gt; 90,1.5%,
  IF(AND(CY76="HADIR",CZ76=""),1.5%,
  IF(CY76="ALPA",1.5%,0%
  )
  )
  )
  )
  )
 )</f>
        <v>0</v>
      </c>
      <c r="DD76" s="77">
        <f t="shared" ref="DD76:DD139" si="238">IF(AND(($C$6-DA76)*24*60 &gt; 0,($C$6-DA76)*24*60 &lt; 31),0.5%,
  IF(AND(($C$6-DA76)*24*60 &gt; 30,($C$6-DA76)*24*60 &lt; 61),1%,
  IF(AND(($C$6-DA76)*24*60 &gt; 60,($C$6-DA76)*24*60 &lt; 91),1.25%,
  IF(AND(($C$6-DA76)*24*60 &gt; 90,($C$6-DA76)*24*60 &lt; 800),1.5%,
  IF(AND(CY76="HADIR",DA76=""),1.5%,
  IF(CY76="ALPA",1.5%,0%
  )
  )
  )
  )
  )
 )</f>
        <v>0</v>
      </c>
      <c r="DE76" s="118"/>
      <c r="DF76" s="118"/>
      <c r="DG76" s="119"/>
      <c r="DH76" s="119"/>
      <c r="DI76" s="77">
        <f t="shared" ref="DI76:DI139" si="239">IF(DE76="ALPA  ",1%,)</f>
        <v>0</v>
      </c>
      <c r="DJ76" s="77">
        <f t="shared" ref="DJ76:DJ139" si="240">IF(AND((DG76-$C$5)*24*60 &gt; 0,(DG76-$C$5)*24*60 &lt; 31),0.5%,
  IF(AND((DG76-$C$5)*24*60 &gt; 30,(DG76-$C$5)*24*60 &lt; 61),1%,
  IF(AND((DG76-$C$5)*24*60 &gt; 60,(DG76-$C$5)*24*60 &lt; 91),1.25%,
  IF((DG76-$C$5)*24*60 &gt; 90,1.5%,
  IF(AND(DF76="HADIR",DG76=""),1.5%,
  IF(DF76="ALPA",1.5%,0%
  )
  )
  )
  )
  )
 )</f>
        <v>0</v>
      </c>
      <c r="DK76" s="77">
        <f t="shared" ref="DK76:DK139" si="241">IF(AND(($C$6-DH76)*24*60 &gt; 0,($C$6-DH76)*24*60 &lt; 31),0.5%,
  IF(AND(($C$6-DH76)*24*60 &gt; 30,($C$6-DH76)*24*60 &lt; 61),1%,
  IF(AND(($C$6-DH76)*24*60 &gt; 60,($C$6-DH76)*24*60 &lt; 91),1.25%,
  IF(AND(($C$6-DH76)*24*60 &gt; 90,($C$6-DH76)*24*60 &lt; 800),1.5%,
  IF(AND(DF76="HADIR",DH76=""),1.5%,
  IF(DF76="ALPA",1.5%,0%
  )
  )
  )
  )
  )
 )</f>
        <v>0</v>
      </c>
      <c r="DL76" s="118"/>
      <c r="DM76" s="118"/>
      <c r="DN76" s="119"/>
      <c r="DO76" s="119"/>
      <c r="DP76" s="77">
        <f t="shared" ref="DP76:DP139" si="242">IF(DL76="ALPA  ",1%,)</f>
        <v>0</v>
      </c>
      <c r="DQ76" s="77">
        <f t="shared" ref="DQ76:DQ139" si="243">IF(AND((DN76-$C$5)*24*60 &gt; 0,(DN76-$C$5)*24*60 &lt; 31),0.5%,
  IF(AND((DN76-$C$5)*24*60 &gt; 30,(DN76-$C$5)*24*60 &lt; 61),1%,
  IF(AND((DN76-$C$5)*24*60 &gt; 60,(DN76-$C$5)*24*60 &lt; 91),1.25%,
  IF((DN76-$C$5)*24*60 &gt; 90,1.5%,
  IF(AND(DM76="HADIR",DN76=""),1.5%,
  IF(DM76="ALPA",1.5%,0%
  )
  )
  )
  )
  )
 )</f>
        <v>0</v>
      </c>
      <c r="DR76" s="77">
        <f t="shared" ref="DR76:DR139" si="244">IF(AND(($C$6-DO76)*24*60 &gt; 0,($C$6-DO76)*24*60 &lt; 31),0.5%,
  IF(AND(($C$6-DO76)*24*60 &gt; 30,($C$6-DO76)*24*60 &lt; 61),1%,
  IF(AND(($C$6-DO76)*24*60 &gt; 60,($C$6-DO76)*24*60 &lt; 91),1.25%,
  IF(AND(($C$6-DO76)*24*60 &gt; 90,($C$6-DO76)*24*60 &lt; 800),1.5%,
  IF(AND(DM76="HADIR",DO76=""),1.5%,
  IF(DM76="ALPA",1.5%,0%
  )
  )
  )
  )
  )
 )</f>
        <v>0</v>
      </c>
      <c r="DS76" s="118"/>
      <c r="DT76" s="118"/>
      <c r="DU76" s="119"/>
      <c r="DV76" s="119"/>
      <c r="DW76" s="77">
        <f t="shared" ref="DW76:DW139" si="245">IF(DS76="ALPA  ",1%,)</f>
        <v>0</v>
      </c>
      <c r="DX76" s="77">
        <f t="shared" ref="DX76:DX139" si="246">IF(AND((DU76-$C$5)*24*60 &gt; 0,(DU76-$C$5)*24*60 &lt; 31),0.5%,
  IF(AND((DU76-$C$5)*24*60 &gt; 30,(DU76-$C$5)*24*60 &lt; 61),1%,
  IF(AND((DU76-$C$5)*24*60 &gt; 60,(DU76-$C$5)*24*60 &lt; 91),1.25%,
  IF((DU76-$C$5)*24*60 &gt; 90,1.5%,
  IF(AND(DT76="HADIR",DU76=""),1.5%,
  IF(DT76="ALPA",1.5%,0%
  )
  )
  )
  )
  )
 )</f>
        <v>0</v>
      </c>
      <c r="DY76" s="77">
        <f t="shared" ref="DY76:DY139" si="247">IF(AND(($C$6-DV76)*24*60 &gt; 0,($C$6-DV76)*24*60 &lt; 31),0.5%,
  IF(AND(($C$6-DV76)*24*60 &gt; 30,($C$6-DV76)*24*60 &lt; 61),1%,
  IF(AND(($C$6-DV76)*24*60 &gt; 60,($C$6-DV76)*24*60 &lt; 91),1.25%,
  IF(AND(($C$6-DV76)*24*60 &gt; 90,($C$6-DV76)*24*60 &lt; 800),1.5%,
  IF(AND(DT76="HADIR",DV76=""),1.5%,
  IF(DT76="ALPA",1.5%,0%
  )
  )
  )
  )
  )
 )</f>
        <v>0</v>
      </c>
      <c r="DZ76" s="118"/>
      <c r="EA76" s="118"/>
      <c r="EB76" s="119"/>
      <c r="EC76" s="119"/>
      <c r="ED76" s="77">
        <f t="shared" ref="ED76:ED139" si="248">IF(DZ76="ALPA  ",1%,)</f>
        <v>0</v>
      </c>
      <c r="EE76" s="77">
        <f t="shared" ref="EE76:EE139" si="249">IF(AND((EB76-$C$5)*24*60 &gt; 0,(EB76-$C$5)*24*60 &lt; 31),0.5%,
  IF(AND((EB76-$C$5)*24*60 &gt; 30,(EB76-$C$5)*24*60 &lt; 61),1%,
  IF(AND((EB76-$C$5)*24*60 &gt; 60,(EB76-$C$5)*24*60 &lt; 91),1.25%,
  IF((EB76-$C$5)*24*60 &gt; 90,1.5%,
  IF(AND(EA76="HADIR",EB76=""),1.5%,
  IF(EA76="ALPA",1.5%,0%
  )
  )
  )
  )
  )
 )</f>
        <v>0</v>
      </c>
      <c r="EF76" s="77">
        <f t="shared" ref="EF76:EF139" si="250">IF(AND(($C$6-EC76)*24*60 &gt; 0,($C$6-EC76)*24*60 &lt; 31),0.5%,
  IF(AND(($C$6-EC76)*24*60 &gt; 30,($C$6-EC76)*24*60 &lt; 61),1%,
  IF(AND(($C$6-EC76)*24*60 &gt; 60,($C$6-EC76)*24*60 &lt; 91),1.25%,
  IF(AND(($C$6-EC76)*24*60 &gt; 90,($C$6-EC76)*24*60 &lt; 800),1.5%,
  IF(AND(EA76="HADIR",EC76=""),1.5%,
  IF(EA76="ALPA",1.5%,0%
  )
  )
  )
  )
  )
 )</f>
        <v>0</v>
      </c>
      <c r="EG76" s="118"/>
      <c r="EH76" s="118"/>
      <c r="EI76" s="119"/>
      <c r="EJ76" s="119"/>
      <c r="EK76" s="77">
        <f t="shared" ref="EK76:EK139" si="251">IF(EG76="ALPA  ",1%,)</f>
        <v>0</v>
      </c>
      <c r="EL76" s="77">
        <f t="shared" ref="EL76:EL139" si="252">IF(AND((EI76-$C$5)*24*60 &gt; 0,(EI76-$C$5)*24*60 &lt; 31),0.5%,
  IF(AND((EI76-$C$5)*24*60 &gt; 30,(EI76-$C$5)*24*60 &lt; 61),1%,
  IF(AND((EI76-$C$5)*24*60 &gt; 60,(EI76-$C$5)*24*60 &lt; 91),1.25%,
  IF((EI76-$C$5)*24*60 &gt; 90,1.5%,
  IF(AND(EH76="HADIR",EI76=""),1.5%,
  IF(EH76="ALPA",1.5%,0%
  )
  )
  )
  )
  )
 )</f>
        <v>0</v>
      </c>
      <c r="EM76" s="77">
        <f t="shared" ref="EM76:EM139" si="253">IF(AND(($C$6-EJ76)*24*60 &gt; 0,($C$6-EJ76)*24*60 &lt; 31),0.5%,
  IF(AND(($C$6-EJ76)*24*60 &gt; 30,($C$6-EJ76)*24*60 &lt; 61),1%,
  IF(AND(($C$6-EJ76)*24*60 &gt; 60,($C$6-EJ76)*24*60 &lt; 91),1.25%,
  IF(AND(($C$6-EJ76)*24*60 &gt; 90,($C$6-EJ76)*24*60 &lt; 800),1.5%,
  IF(AND(EH76="HADIR",EJ76=""),1.5%,
  IF(EH76="ALPA",1.5%,0%
  )
  )
  )
  )
  )
 )</f>
        <v>0</v>
      </c>
      <c r="EN76" s="118"/>
      <c r="EO76" s="118"/>
      <c r="EP76" s="119"/>
      <c r="EQ76" s="119"/>
      <c r="ER76" s="77">
        <f t="shared" ref="ER76:ER139" si="254">IF(EN76="ALPA  ",1%,)</f>
        <v>0</v>
      </c>
      <c r="ES76" s="77">
        <f t="shared" ref="ES76:ES139" si="255">IF(AND((EP76-$C$5)*24*60 &gt; 0,(EP76-$C$5)*24*60 &lt; 31),0.5%,
  IF(AND((EP76-$C$5)*24*60 &gt; 30,(EP76-$C$5)*24*60 &lt; 61),1%,
  IF(AND((EP76-$C$5)*24*60 &gt; 60,(EP76-$C$5)*24*60 &lt; 91),1.25%,
  IF((EP76-$C$5)*24*60 &gt; 90,1.5%,
  IF(AND(EO76="HADIR",EP76=""),1.5%,
  IF(EO76="ALPA",1.5%,0%
  )
  )
  )
  )
  )
 )</f>
        <v>0</v>
      </c>
      <c r="ET76" s="77">
        <f t="shared" ref="ET76:ET139" si="256">IF(AND(($C$6-EQ76)*24*60 &gt; 0,($C$6-EQ76)*24*60 &lt; 31),0.5%,
  IF(AND(($C$6-EQ76)*24*60 &gt; 30,($C$6-EQ76)*24*60 &lt; 61),1%,
  IF(AND(($C$6-EQ76)*24*60 &gt; 60,($C$6-EQ76)*24*60 &lt; 91),1.25%,
  IF(AND(($C$6-EQ76)*24*60 &gt; 90,($C$6-EQ76)*24*60 &lt; 800),1.5%,
  IF(AND(EO76="HADIR",EQ76=""),1.5%,
  IF(EO76="ALPA",1.5%,0%
  )
  )
  )
  )
  )
 )</f>
        <v>0</v>
      </c>
      <c r="EU76" s="118"/>
      <c r="EV76" s="118"/>
      <c r="EW76" s="119"/>
      <c r="EX76" s="119"/>
      <c r="EY76" s="77">
        <f t="shared" ref="EY76:EY139" si="257">IF(EU76="ALPA  ",1%,)</f>
        <v>0</v>
      </c>
      <c r="EZ76" s="77">
        <f t="shared" ref="EZ76:EZ139" si="258">IF(AND((EW76-$C$5)*24*60 &gt; 0,(EW76-$C$5)*24*60 &lt; 31),0.5%,
  IF(AND((EW76-$C$5)*24*60 &gt; 30,(EW76-$C$5)*24*60 &lt; 61),1%,
  IF(AND((EW76-$C$5)*24*60 &gt; 60,(EW76-$C$5)*24*60 &lt; 91),1.25%,
  IF((EW76-$C$5)*24*60 &gt; 90,1.5%,
  IF(AND(EV76="HADIR",EW76=""),1.5%,
  IF(EV76="ALPA",1.5%,0%
  )
  )
  )
  )
  )
 )</f>
        <v>0</v>
      </c>
      <c r="FA76" s="77">
        <f t="shared" ref="FA76:FA139" si="259">IF(AND(($C$6-EX76)*24*60 &gt; 0,($C$6-EX76)*24*60 &lt; 31),0.5%,
  IF(AND(($C$6-EX76)*24*60 &gt; 30,($C$6-EX76)*24*60 &lt; 61),1%,
  IF(AND(($C$6-EX76)*24*60 &gt; 60,($C$6-EX76)*24*60 &lt; 91),1.25%,
  IF(AND(($C$6-EX76)*24*60 &gt; 90,($C$6-EX76)*24*60 &lt; 800),1.5%,
  IF(AND(EV76="HADIR",EX76=""),1.5%,
  IF(EV76="ALPA",1.5%,0%
  )
  )
  )
  )
  )
 )</f>
        <v>0</v>
      </c>
      <c r="FB76" s="118"/>
      <c r="FC76" s="118"/>
      <c r="FD76" s="119"/>
      <c r="FE76" s="119"/>
      <c r="FF76" s="77">
        <f t="shared" ref="FF76:FF139" si="260">IF(FB76="ALPA  ",1%,)</f>
        <v>0</v>
      </c>
      <c r="FG76" s="77">
        <f t="shared" ref="FG76:FG139" si="261">IF(AND((FD76-$C$5)*24*60 &gt; 0,(FD76-$C$5)*24*60 &lt; 31),0.5%,
  IF(AND((FD76-$C$5)*24*60 &gt; 30,(FD76-$C$5)*24*60 &lt; 61),1%,
  IF(AND((FD76-$C$5)*24*60 &gt; 60,(FD76-$C$5)*24*60 &lt; 91),1.25%,
  IF((FD76-$C$5)*24*60 &gt; 90,1.5%,
  IF(AND(FC76="HADIR",FD76=""),1.5%,
  IF(FC76="ALPA",1.5%,0%
  )
  )
  )
  )
  )
 )</f>
        <v>0</v>
      </c>
      <c r="FH76" s="77">
        <f t="shared" ref="FH76:FH139" si="262">IF(AND(($C$6-FE76)*24*60 &gt; 0,($C$6-FE76)*24*60 &lt; 31),0.5%,
  IF(AND(($C$6-FE76)*24*60 &gt; 30,($C$6-FE76)*24*60 &lt; 61),1%,
  IF(AND(($C$6-FE76)*24*60 &gt; 60,($C$6-FE76)*24*60 &lt; 91),1.25%,
  IF(AND(($C$6-FE76)*24*60 &gt; 90,($C$6-FE76)*24*60 &lt; 800),1.5%,
  IF(AND(FC76="HADIR",FE76=""),1.5%,
  IF(FC76="ALPA",1.5%,0%
  )
  )
  )
  )
  )
 )</f>
        <v>0</v>
      </c>
      <c r="FI76" s="118"/>
      <c r="FJ76" s="118"/>
      <c r="FK76" s="119"/>
      <c r="FL76" s="119"/>
      <c r="FM76" s="77">
        <f t="shared" ref="FM76:FM139" si="263">IF(FI76="ALPA  ",1%,)</f>
        <v>0</v>
      </c>
      <c r="FN76" s="77">
        <f t="shared" ref="FN76:FN139" si="264">IF(AND((FK76-$C$5)*24*60 &gt; 0,(FK76-$C$5)*24*60 &lt; 31),0.5%,
  IF(AND((FK76-$C$5)*24*60 &gt; 30,(FK76-$C$5)*24*60 &lt; 61),1%,
  IF(AND((FK76-$C$5)*24*60 &gt; 60,(FK76-$C$5)*24*60 &lt; 91),1.25%,
  IF((FK76-$C$5)*24*60 &gt; 90,1.5%,
  IF(AND(FJ76="HADIR",FK76=""),1.5%,
  IF(FJ76="ALPA",1.5%,0%
  )
  )
  )
  )
  )
 )</f>
        <v>0</v>
      </c>
      <c r="FO76" s="77">
        <f t="shared" ref="FO76:FO139" si="265">IF(AND(($C$6-FL76)*24*60 &gt; 0,($C$6-FL76)*24*60 &lt; 31),0.5%,
  IF(AND(($C$6-FL76)*24*60 &gt; 30,($C$6-FL76)*24*60 &lt; 61),1%,
  IF(AND(($C$6-FL76)*24*60 &gt; 60,($C$6-FL76)*24*60 &lt; 91),1.25%,
  IF(AND(($C$6-FL76)*24*60 &gt; 90,($C$6-FL76)*24*60 &lt; 800),1.5%,
  IF(AND(FJ76="HADIR",FL76=""),1.5%,
  IF(FJ76="ALPA",1.5%,0%
  )
  )
  )
  )
  )
 )</f>
        <v>0</v>
      </c>
      <c r="FP76" s="118"/>
      <c r="FQ76" s="118"/>
      <c r="FR76" s="119"/>
      <c r="FS76" s="119"/>
      <c r="FT76" s="77">
        <f t="shared" ref="FT76:FT139" si="266">IF(FP76="ALPA  ",1%,)</f>
        <v>0</v>
      </c>
      <c r="FU76" s="77">
        <f t="shared" ref="FU76:FU139" si="267">IF(AND((FR76-$C$5)*24*60 &gt; 0,(FR76-$C$5)*24*60 &lt; 31),0.5%,
  IF(AND((FR76-$C$5)*24*60 &gt; 30,(FR76-$C$5)*24*60 &lt; 61),1%,
  IF(AND((FR76-$C$5)*24*60 &gt; 60,(FR76-$C$5)*24*60 &lt; 91),1.25%,
  IF((FR76-$C$5)*24*60 &gt; 90,1.5%,
  IF(AND(FQ76="HADIR",FR76=""),1.5%,
  IF(FQ76="ALPA",1.5%,0%
  )
  )
  )
  )
  )
 )</f>
        <v>0</v>
      </c>
      <c r="FV76" s="77">
        <f t="shared" ref="FV76:FV139" si="268">IF(AND(($C$6-FS76)*24*60 &gt; 0,($C$6-FS76)*24*60 &lt; 31),0.5%,
  IF(AND(($C$6-FS76)*24*60 &gt; 30,($C$6-FS76)*24*60 &lt; 61),1%,
  IF(AND(($C$6-FS76)*24*60 &gt; 60,($C$6-FS76)*24*60 &lt; 91),1.25%,
  IF(AND(($C$6-FS76)*24*60 &gt; 90,($C$6-FS76)*24*60 &lt; 800),1.5%,
  IF(AND(FQ76="HADIR",FS76=""),1.5%,
  IF(FQ76="ALPA",1.5%,0%
  )
  )
  )
  )
  )
 )</f>
        <v>0</v>
      </c>
      <c r="FW76" s="118"/>
      <c r="FX76" s="118"/>
      <c r="FY76" s="119"/>
      <c r="FZ76" s="119"/>
      <c r="GA76" s="77">
        <f t="shared" ref="GA76:GA139" si="269">IF(FW76="ALPA  ",1%,)</f>
        <v>0</v>
      </c>
      <c r="GB76" s="77">
        <f t="shared" ref="GB76:GB139" si="270">IF(AND((FY76-$C$5)*24*60 &gt; 0,(FY76-$C$5)*24*60 &lt; 31),0.5%,
  IF(AND((FY76-$C$5)*24*60 &gt; 30,(FY76-$C$5)*24*60 &lt; 61),1%,
  IF(AND((FY76-$C$5)*24*60 &gt; 60,(FY76-$C$5)*24*60 &lt; 91),1.25%,
  IF((FY76-$C$5)*24*60 &gt; 90,1.5%,
  IF(AND(FX76="HADIR",FY76=""),1.5%,
  IF(FX76="ALPA",1.5%,0%
  )
  )
  )
  )
  )
 )</f>
        <v>0</v>
      </c>
      <c r="GC76" s="77">
        <f t="shared" ref="GC76:GC139" si="271">IF(AND(($C$6-FZ76)*24*60 &gt; 0,($C$6-FZ76)*24*60 &lt; 31),0.5%,
  IF(AND(($C$6-FZ76)*24*60 &gt; 30,($C$6-FZ76)*24*60 &lt; 61),1%,
  IF(AND(($C$6-FZ76)*24*60 &gt; 60,($C$6-FZ76)*24*60 &lt; 91),1.25%,
  IF(AND(($C$6-FZ76)*24*60 &gt; 90,($C$6-FZ76)*24*60 &lt; 800),1.5%,
  IF(AND(FX76="HADIR",FZ76=""),1.5%,
  IF(FX76="ALPA",1.5%,0%
  )
  )
  )
  )
  )
 )</f>
        <v>0</v>
      </c>
      <c r="GD76" s="118"/>
      <c r="GE76" s="118"/>
      <c r="GF76" s="119"/>
      <c r="GG76" s="119"/>
      <c r="GH76" s="77">
        <f t="shared" ref="GH76:GH139" si="272">IF(GD76="ALPA  ",1%,)</f>
        <v>0</v>
      </c>
      <c r="GI76" s="77">
        <f t="shared" ref="GI76:GI139" si="273">IF(AND((GF76-$C$5)*24*60 &gt; 0,(GF76-$C$5)*24*60 &lt; 31),0.5%,
  IF(AND((GF76-$C$5)*24*60 &gt; 30,(GF76-$C$5)*24*60 &lt; 61),1%,
  IF(AND((GF76-$C$5)*24*60 &gt; 60,(GF76-$C$5)*24*60 &lt; 91),1.25%,
  IF((GF76-$C$5)*24*60 &gt; 90,1.5%,
  IF(AND(GE76="HADIR",GF76=""),1.5%,
  IF(GE76="ALPA",1.5%,0%
  )
  )
  )
  )
  )
 )</f>
        <v>0</v>
      </c>
      <c r="GJ76" s="77">
        <f t="shared" ref="GJ76:GJ139" si="274">IF(AND(($C$6-GG76)*24*60 &gt; 0,($C$6-GG76)*24*60 &lt; 31),0.5%,
  IF(AND(($C$6-GG76)*24*60 &gt; 30,($C$6-GG76)*24*60 &lt; 61),1%,
  IF(AND(($C$6-GG76)*24*60 &gt; 60,($C$6-GG76)*24*60 &lt; 91),1.25%,
  IF(AND(($C$6-GG76)*24*60 &gt; 90,($C$6-GG76)*24*60 &lt; 800),1.5%,
  IF(AND(GE76="HADIR",GG76=""),1.5%,
  IF(GE76="ALPA",1.5%,0%
  )
  )
  )
  )
  )
 )</f>
        <v>0</v>
      </c>
      <c r="GK76" s="118"/>
      <c r="GL76" s="118"/>
      <c r="GM76" s="119"/>
      <c r="GN76" s="119"/>
      <c r="GO76" s="77">
        <f t="shared" ref="GO76:GO139" si="275">IF(GK76="ALPA  ",1%,)</f>
        <v>0</v>
      </c>
      <c r="GP76" s="77">
        <f t="shared" ref="GP76:GP139" si="276">IF(AND((GM76-$C$5)*24*60 &gt; 0,(GM76-$C$5)*24*60 &lt; 31),0.5%,
  IF(AND((GM76-$C$5)*24*60 &gt; 30,(GM76-$C$5)*24*60 &lt; 61),1%,
  IF(AND((GM76-$C$5)*24*60 &gt; 60,(GM76-$C$5)*24*60 &lt; 91),1.25%,
  IF((GM76-$C$5)*24*60 &gt; 90,1.5%,
  IF(AND(GL76="HADIR",GM76=""),1.5%,
  IF(GL76="ALPA",1.5%,0%
  )
  )
  )
  )
  )
 )</f>
        <v>0</v>
      </c>
      <c r="GQ76" s="77">
        <f t="shared" ref="GQ76:GQ139" si="277">IF(AND(($C$6-GN76)*24*60 &gt; 0,($C$6-GN76)*24*60 &lt; 31),0.5%,
  IF(AND(($C$6-GN76)*24*60 &gt; 30,($C$6-GN76)*24*60 &lt; 61),1%,
  IF(AND(($C$6-GN76)*24*60 &gt; 60,($C$6-GN76)*24*60 &lt; 91),1.25%,
  IF(AND(($C$6-GN76)*24*60 &gt; 90,($C$6-GN76)*24*60 &lt; 800),1.5%,
  IF(AND(GL76="HADIR",GN76=""),1.5%,
  IF(GL76="ALPA",1.5%,0%
  )
  )
  )
  )
  )
 )</f>
        <v>0</v>
      </c>
      <c r="GR76" s="118"/>
      <c r="GS76" s="118"/>
      <c r="GT76" s="119"/>
      <c r="GU76" s="119"/>
      <c r="GV76" s="77">
        <f t="shared" ref="GV76:GV139" si="278">IF(GR76="ALPA  ",1%,)</f>
        <v>0</v>
      </c>
      <c r="GW76" s="77">
        <f t="shared" ref="GW76:GW139" si="279">IF(AND((GT76-$C$5)*24*60 &gt; 0,(GT76-$C$5)*24*60 &lt; 31),0.5%,
  IF(AND((GT76-$C$5)*24*60 &gt; 30,(GT76-$C$5)*24*60 &lt; 61),1%,
  IF(AND((GT76-$C$5)*24*60 &gt; 60,(GT76-$C$5)*24*60 &lt; 91),1.25%,
  IF((GT76-$C$5)*24*60 &gt; 90,1.5%,
  IF(AND(GS76="HADIR",GT76=""),1.5%,
  IF(GS76="ALPA",1.5%,0%
  )
  )
  )
  )
  )
 )</f>
        <v>0</v>
      </c>
      <c r="GX76" s="77">
        <f t="shared" ref="GX76:GX139" si="280">IF(AND(($C$6-GU76)*24*60 &gt; 0,($C$6-GU76)*24*60 &lt; 31),0.5%,
  IF(AND(($C$6-GU76)*24*60 &gt; 30,($C$6-GU76)*24*60 &lt; 61),1%,
  IF(AND(($C$6-GU76)*24*60 &gt; 60,($C$6-GU76)*24*60 &lt; 91),1.25%,
  IF(AND(($C$6-GU76)*24*60 &gt; 90,($C$6-GU76)*24*60 &lt; 800),1.5%,
  IF(AND(GS76="HADIR",GU76=""),1.5%,
  IF(GS76="ALPA",1.5%,0%
  )
  )
  )
  )
  )
 )</f>
        <v>0</v>
      </c>
      <c r="GY76" s="118"/>
      <c r="GZ76" s="118"/>
      <c r="HA76" s="119"/>
      <c r="HB76" s="119"/>
      <c r="HC76" s="77">
        <f t="shared" ref="HC76:HC139" si="281">IF(GY76="ALPA  ",1%,)</f>
        <v>0</v>
      </c>
      <c r="HD76" s="77">
        <f t="shared" ref="HD76:HD139" si="282">IF(AND((HA76-$C$5)*24*60 &gt; 0,(HA76-$C$5)*24*60 &lt; 31),0.5%,
  IF(AND((HA76-$C$5)*24*60 &gt; 30,(HA76-$C$5)*24*60 &lt; 61),1%,
  IF(AND((HA76-$C$5)*24*60 &gt; 60,(HA76-$C$5)*24*60 &lt; 91),1.25%,
  IF((HA76-$C$5)*24*60 &gt; 90,1.5%,
  IF(AND(GZ76="HADIR",HA76=""),1.5%,
  IF(GZ76="ALPA",1.5%,0%
  )
  )
  )
  )
  )
 )</f>
        <v>0</v>
      </c>
      <c r="HE76" s="77">
        <f t="shared" ref="HE76:HE139" si="283">IF(AND(($C$6-HB76)*24*60 &gt; 0,($C$6-HB76)*24*60 &lt; 31),0.5%,
  IF(AND(($C$6-HB76)*24*60 &gt; 30,($C$6-HB76)*24*60 &lt; 61),1%,
  IF(AND(($C$6-HB76)*24*60 &gt; 60,($C$6-HB76)*24*60 &lt; 91),1.25%,
  IF(AND(($C$6-HB76)*24*60 &gt; 90,($C$6-HB76)*24*60 &lt; 800),1.5%,
  IF(AND(GZ76="HADIR",HB76=""),1.5%,
  IF(GZ76="ALPA",1.5%,0%
  )
  )
  )
  )
  )
 )</f>
        <v>0</v>
      </c>
      <c r="HF76" s="118"/>
      <c r="HG76" s="118"/>
      <c r="HH76" s="119"/>
      <c r="HI76" s="119"/>
      <c r="HJ76" s="77">
        <f t="shared" ref="HJ76:HJ139" si="284">IF(HF76="ALPA  ",1%,)</f>
        <v>0</v>
      </c>
      <c r="HK76" s="77">
        <f t="shared" ref="HK76:HK139" si="285">IF(AND((HH76-$C$5)*24*60 &gt; 0,(HH76-$C$5)*24*60 &lt; 31),0.5%,
  IF(AND((HH76-$C$5)*24*60 &gt; 30,(HH76-$C$5)*24*60 &lt; 61),1%,
  IF(AND((HH76-$C$5)*24*60 &gt; 60,(HH76-$C$5)*24*60 &lt; 91),1.25%,
  IF((HH76-$C$5)*24*60 &gt; 90,1.5%,
  IF(AND(HG76="HADIR",HH76=""),1.5%,
  IF(HG76="ALPA",1.5%,0%
  )
  )
  )
  )
  )
 )</f>
        <v>0</v>
      </c>
      <c r="HL76" s="77">
        <f t="shared" ref="HL76:HL139" si="286">IF(AND(($C$6-HI76)*24*60 &gt; 0,($C$6-HI76)*24*60 &lt; 31),0.5%,
  IF(AND(($C$6-HI76)*24*60 &gt; 30,($C$6-HI76)*24*60 &lt; 61),1%,
  IF(AND(($C$6-HI76)*24*60 &gt; 60,($C$6-HI76)*24*60 &lt; 91),1.25%,
  IF(AND(($C$6-HI76)*24*60 &gt; 90,($C$6-HI76)*24*60 &lt; 800),1.5%,
  IF(AND(HG76="HADIR",HI76=""),1.5%,
  IF(HG76="ALPA",1.5%,0%
  )
  )
  )
  )
  )
 )</f>
        <v>0</v>
      </c>
      <c r="HM76" s="120"/>
      <c r="HN76" s="120"/>
      <c r="HO76" s="120"/>
      <c r="HP76" s="120"/>
      <c r="HQ76" s="120"/>
      <c r="HR76" s="120"/>
      <c r="HS76" s="76">
        <f t="shared" si="181"/>
        <v>0</v>
      </c>
      <c r="HT76" s="76">
        <f t="shared" si="182"/>
        <v>0</v>
      </c>
      <c r="HU76" s="76">
        <f t="shared" si="183"/>
        <v>0</v>
      </c>
      <c r="HV76" s="76">
        <f t="shared" si="184"/>
        <v>0</v>
      </c>
      <c r="HW76" s="76">
        <f t="shared" si="185"/>
        <v>0</v>
      </c>
      <c r="HX76" s="76">
        <f t="shared" si="186"/>
        <v>0</v>
      </c>
      <c r="HY76" s="76">
        <f t="shared" si="187"/>
        <v>0</v>
      </c>
      <c r="HZ76" s="76">
        <f t="shared" si="188"/>
        <v>0</v>
      </c>
      <c r="IA76" s="76">
        <f t="shared" si="189"/>
        <v>0</v>
      </c>
      <c r="IB76" s="76">
        <f t="shared" si="190"/>
        <v>0</v>
      </c>
      <c r="IC76" s="76">
        <f t="shared" si="191"/>
        <v>0</v>
      </c>
      <c r="ID76" s="76">
        <f t="shared" si="192"/>
        <v>0</v>
      </c>
      <c r="IE76" s="78">
        <f>IF('Daftar Pegawai'!I70="ASN YANG TIDAK DIBAYARKAN TPP",100%,
 IF(HZ76&gt;=$C$4,100%,
 (HN76*3%)+H76+I76+J76+O76+P76+Q76+V76+W76+X76+AC76+AD76+AE76+AJ76+AK76+AL76+AQ76+AR76+AS76+AX76+AY76+AZ76+BE76+BF76+BG76+BL76+BM76+BN76+BS76+BT76+BU76+BZ76+CA76+CB76+CG76+CH76+CI76+CN76+CO76+CP76+CU76+CV76+CW76+DB76+DC76+DD76+DI76+DJ76+DK76+DP76+DQ76+DR76+DW76+DX76+DY76+ED76+EE76+EF76+EK76+EL76+EM76+ER76+ES76+ET76+EY76+EZ76+FA76+FF76+FG76+FH76+FM76+FN76+FO76+FT76+FU76+FV76+GA76+GB76+GC76+GH76+GI76+GJ76+GO76+GP76+GQ76+GV76+GW76+GX76+HC76+HD76+HE76+HJ76+HK76+HL76+'Daftar Pegawai'!K70+'Daftar Pegawai'!M70+'Daftar Pegawai'!U70+'Daftar Pegawai'!O70+'Daftar Pegawai'!Q70+'Daftar Pegawai'!S70
 )
)</f>
        <v>1</v>
      </c>
      <c r="IF76" s="78">
        <f t="shared" ref="IF76:IF139" si="287">IF(IE76&gt;100%,100%,IE76)</f>
        <v>1</v>
      </c>
    </row>
    <row r="77" spans="1:240" x14ac:dyDescent="0.25">
      <c r="A77" s="121">
        <f t="shared" si="193"/>
        <v>67</v>
      </c>
      <c r="B77" s="121">
        <f>'Daftar Pegawai'!B71</f>
        <v>0</v>
      </c>
      <c r="C77" s="121">
        <f>'Daftar Pegawai'!C71</f>
        <v>0</v>
      </c>
      <c r="D77" s="118"/>
      <c r="E77" s="118"/>
      <c r="F77" s="119"/>
      <c r="G77" s="119"/>
      <c r="H77" s="77">
        <f t="shared" si="194"/>
        <v>0</v>
      </c>
      <c r="I77" s="77">
        <f t="shared" si="195"/>
        <v>0</v>
      </c>
      <c r="J77" s="77">
        <f t="shared" si="196"/>
        <v>0</v>
      </c>
      <c r="K77" s="118"/>
      <c r="L77" s="118"/>
      <c r="M77" s="119"/>
      <c r="N77" s="119"/>
      <c r="O77" s="77">
        <f t="shared" si="197"/>
        <v>0</v>
      </c>
      <c r="P77" s="77">
        <f t="shared" si="198"/>
        <v>0</v>
      </c>
      <c r="Q77" s="77">
        <f t="shared" si="199"/>
        <v>0</v>
      </c>
      <c r="R77" s="118"/>
      <c r="S77" s="118"/>
      <c r="T77" s="119"/>
      <c r="U77" s="119"/>
      <c r="V77" s="77">
        <f t="shared" si="200"/>
        <v>0</v>
      </c>
      <c r="W77" s="77">
        <f t="shared" si="201"/>
        <v>0</v>
      </c>
      <c r="X77" s="77">
        <f t="shared" si="202"/>
        <v>0</v>
      </c>
      <c r="Y77" s="118"/>
      <c r="Z77" s="118"/>
      <c r="AA77" s="119"/>
      <c r="AB77" s="119"/>
      <c r="AC77" s="77">
        <f t="shared" si="203"/>
        <v>0</v>
      </c>
      <c r="AD77" s="77">
        <f t="shared" si="204"/>
        <v>0</v>
      </c>
      <c r="AE77" s="77">
        <f t="shared" si="205"/>
        <v>0</v>
      </c>
      <c r="AF77" s="118"/>
      <c r="AG77" s="118"/>
      <c r="AH77" s="119"/>
      <c r="AI77" s="119"/>
      <c r="AJ77" s="77">
        <f t="shared" si="206"/>
        <v>0</v>
      </c>
      <c r="AK77" s="77">
        <f t="shared" si="207"/>
        <v>0</v>
      </c>
      <c r="AL77" s="77">
        <f t="shared" si="208"/>
        <v>0</v>
      </c>
      <c r="AM77" s="118"/>
      <c r="AN77" s="118"/>
      <c r="AO77" s="119"/>
      <c r="AP77" s="119"/>
      <c r="AQ77" s="77">
        <f t="shared" si="209"/>
        <v>0</v>
      </c>
      <c r="AR77" s="77">
        <f t="shared" si="210"/>
        <v>0</v>
      </c>
      <c r="AS77" s="77">
        <f t="shared" si="211"/>
        <v>0</v>
      </c>
      <c r="AT77" s="118"/>
      <c r="AU77" s="118"/>
      <c r="AV77" s="119"/>
      <c r="AW77" s="119"/>
      <c r="AX77" s="77">
        <f t="shared" si="212"/>
        <v>0</v>
      </c>
      <c r="AY77" s="77">
        <f t="shared" si="213"/>
        <v>0</v>
      </c>
      <c r="AZ77" s="77">
        <f t="shared" si="214"/>
        <v>0</v>
      </c>
      <c r="BA77" s="118"/>
      <c r="BB77" s="118"/>
      <c r="BC77" s="119"/>
      <c r="BD77" s="119"/>
      <c r="BE77" s="77">
        <f t="shared" si="215"/>
        <v>0</v>
      </c>
      <c r="BF77" s="77">
        <f t="shared" si="216"/>
        <v>0</v>
      </c>
      <c r="BG77" s="77">
        <f t="shared" si="217"/>
        <v>0</v>
      </c>
      <c r="BH77" s="118"/>
      <c r="BI77" s="118"/>
      <c r="BJ77" s="119"/>
      <c r="BK77" s="119"/>
      <c r="BL77" s="77">
        <f t="shared" si="218"/>
        <v>0</v>
      </c>
      <c r="BM77" s="77">
        <f t="shared" si="219"/>
        <v>0</v>
      </c>
      <c r="BN77" s="77">
        <f t="shared" si="220"/>
        <v>0</v>
      </c>
      <c r="BO77" s="118"/>
      <c r="BP77" s="118"/>
      <c r="BQ77" s="119"/>
      <c r="BR77" s="119"/>
      <c r="BS77" s="77">
        <f t="shared" si="221"/>
        <v>0</v>
      </c>
      <c r="BT77" s="77">
        <f t="shared" si="222"/>
        <v>0</v>
      </c>
      <c r="BU77" s="77">
        <f t="shared" si="223"/>
        <v>0</v>
      </c>
      <c r="BV77" s="118"/>
      <c r="BW77" s="118"/>
      <c r="BX77" s="119"/>
      <c r="BY77" s="119"/>
      <c r="BZ77" s="77">
        <f t="shared" si="224"/>
        <v>0</v>
      </c>
      <c r="CA77" s="77">
        <f t="shared" si="225"/>
        <v>0</v>
      </c>
      <c r="CB77" s="77">
        <f t="shared" si="226"/>
        <v>0</v>
      </c>
      <c r="CC77" s="118"/>
      <c r="CD77" s="118"/>
      <c r="CE77" s="119"/>
      <c r="CF77" s="119"/>
      <c r="CG77" s="77">
        <f t="shared" si="227"/>
        <v>0</v>
      </c>
      <c r="CH77" s="77">
        <f t="shared" si="228"/>
        <v>0</v>
      </c>
      <c r="CI77" s="77">
        <f t="shared" si="229"/>
        <v>0</v>
      </c>
      <c r="CJ77" s="118"/>
      <c r="CK77" s="118"/>
      <c r="CL77" s="119"/>
      <c r="CM77" s="119"/>
      <c r="CN77" s="77">
        <f t="shared" si="230"/>
        <v>0</v>
      </c>
      <c r="CO77" s="77">
        <f t="shared" si="231"/>
        <v>0</v>
      </c>
      <c r="CP77" s="77">
        <f t="shared" si="232"/>
        <v>0</v>
      </c>
      <c r="CQ77" s="118"/>
      <c r="CR77" s="118"/>
      <c r="CS77" s="119"/>
      <c r="CT77" s="119"/>
      <c r="CU77" s="77">
        <f t="shared" si="233"/>
        <v>0</v>
      </c>
      <c r="CV77" s="77">
        <f t="shared" si="234"/>
        <v>0</v>
      </c>
      <c r="CW77" s="77">
        <f t="shared" si="235"/>
        <v>0</v>
      </c>
      <c r="CX77" s="118"/>
      <c r="CY77" s="118"/>
      <c r="CZ77" s="119"/>
      <c r="DA77" s="119"/>
      <c r="DB77" s="77">
        <f t="shared" si="236"/>
        <v>0</v>
      </c>
      <c r="DC77" s="77">
        <f t="shared" si="237"/>
        <v>0</v>
      </c>
      <c r="DD77" s="77">
        <f t="shared" si="238"/>
        <v>0</v>
      </c>
      <c r="DE77" s="118"/>
      <c r="DF77" s="118"/>
      <c r="DG77" s="119"/>
      <c r="DH77" s="119"/>
      <c r="DI77" s="77">
        <f t="shared" si="239"/>
        <v>0</v>
      </c>
      <c r="DJ77" s="77">
        <f t="shared" si="240"/>
        <v>0</v>
      </c>
      <c r="DK77" s="77">
        <f t="shared" si="241"/>
        <v>0</v>
      </c>
      <c r="DL77" s="118"/>
      <c r="DM77" s="118"/>
      <c r="DN77" s="119"/>
      <c r="DO77" s="119"/>
      <c r="DP77" s="77">
        <f t="shared" si="242"/>
        <v>0</v>
      </c>
      <c r="DQ77" s="77">
        <f t="shared" si="243"/>
        <v>0</v>
      </c>
      <c r="DR77" s="77">
        <f t="shared" si="244"/>
        <v>0</v>
      </c>
      <c r="DS77" s="118"/>
      <c r="DT77" s="118"/>
      <c r="DU77" s="119"/>
      <c r="DV77" s="119"/>
      <c r="DW77" s="77">
        <f t="shared" si="245"/>
        <v>0</v>
      </c>
      <c r="DX77" s="77">
        <f t="shared" si="246"/>
        <v>0</v>
      </c>
      <c r="DY77" s="77">
        <f t="shared" si="247"/>
        <v>0</v>
      </c>
      <c r="DZ77" s="118"/>
      <c r="EA77" s="118"/>
      <c r="EB77" s="119"/>
      <c r="EC77" s="119"/>
      <c r="ED77" s="77">
        <f t="shared" si="248"/>
        <v>0</v>
      </c>
      <c r="EE77" s="77">
        <f t="shared" si="249"/>
        <v>0</v>
      </c>
      <c r="EF77" s="77">
        <f t="shared" si="250"/>
        <v>0</v>
      </c>
      <c r="EG77" s="118"/>
      <c r="EH77" s="118"/>
      <c r="EI77" s="119"/>
      <c r="EJ77" s="119"/>
      <c r="EK77" s="77">
        <f t="shared" si="251"/>
        <v>0</v>
      </c>
      <c r="EL77" s="77">
        <f t="shared" si="252"/>
        <v>0</v>
      </c>
      <c r="EM77" s="77">
        <f t="shared" si="253"/>
        <v>0</v>
      </c>
      <c r="EN77" s="118"/>
      <c r="EO77" s="118"/>
      <c r="EP77" s="119"/>
      <c r="EQ77" s="119"/>
      <c r="ER77" s="77">
        <f t="shared" si="254"/>
        <v>0</v>
      </c>
      <c r="ES77" s="77">
        <f t="shared" si="255"/>
        <v>0</v>
      </c>
      <c r="ET77" s="77">
        <f t="shared" si="256"/>
        <v>0</v>
      </c>
      <c r="EU77" s="118"/>
      <c r="EV77" s="118"/>
      <c r="EW77" s="119"/>
      <c r="EX77" s="119"/>
      <c r="EY77" s="77">
        <f t="shared" si="257"/>
        <v>0</v>
      </c>
      <c r="EZ77" s="77">
        <f t="shared" si="258"/>
        <v>0</v>
      </c>
      <c r="FA77" s="77">
        <f t="shared" si="259"/>
        <v>0</v>
      </c>
      <c r="FB77" s="118"/>
      <c r="FC77" s="118"/>
      <c r="FD77" s="119"/>
      <c r="FE77" s="119"/>
      <c r="FF77" s="77">
        <f t="shared" si="260"/>
        <v>0</v>
      </c>
      <c r="FG77" s="77">
        <f t="shared" si="261"/>
        <v>0</v>
      </c>
      <c r="FH77" s="77">
        <f t="shared" si="262"/>
        <v>0</v>
      </c>
      <c r="FI77" s="118"/>
      <c r="FJ77" s="118"/>
      <c r="FK77" s="119"/>
      <c r="FL77" s="119"/>
      <c r="FM77" s="77">
        <f t="shared" si="263"/>
        <v>0</v>
      </c>
      <c r="FN77" s="77">
        <f t="shared" si="264"/>
        <v>0</v>
      </c>
      <c r="FO77" s="77">
        <f t="shared" si="265"/>
        <v>0</v>
      </c>
      <c r="FP77" s="118"/>
      <c r="FQ77" s="118"/>
      <c r="FR77" s="119"/>
      <c r="FS77" s="119"/>
      <c r="FT77" s="77">
        <f t="shared" si="266"/>
        <v>0</v>
      </c>
      <c r="FU77" s="77">
        <f t="shared" si="267"/>
        <v>0</v>
      </c>
      <c r="FV77" s="77">
        <f t="shared" si="268"/>
        <v>0</v>
      </c>
      <c r="FW77" s="118"/>
      <c r="FX77" s="118"/>
      <c r="FY77" s="119"/>
      <c r="FZ77" s="119"/>
      <c r="GA77" s="77">
        <f t="shared" si="269"/>
        <v>0</v>
      </c>
      <c r="GB77" s="77">
        <f t="shared" si="270"/>
        <v>0</v>
      </c>
      <c r="GC77" s="77">
        <f t="shared" si="271"/>
        <v>0</v>
      </c>
      <c r="GD77" s="118"/>
      <c r="GE77" s="118"/>
      <c r="GF77" s="119"/>
      <c r="GG77" s="119"/>
      <c r="GH77" s="77">
        <f t="shared" si="272"/>
        <v>0</v>
      </c>
      <c r="GI77" s="77">
        <f t="shared" si="273"/>
        <v>0</v>
      </c>
      <c r="GJ77" s="77">
        <f t="shared" si="274"/>
        <v>0</v>
      </c>
      <c r="GK77" s="118"/>
      <c r="GL77" s="118"/>
      <c r="GM77" s="119"/>
      <c r="GN77" s="119"/>
      <c r="GO77" s="77">
        <f t="shared" si="275"/>
        <v>0</v>
      </c>
      <c r="GP77" s="77">
        <f t="shared" si="276"/>
        <v>0</v>
      </c>
      <c r="GQ77" s="77">
        <f t="shared" si="277"/>
        <v>0</v>
      </c>
      <c r="GR77" s="118"/>
      <c r="GS77" s="118"/>
      <c r="GT77" s="119"/>
      <c r="GU77" s="119"/>
      <c r="GV77" s="77">
        <f t="shared" si="278"/>
        <v>0</v>
      </c>
      <c r="GW77" s="77">
        <f t="shared" si="279"/>
        <v>0</v>
      </c>
      <c r="GX77" s="77">
        <f t="shared" si="280"/>
        <v>0</v>
      </c>
      <c r="GY77" s="118"/>
      <c r="GZ77" s="118"/>
      <c r="HA77" s="119"/>
      <c r="HB77" s="119"/>
      <c r="HC77" s="77">
        <f t="shared" si="281"/>
        <v>0</v>
      </c>
      <c r="HD77" s="77">
        <f t="shared" si="282"/>
        <v>0</v>
      </c>
      <c r="HE77" s="77">
        <f t="shared" si="283"/>
        <v>0</v>
      </c>
      <c r="HF77" s="118"/>
      <c r="HG77" s="118"/>
      <c r="HH77" s="119"/>
      <c r="HI77" s="119"/>
      <c r="HJ77" s="77">
        <f t="shared" si="284"/>
        <v>0</v>
      </c>
      <c r="HK77" s="77">
        <f t="shared" si="285"/>
        <v>0</v>
      </c>
      <c r="HL77" s="77">
        <f t="shared" si="286"/>
        <v>0</v>
      </c>
      <c r="HM77" s="120"/>
      <c r="HN77" s="120"/>
      <c r="HO77" s="120"/>
      <c r="HP77" s="120"/>
      <c r="HQ77" s="120"/>
      <c r="HR77" s="120"/>
      <c r="HS77" s="76">
        <f t="shared" si="181"/>
        <v>0</v>
      </c>
      <c r="HT77" s="76">
        <f t="shared" si="182"/>
        <v>0</v>
      </c>
      <c r="HU77" s="76">
        <f t="shared" si="183"/>
        <v>0</v>
      </c>
      <c r="HV77" s="76">
        <f t="shared" si="184"/>
        <v>0</v>
      </c>
      <c r="HW77" s="76">
        <f t="shared" si="185"/>
        <v>0</v>
      </c>
      <c r="HX77" s="76">
        <f t="shared" si="186"/>
        <v>0</v>
      </c>
      <c r="HY77" s="76">
        <f t="shared" si="187"/>
        <v>0</v>
      </c>
      <c r="HZ77" s="76">
        <f t="shared" si="188"/>
        <v>0</v>
      </c>
      <c r="IA77" s="76">
        <f t="shared" si="189"/>
        <v>0</v>
      </c>
      <c r="IB77" s="76">
        <f t="shared" si="190"/>
        <v>0</v>
      </c>
      <c r="IC77" s="76">
        <f t="shared" si="191"/>
        <v>0</v>
      </c>
      <c r="ID77" s="76">
        <f t="shared" si="192"/>
        <v>0</v>
      </c>
      <c r="IE77" s="78">
        <f>IF('Daftar Pegawai'!I71="ASN YANG TIDAK DIBAYARKAN TPP",100%,
 IF(HZ77&gt;=$C$4,100%,
 (HN77*3%)+H77+I77+J77+O77+P77+Q77+V77+W77+X77+AC77+AD77+AE77+AJ77+AK77+AL77+AQ77+AR77+AS77+AX77+AY77+AZ77+BE77+BF77+BG77+BL77+BM77+BN77+BS77+BT77+BU77+BZ77+CA77+CB77+CG77+CH77+CI77+CN77+CO77+CP77+CU77+CV77+CW77+DB77+DC77+DD77+DI77+DJ77+DK77+DP77+DQ77+DR77+DW77+DX77+DY77+ED77+EE77+EF77+EK77+EL77+EM77+ER77+ES77+ET77+EY77+EZ77+FA77+FF77+FG77+FH77+FM77+FN77+FO77+FT77+FU77+FV77+GA77+GB77+GC77+GH77+GI77+GJ77+GO77+GP77+GQ77+GV77+GW77+GX77+HC77+HD77+HE77+HJ77+HK77+HL77+'Daftar Pegawai'!K71+'Daftar Pegawai'!M71+'Daftar Pegawai'!U71+'Daftar Pegawai'!O71+'Daftar Pegawai'!Q71+'Daftar Pegawai'!S71
 )
)</f>
        <v>1</v>
      </c>
      <c r="IF77" s="78">
        <f t="shared" si="287"/>
        <v>1</v>
      </c>
    </row>
    <row r="78" spans="1:240" x14ac:dyDescent="0.25">
      <c r="A78" s="121">
        <f t="shared" si="193"/>
        <v>68</v>
      </c>
      <c r="B78" s="121">
        <f>'Daftar Pegawai'!B72</f>
        <v>0</v>
      </c>
      <c r="C78" s="121">
        <f>'Daftar Pegawai'!C72</f>
        <v>0</v>
      </c>
      <c r="D78" s="118"/>
      <c r="E78" s="118"/>
      <c r="F78" s="119"/>
      <c r="G78" s="119"/>
      <c r="H78" s="77">
        <f t="shared" si="194"/>
        <v>0</v>
      </c>
      <c r="I78" s="77">
        <f t="shared" si="195"/>
        <v>0</v>
      </c>
      <c r="J78" s="77">
        <f t="shared" si="196"/>
        <v>0</v>
      </c>
      <c r="K78" s="118"/>
      <c r="L78" s="118"/>
      <c r="M78" s="119"/>
      <c r="N78" s="119"/>
      <c r="O78" s="77">
        <f t="shared" si="197"/>
        <v>0</v>
      </c>
      <c r="P78" s="77">
        <f t="shared" si="198"/>
        <v>0</v>
      </c>
      <c r="Q78" s="77">
        <f t="shared" si="199"/>
        <v>0</v>
      </c>
      <c r="R78" s="118"/>
      <c r="S78" s="118"/>
      <c r="T78" s="119"/>
      <c r="U78" s="119"/>
      <c r="V78" s="77">
        <f t="shared" si="200"/>
        <v>0</v>
      </c>
      <c r="W78" s="77">
        <f t="shared" si="201"/>
        <v>0</v>
      </c>
      <c r="X78" s="77">
        <f t="shared" si="202"/>
        <v>0</v>
      </c>
      <c r="Y78" s="118"/>
      <c r="Z78" s="118"/>
      <c r="AA78" s="119"/>
      <c r="AB78" s="119"/>
      <c r="AC78" s="77">
        <f t="shared" si="203"/>
        <v>0</v>
      </c>
      <c r="AD78" s="77">
        <f t="shared" si="204"/>
        <v>0</v>
      </c>
      <c r="AE78" s="77">
        <f t="shared" si="205"/>
        <v>0</v>
      </c>
      <c r="AF78" s="118"/>
      <c r="AG78" s="118"/>
      <c r="AH78" s="119"/>
      <c r="AI78" s="119"/>
      <c r="AJ78" s="77">
        <f t="shared" si="206"/>
        <v>0</v>
      </c>
      <c r="AK78" s="77">
        <f t="shared" si="207"/>
        <v>0</v>
      </c>
      <c r="AL78" s="77">
        <f t="shared" si="208"/>
        <v>0</v>
      </c>
      <c r="AM78" s="118"/>
      <c r="AN78" s="118"/>
      <c r="AO78" s="119"/>
      <c r="AP78" s="119"/>
      <c r="AQ78" s="77">
        <f t="shared" si="209"/>
        <v>0</v>
      </c>
      <c r="AR78" s="77">
        <f t="shared" si="210"/>
        <v>0</v>
      </c>
      <c r="AS78" s="77">
        <f t="shared" si="211"/>
        <v>0</v>
      </c>
      <c r="AT78" s="118"/>
      <c r="AU78" s="118"/>
      <c r="AV78" s="119"/>
      <c r="AW78" s="119"/>
      <c r="AX78" s="77">
        <f t="shared" si="212"/>
        <v>0</v>
      </c>
      <c r="AY78" s="77">
        <f t="shared" si="213"/>
        <v>0</v>
      </c>
      <c r="AZ78" s="77">
        <f t="shared" si="214"/>
        <v>0</v>
      </c>
      <c r="BA78" s="118"/>
      <c r="BB78" s="118"/>
      <c r="BC78" s="119"/>
      <c r="BD78" s="119"/>
      <c r="BE78" s="77">
        <f t="shared" si="215"/>
        <v>0</v>
      </c>
      <c r="BF78" s="77">
        <f t="shared" si="216"/>
        <v>0</v>
      </c>
      <c r="BG78" s="77">
        <f t="shared" si="217"/>
        <v>0</v>
      </c>
      <c r="BH78" s="118"/>
      <c r="BI78" s="118"/>
      <c r="BJ78" s="119"/>
      <c r="BK78" s="119"/>
      <c r="BL78" s="77">
        <f t="shared" si="218"/>
        <v>0</v>
      </c>
      <c r="BM78" s="77">
        <f t="shared" si="219"/>
        <v>0</v>
      </c>
      <c r="BN78" s="77">
        <f t="shared" si="220"/>
        <v>0</v>
      </c>
      <c r="BO78" s="118"/>
      <c r="BP78" s="118"/>
      <c r="BQ78" s="119"/>
      <c r="BR78" s="119"/>
      <c r="BS78" s="77">
        <f t="shared" si="221"/>
        <v>0</v>
      </c>
      <c r="BT78" s="77">
        <f t="shared" si="222"/>
        <v>0</v>
      </c>
      <c r="BU78" s="77">
        <f t="shared" si="223"/>
        <v>0</v>
      </c>
      <c r="BV78" s="118"/>
      <c r="BW78" s="118"/>
      <c r="BX78" s="119"/>
      <c r="BY78" s="119"/>
      <c r="BZ78" s="77">
        <f t="shared" si="224"/>
        <v>0</v>
      </c>
      <c r="CA78" s="77">
        <f t="shared" si="225"/>
        <v>0</v>
      </c>
      <c r="CB78" s="77">
        <f t="shared" si="226"/>
        <v>0</v>
      </c>
      <c r="CC78" s="118"/>
      <c r="CD78" s="118"/>
      <c r="CE78" s="119"/>
      <c r="CF78" s="119"/>
      <c r="CG78" s="77">
        <f t="shared" si="227"/>
        <v>0</v>
      </c>
      <c r="CH78" s="77">
        <f t="shared" si="228"/>
        <v>0</v>
      </c>
      <c r="CI78" s="77">
        <f t="shared" si="229"/>
        <v>0</v>
      </c>
      <c r="CJ78" s="118"/>
      <c r="CK78" s="118"/>
      <c r="CL78" s="119"/>
      <c r="CM78" s="119"/>
      <c r="CN78" s="77">
        <f t="shared" si="230"/>
        <v>0</v>
      </c>
      <c r="CO78" s="77">
        <f t="shared" si="231"/>
        <v>0</v>
      </c>
      <c r="CP78" s="77">
        <f t="shared" si="232"/>
        <v>0</v>
      </c>
      <c r="CQ78" s="118"/>
      <c r="CR78" s="118"/>
      <c r="CS78" s="119"/>
      <c r="CT78" s="119"/>
      <c r="CU78" s="77">
        <f t="shared" si="233"/>
        <v>0</v>
      </c>
      <c r="CV78" s="77">
        <f t="shared" si="234"/>
        <v>0</v>
      </c>
      <c r="CW78" s="77">
        <f t="shared" si="235"/>
        <v>0</v>
      </c>
      <c r="CX78" s="118"/>
      <c r="CY78" s="118"/>
      <c r="CZ78" s="119"/>
      <c r="DA78" s="119"/>
      <c r="DB78" s="77">
        <f t="shared" si="236"/>
        <v>0</v>
      </c>
      <c r="DC78" s="77">
        <f t="shared" si="237"/>
        <v>0</v>
      </c>
      <c r="DD78" s="77">
        <f t="shared" si="238"/>
        <v>0</v>
      </c>
      <c r="DE78" s="118"/>
      <c r="DF78" s="118"/>
      <c r="DG78" s="119"/>
      <c r="DH78" s="119"/>
      <c r="DI78" s="77">
        <f t="shared" si="239"/>
        <v>0</v>
      </c>
      <c r="DJ78" s="77">
        <f t="shared" si="240"/>
        <v>0</v>
      </c>
      <c r="DK78" s="77">
        <f t="shared" si="241"/>
        <v>0</v>
      </c>
      <c r="DL78" s="118"/>
      <c r="DM78" s="118"/>
      <c r="DN78" s="119"/>
      <c r="DO78" s="119"/>
      <c r="DP78" s="77">
        <f t="shared" si="242"/>
        <v>0</v>
      </c>
      <c r="DQ78" s="77">
        <f t="shared" si="243"/>
        <v>0</v>
      </c>
      <c r="DR78" s="77">
        <f t="shared" si="244"/>
        <v>0</v>
      </c>
      <c r="DS78" s="118"/>
      <c r="DT78" s="118"/>
      <c r="DU78" s="119"/>
      <c r="DV78" s="119"/>
      <c r="DW78" s="77">
        <f t="shared" si="245"/>
        <v>0</v>
      </c>
      <c r="DX78" s="77">
        <f t="shared" si="246"/>
        <v>0</v>
      </c>
      <c r="DY78" s="77">
        <f t="shared" si="247"/>
        <v>0</v>
      </c>
      <c r="DZ78" s="118"/>
      <c r="EA78" s="118"/>
      <c r="EB78" s="119"/>
      <c r="EC78" s="119"/>
      <c r="ED78" s="77">
        <f t="shared" si="248"/>
        <v>0</v>
      </c>
      <c r="EE78" s="77">
        <f t="shared" si="249"/>
        <v>0</v>
      </c>
      <c r="EF78" s="77">
        <f t="shared" si="250"/>
        <v>0</v>
      </c>
      <c r="EG78" s="118"/>
      <c r="EH78" s="118"/>
      <c r="EI78" s="119"/>
      <c r="EJ78" s="119"/>
      <c r="EK78" s="77">
        <f t="shared" si="251"/>
        <v>0</v>
      </c>
      <c r="EL78" s="77">
        <f t="shared" si="252"/>
        <v>0</v>
      </c>
      <c r="EM78" s="77">
        <f t="shared" si="253"/>
        <v>0</v>
      </c>
      <c r="EN78" s="118"/>
      <c r="EO78" s="118"/>
      <c r="EP78" s="119"/>
      <c r="EQ78" s="119"/>
      <c r="ER78" s="77">
        <f t="shared" si="254"/>
        <v>0</v>
      </c>
      <c r="ES78" s="77">
        <f t="shared" si="255"/>
        <v>0</v>
      </c>
      <c r="ET78" s="77">
        <f t="shared" si="256"/>
        <v>0</v>
      </c>
      <c r="EU78" s="118"/>
      <c r="EV78" s="118"/>
      <c r="EW78" s="119"/>
      <c r="EX78" s="119"/>
      <c r="EY78" s="77">
        <f t="shared" si="257"/>
        <v>0</v>
      </c>
      <c r="EZ78" s="77">
        <f t="shared" si="258"/>
        <v>0</v>
      </c>
      <c r="FA78" s="77">
        <f t="shared" si="259"/>
        <v>0</v>
      </c>
      <c r="FB78" s="118"/>
      <c r="FC78" s="118"/>
      <c r="FD78" s="119"/>
      <c r="FE78" s="119"/>
      <c r="FF78" s="77">
        <f t="shared" si="260"/>
        <v>0</v>
      </c>
      <c r="FG78" s="77">
        <f t="shared" si="261"/>
        <v>0</v>
      </c>
      <c r="FH78" s="77">
        <f t="shared" si="262"/>
        <v>0</v>
      </c>
      <c r="FI78" s="118"/>
      <c r="FJ78" s="118"/>
      <c r="FK78" s="119"/>
      <c r="FL78" s="119"/>
      <c r="FM78" s="77">
        <f t="shared" si="263"/>
        <v>0</v>
      </c>
      <c r="FN78" s="77">
        <f t="shared" si="264"/>
        <v>0</v>
      </c>
      <c r="FO78" s="77">
        <f t="shared" si="265"/>
        <v>0</v>
      </c>
      <c r="FP78" s="118"/>
      <c r="FQ78" s="118"/>
      <c r="FR78" s="119"/>
      <c r="FS78" s="119"/>
      <c r="FT78" s="77">
        <f t="shared" si="266"/>
        <v>0</v>
      </c>
      <c r="FU78" s="77">
        <f t="shared" si="267"/>
        <v>0</v>
      </c>
      <c r="FV78" s="77">
        <f t="shared" si="268"/>
        <v>0</v>
      </c>
      <c r="FW78" s="118"/>
      <c r="FX78" s="118"/>
      <c r="FY78" s="119"/>
      <c r="FZ78" s="119"/>
      <c r="GA78" s="77">
        <f t="shared" si="269"/>
        <v>0</v>
      </c>
      <c r="GB78" s="77">
        <f t="shared" si="270"/>
        <v>0</v>
      </c>
      <c r="GC78" s="77">
        <f t="shared" si="271"/>
        <v>0</v>
      </c>
      <c r="GD78" s="118"/>
      <c r="GE78" s="118"/>
      <c r="GF78" s="119"/>
      <c r="GG78" s="119"/>
      <c r="GH78" s="77">
        <f t="shared" si="272"/>
        <v>0</v>
      </c>
      <c r="GI78" s="77">
        <f t="shared" si="273"/>
        <v>0</v>
      </c>
      <c r="GJ78" s="77">
        <f t="shared" si="274"/>
        <v>0</v>
      </c>
      <c r="GK78" s="118"/>
      <c r="GL78" s="118"/>
      <c r="GM78" s="119"/>
      <c r="GN78" s="119"/>
      <c r="GO78" s="77">
        <f t="shared" si="275"/>
        <v>0</v>
      </c>
      <c r="GP78" s="77">
        <f t="shared" si="276"/>
        <v>0</v>
      </c>
      <c r="GQ78" s="77">
        <f t="shared" si="277"/>
        <v>0</v>
      </c>
      <c r="GR78" s="118"/>
      <c r="GS78" s="118"/>
      <c r="GT78" s="119"/>
      <c r="GU78" s="119"/>
      <c r="GV78" s="77">
        <f t="shared" si="278"/>
        <v>0</v>
      </c>
      <c r="GW78" s="77">
        <f t="shared" si="279"/>
        <v>0</v>
      </c>
      <c r="GX78" s="77">
        <f t="shared" si="280"/>
        <v>0</v>
      </c>
      <c r="GY78" s="118"/>
      <c r="GZ78" s="118"/>
      <c r="HA78" s="119"/>
      <c r="HB78" s="119"/>
      <c r="HC78" s="77">
        <f t="shared" si="281"/>
        <v>0</v>
      </c>
      <c r="HD78" s="77">
        <f t="shared" si="282"/>
        <v>0</v>
      </c>
      <c r="HE78" s="77">
        <f t="shared" si="283"/>
        <v>0</v>
      </c>
      <c r="HF78" s="118"/>
      <c r="HG78" s="118"/>
      <c r="HH78" s="119"/>
      <c r="HI78" s="119"/>
      <c r="HJ78" s="77">
        <f t="shared" si="284"/>
        <v>0</v>
      </c>
      <c r="HK78" s="77">
        <f t="shared" si="285"/>
        <v>0</v>
      </c>
      <c r="HL78" s="77">
        <f t="shared" si="286"/>
        <v>0</v>
      </c>
      <c r="HM78" s="120"/>
      <c r="HN78" s="120"/>
      <c r="HO78" s="120"/>
      <c r="HP78" s="120"/>
      <c r="HQ78" s="120"/>
      <c r="HR78" s="120"/>
      <c r="HS78" s="76">
        <f t="shared" si="181"/>
        <v>0</v>
      </c>
      <c r="HT78" s="76">
        <f t="shared" si="182"/>
        <v>0</v>
      </c>
      <c r="HU78" s="76">
        <f t="shared" si="183"/>
        <v>0</v>
      </c>
      <c r="HV78" s="76">
        <f t="shared" si="184"/>
        <v>0</v>
      </c>
      <c r="HW78" s="76">
        <f t="shared" si="185"/>
        <v>0</v>
      </c>
      <c r="HX78" s="76">
        <f t="shared" si="186"/>
        <v>0</v>
      </c>
      <c r="HY78" s="76">
        <f t="shared" si="187"/>
        <v>0</v>
      </c>
      <c r="HZ78" s="76">
        <f t="shared" si="188"/>
        <v>0</v>
      </c>
      <c r="IA78" s="76">
        <f t="shared" si="189"/>
        <v>0</v>
      </c>
      <c r="IB78" s="76">
        <f t="shared" si="190"/>
        <v>0</v>
      </c>
      <c r="IC78" s="76">
        <f t="shared" si="191"/>
        <v>0</v>
      </c>
      <c r="ID78" s="76">
        <f t="shared" si="192"/>
        <v>0</v>
      </c>
      <c r="IE78" s="78">
        <f>IF('Daftar Pegawai'!I72="ASN YANG TIDAK DIBAYARKAN TPP",100%,
 IF(HZ78&gt;=$C$4,100%,
 (HN78*3%)+H78+I78+J78+O78+P78+Q78+V78+W78+X78+AC78+AD78+AE78+AJ78+AK78+AL78+AQ78+AR78+AS78+AX78+AY78+AZ78+BE78+BF78+BG78+BL78+BM78+BN78+BS78+BT78+BU78+BZ78+CA78+CB78+CG78+CH78+CI78+CN78+CO78+CP78+CU78+CV78+CW78+DB78+DC78+DD78+DI78+DJ78+DK78+DP78+DQ78+DR78+DW78+DX78+DY78+ED78+EE78+EF78+EK78+EL78+EM78+ER78+ES78+ET78+EY78+EZ78+FA78+FF78+FG78+FH78+FM78+FN78+FO78+FT78+FU78+FV78+GA78+GB78+GC78+GH78+GI78+GJ78+GO78+GP78+GQ78+GV78+GW78+GX78+HC78+HD78+HE78+HJ78+HK78+HL78+'Daftar Pegawai'!K72+'Daftar Pegawai'!M72+'Daftar Pegawai'!U72+'Daftar Pegawai'!O72+'Daftar Pegawai'!Q72+'Daftar Pegawai'!S72
 )
)</f>
        <v>1</v>
      </c>
      <c r="IF78" s="78">
        <f t="shared" si="287"/>
        <v>1</v>
      </c>
    </row>
    <row r="79" spans="1:240" x14ac:dyDescent="0.25">
      <c r="A79" s="121">
        <f t="shared" si="193"/>
        <v>69</v>
      </c>
      <c r="B79" s="121">
        <f>'Daftar Pegawai'!B73</f>
        <v>0</v>
      </c>
      <c r="C79" s="121">
        <f>'Daftar Pegawai'!C73</f>
        <v>0</v>
      </c>
      <c r="D79" s="118"/>
      <c r="E79" s="118"/>
      <c r="F79" s="119"/>
      <c r="G79" s="119"/>
      <c r="H79" s="77">
        <f t="shared" si="194"/>
        <v>0</v>
      </c>
      <c r="I79" s="77">
        <f t="shared" si="195"/>
        <v>0</v>
      </c>
      <c r="J79" s="77">
        <f t="shared" si="196"/>
        <v>0</v>
      </c>
      <c r="K79" s="118"/>
      <c r="L79" s="118"/>
      <c r="M79" s="119"/>
      <c r="N79" s="119"/>
      <c r="O79" s="77">
        <f t="shared" si="197"/>
        <v>0</v>
      </c>
      <c r="P79" s="77">
        <f t="shared" si="198"/>
        <v>0</v>
      </c>
      <c r="Q79" s="77">
        <f t="shared" si="199"/>
        <v>0</v>
      </c>
      <c r="R79" s="118"/>
      <c r="S79" s="118"/>
      <c r="T79" s="119"/>
      <c r="U79" s="119"/>
      <c r="V79" s="77">
        <f t="shared" si="200"/>
        <v>0</v>
      </c>
      <c r="W79" s="77">
        <f t="shared" si="201"/>
        <v>0</v>
      </c>
      <c r="X79" s="77">
        <f t="shared" si="202"/>
        <v>0</v>
      </c>
      <c r="Y79" s="118"/>
      <c r="Z79" s="118"/>
      <c r="AA79" s="119"/>
      <c r="AB79" s="119"/>
      <c r="AC79" s="77">
        <f t="shared" si="203"/>
        <v>0</v>
      </c>
      <c r="AD79" s="77">
        <f t="shared" si="204"/>
        <v>0</v>
      </c>
      <c r="AE79" s="77">
        <f t="shared" si="205"/>
        <v>0</v>
      </c>
      <c r="AF79" s="118"/>
      <c r="AG79" s="118"/>
      <c r="AH79" s="119"/>
      <c r="AI79" s="119"/>
      <c r="AJ79" s="77">
        <f t="shared" si="206"/>
        <v>0</v>
      </c>
      <c r="AK79" s="77">
        <f t="shared" si="207"/>
        <v>0</v>
      </c>
      <c r="AL79" s="77">
        <f t="shared" si="208"/>
        <v>0</v>
      </c>
      <c r="AM79" s="118"/>
      <c r="AN79" s="118"/>
      <c r="AO79" s="119"/>
      <c r="AP79" s="119"/>
      <c r="AQ79" s="77">
        <f t="shared" si="209"/>
        <v>0</v>
      </c>
      <c r="AR79" s="77">
        <f t="shared" si="210"/>
        <v>0</v>
      </c>
      <c r="AS79" s="77">
        <f t="shared" si="211"/>
        <v>0</v>
      </c>
      <c r="AT79" s="118"/>
      <c r="AU79" s="118"/>
      <c r="AV79" s="119"/>
      <c r="AW79" s="119"/>
      <c r="AX79" s="77">
        <f t="shared" si="212"/>
        <v>0</v>
      </c>
      <c r="AY79" s="77">
        <f t="shared" si="213"/>
        <v>0</v>
      </c>
      <c r="AZ79" s="77">
        <f t="shared" si="214"/>
        <v>0</v>
      </c>
      <c r="BA79" s="118"/>
      <c r="BB79" s="118"/>
      <c r="BC79" s="119"/>
      <c r="BD79" s="119"/>
      <c r="BE79" s="77">
        <f t="shared" si="215"/>
        <v>0</v>
      </c>
      <c r="BF79" s="77">
        <f t="shared" si="216"/>
        <v>0</v>
      </c>
      <c r="BG79" s="77">
        <f t="shared" si="217"/>
        <v>0</v>
      </c>
      <c r="BH79" s="118"/>
      <c r="BI79" s="118"/>
      <c r="BJ79" s="119"/>
      <c r="BK79" s="119"/>
      <c r="BL79" s="77">
        <f t="shared" si="218"/>
        <v>0</v>
      </c>
      <c r="BM79" s="77">
        <f t="shared" si="219"/>
        <v>0</v>
      </c>
      <c r="BN79" s="77">
        <f t="shared" si="220"/>
        <v>0</v>
      </c>
      <c r="BO79" s="118"/>
      <c r="BP79" s="118"/>
      <c r="BQ79" s="119"/>
      <c r="BR79" s="119"/>
      <c r="BS79" s="77">
        <f t="shared" si="221"/>
        <v>0</v>
      </c>
      <c r="BT79" s="77">
        <f t="shared" si="222"/>
        <v>0</v>
      </c>
      <c r="BU79" s="77">
        <f t="shared" si="223"/>
        <v>0</v>
      </c>
      <c r="BV79" s="118"/>
      <c r="BW79" s="118"/>
      <c r="BX79" s="119"/>
      <c r="BY79" s="119"/>
      <c r="BZ79" s="77">
        <f t="shared" si="224"/>
        <v>0</v>
      </c>
      <c r="CA79" s="77">
        <f t="shared" si="225"/>
        <v>0</v>
      </c>
      <c r="CB79" s="77">
        <f t="shared" si="226"/>
        <v>0</v>
      </c>
      <c r="CC79" s="118"/>
      <c r="CD79" s="118"/>
      <c r="CE79" s="119"/>
      <c r="CF79" s="119"/>
      <c r="CG79" s="77">
        <f t="shared" si="227"/>
        <v>0</v>
      </c>
      <c r="CH79" s="77">
        <f t="shared" si="228"/>
        <v>0</v>
      </c>
      <c r="CI79" s="77">
        <f t="shared" si="229"/>
        <v>0</v>
      </c>
      <c r="CJ79" s="118"/>
      <c r="CK79" s="118"/>
      <c r="CL79" s="119"/>
      <c r="CM79" s="119"/>
      <c r="CN79" s="77">
        <f t="shared" si="230"/>
        <v>0</v>
      </c>
      <c r="CO79" s="77">
        <f t="shared" si="231"/>
        <v>0</v>
      </c>
      <c r="CP79" s="77">
        <f t="shared" si="232"/>
        <v>0</v>
      </c>
      <c r="CQ79" s="118"/>
      <c r="CR79" s="118"/>
      <c r="CS79" s="119"/>
      <c r="CT79" s="119"/>
      <c r="CU79" s="77">
        <f t="shared" si="233"/>
        <v>0</v>
      </c>
      <c r="CV79" s="77">
        <f t="shared" si="234"/>
        <v>0</v>
      </c>
      <c r="CW79" s="77">
        <f t="shared" si="235"/>
        <v>0</v>
      </c>
      <c r="CX79" s="118"/>
      <c r="CY79" s="118"/>
      <c r="CZ79" s="119"/>
      <c r="DA79" s="119"/>
      <c r="DB79" s="77">
        <f t="shared" si="236"/>
        <v>0</v>
      </c>
      <c r="DC79" s="77">
        <f t="shared" si="237"/>
        <v>0</v>
      </c>
      <c r="DD79" s="77">
        <f t="shared" si="238"/>
        <v>0</v>
      </c>
      <c r="DE79" s="118"/>
      <c r="DF79" s="118"/>
      <c r="DG79" s="119"/>
      <c r="DH79" s="119"/>
      <c r="DI79" s="77">
        <f t="shared" si="239"/>
        <v>0</v>
      </c>
      <c r="DJ79" s="77">
        <f t="shared" si="240"/>
        <v>0</v>
      </c>
      <c r="DK79" s="77">
        <f t="shared" si="241"/>
        <v>0</v>
      </c>
      <c r="DL79" s="118"/>
      <c r="DM79" s="118"/>
      <c r="DN79" s="119"/>
      <c r="DO79" s="119"/>
      <c r="DP79" s="77">
        <f t="shared" si="242"/>
        <v>0</v>
      </c>
      <c r="DQ79" s="77">
        <f t="shared" si="243"/>
        <v>0</v>
      </c>
      <c r="DR79" s="77">
        <f t="shared" si="244"/>
        <v>0</v>
      </c>
      <c r="DS79" s="118"/>
      <c r="DT79" s="118"/>
      <c r="DU79" s="119"/>
      <c r="DV79" s="119"/>
      <c r="DW79" s="77">
        <f t="shared" si="245"/>
        <v>0</v>
      </c>
      <c r="DX79" s="77">
        <f t="shared" si="246"/>
        <v>0</v>
      </c>
      <c r="DY79" s="77">
        <f t="shared" si="247"/>
        <v>0</v>
      </c>
      <c r="DZ79" s="118"/>
      <c r="EA79" s="118"/>
      <c r="EB79" s="119"/>
      <c r="EC79" s="119"/>
      <c r="ED79" s="77">
        <f t="shared" si="248"/>
        <v>0</v>
      </c>
      <c r="EE79" s="77">
        <f t="shared" si="249"/>
        <v>0</v>
      </c>
      <c r="EF79" s="77">
        <f t="shared" si="250"/>
        <v>0</v>
      </c>
      <c r="EG79" s="118"/>
      <c r="EH79" s="118"/>
      <c r="EI79" s="119"/>
      <c r="EJ79" s="119"/>
      <c r="EK79" s="77">
        <f t="shared" si="251"/>
        <v>0</v>
      </c>
      <c r="EL79" s="77">
        <f t="shared" si="252"/>
        <v>0</v>
      </c>
      <c r="EM79" s="77">
        <f t="shared" si="253"/>
        <v>0</v>
      </c>
      <c r="EN79" s="118"/>
      <c r="EO79" s="118"/>
      <c r="EP79" s="119"/>
      <c r="EQ79" s="119"/>
      <c r="ER79" s="77">
        <f t="shared" si="254"/>
        <v>0</v>
      </c>
      <c r="ES79" s="77">
        <f t="shared" si="255"/>
        <v>0</v>
      </c>
      <c r="ET79" s="77">
        <f t="shared" si="256"/>
        <v>0</v>
      </c>
      <c r="EU79" s="118"/>
      <c r="EV79" s="118"/>
      <c r="EW79" s="119"/>
      <c r="EX79" s="119"/>
      <c r="EY79" s="77">
        <f t="shared" si="257"/>
        <v>0</v>
      </c>
      <c r="EZ79" s="77">
        <f t="shared" si="258"/>
        <v>0</v>
      </c>
      <c r="FA79" s="77">
        <f t="shared" si="259"/>
        <v>0</v>
      </c>
      <c r="FB79" s="118"/>
      <c r="FC79" s="118"/>
      <c r="FD79" s="119"/>
      <c r="FE79" s="119"/>
      <c r="FF79" s="77">
        <f t="shared" si="260"/>
        <v>0</v>
      </c>
      <c r="FG79" s="77">
        <f t="shared" si="261"/>
        <v>0</v>
      </c>
      <c r="FH79" s="77">
        <f t="shared" si="262"/>
        <v>0</v>
      </c>
      <c r="FI79" s="118"/>
      <c r="FJ79" s="118"/>
      <c r="FK79" s="119"/>
      <c r="FL79" s="119"/>
      <c r="FM79" s="77">
        <f t="shared" si="263"/>
        <v>0</v>
      </c>
      <c r="FN79" s="77">
        <f t="shared" si="264"/>
        <v>0</v>
      </c>
      <c r="FO79" s="77">
        <f t="shared" si="265"/>
        <v>0</v>
      </c>
      <c r="FP79" s="118"/>
      <c r="FQ79" s="118"/>
      <c r="FR79" s="119"/>
      <c r="FS79" s="119"/>
      <c r="FT79" s="77">
        <f t="shared" si="266"/>
        <v>0</v>
      </c>
      <c r="FU79" s="77">
        <f t="shared" si="267"/>
        <v>0</v>
      </c>
      <c r="FV79" s="77">
        <f t="shared" si="268"/>
        <v>0</v>
      </c>
      <c r="FW79" s="118"/>
      <c r="FX79" s="118"/>
      <c r="FY79" s="119"/>
      <c r="FZ79" s="119"/>
      <c r="GA79" s="77">
        <f t="shared" si="269"/>
        <v>0</v>
      </c>
      <c r="GB79" s="77">
        <f t="shared" si="270"/>
        <v>0</v>
      </c>
      <c r="GC79" s="77">
        <f t="shared" si="271"/>
        <v>0</v>
      </c>
      <c r="GD79" s="118"/>
      <c r="GE79" s="118"/>
      <c r="GF79" s="119"/>
      <c r="GG79" s="119"/>
      <c r="GH79" s="77">
        <f t="shared" si="272"/>
        <v>0</v>
      </c>
      <c r="GI79" s="77">
        <f t="shared" si="273"/>
        <v>0</v>
      </c>
      <c r="GJ79" s="77">
        <f t="shared" si="274"/>
        <v>0</v>
      </c>
      <c r="GK79" s="118"/>
      <c r="GL79" s="118"/>
      <c r="GM79" s="119"/>
      <c r="GN79" s="119"/>
      <c r="GO79" s="77">
        <f t="shared" si="275"/>
        <v>0</v>
      </c>
      <c r="GP79" s="77">
        <f t="shared" si="276"/>
        <v>0</v>
      </c>
      <c r="GQ79" s="77">
        <f t="shared" si="277"/>
        <v>0</v>
      </c>
      <c r="GR79" s="118"/>
      <c r="GS79" s="118"/>
      <c r="GT79" s="119"/>
      <c r="GU79" s="119"/>
      <c r="GV79" s="77">
        <f t="shared" si="278"/>
        <v>0</v>
      </c>
      <c r="GW79" s="77">
        <f t="shared" si="279"/>
        <v>0</v>
      </c>
      <c r="GX79" s="77">
        <f t="shared" si="280"/>
        <v>0</v>
      </c>
      <c r="GY79" s="118"/>
      <c r="GZ79" s="118"/>
      <c r="HA79" s="119"/>
      <c r="HB79" s="119"/>
      <c r="HC79" s="77">
        <f t="shared" si="281"/>
        <v>0</v>
      </c>
      <c r="HD79" s="77">
        <f t="shared" si="282"/>
        <v>0</v>
      </c>
      <c r="HE79" s="77">
        <f t="shared" si="283"/>
        <v>0</v>
      </c>
      <c r="HF79" s="118"/>
      <c r="HG79" s="118"/>
      <c r="HH79" s="119"/>
      <c r="HI79" s="119"/>
      <c r="HJ79" s="77">
        <f t="shared" si="284"/>
        <v>0</v>
      </c>
      <c r="HK79" s="77">
        <f t="shared" si="285"/>
        <v>0</v>
      </c>
      <c r="HL79" s="77">
        <f t="shared" si="286"/>
        <v>0</v>
      </c>
      <c r="HM79" s="120"/>
      <c r="HN79" s="120"/>
      <c r="HO79" s="120"/>
      <c r="HP79" s="120"/>
      <c r="HQ79" s="120"/>
      <c r="HR79" s="120"/>
      <c r="HS79" s="76">
        <f t="shared" si="181"/>
        <v>0</v>
      </c>
      <c r="HT79" s="76">
        <f t="shared" si="182"/>
        <v>0</v>
      </c>
      <c r="HU79" s="76">
        <f t="shared" si="183"/>
        <v>0</v>
      </c>
      <c r="HV79" s="76">
        <f t="shared" si="184"/>
        <v>0</v>
      </c>
      <c r="HW79" s="76">
        <f t="shared" si="185"/>
        <v>0</v>
      </c>
      <c r="HX79" s="76">
        <f t="shared" si="186"/>
        <v>0</v>
      </c>
      <c r="HY79" s="76">
        <f t="shared" si="187"/>
        <v>0</v>
      </c>
      <c r="HZ79" s="76">
        <f t="shared" si="188"/>
        <v>0</v>
      </c>
      <c r="IA79" s="76">
        <f t="shared" si="189"/>
        <v>0</v>
      </c>
      <c r="IB79" s="76">
        <f t="shared" si="190"/>
        <v>0</v>
      </c>
      <c r="IC79" s="76">
        <f t="shared" si="191"/>
        <v>0</v>
      </c>
      <c r="ID79" s="76">
        <f t="shared" si="192"/>
        <v>0</v>
      </c>
      <c r="IE79" s="78">
        <f>IF('Daftar Pegawai'!I73="ASN YANG TIDAK DIBAYARKAN TPP",100%,
 IF(HZ79&gt;=$C$4,100%,
 (HN79*3%)+H79+I79+J79+O79+P79+Q79+V79+W79+X79+AC79+AD79+AE79+AJ79+AK79+AL79+AQ79+AR79+AS79+AX79+AY79+AZ79+BE79+BF79+BG79+BL79+BM79+BN79+BS79+BT79+BU79+BZ79+CA79+CB79+CG79+CH79+CI79+CN79+CO79+CP79+CU79+CV79+CW79+DB79+DC79+DD79+DI79+DJ79+DK79+DP79+DQ79+DR79+DW79+DX79+DY79+ED79+EE79+EF79+EK79+EL79+EM79+ER79+ES79+ET79+EY79+EZ79+FA79+FF79+FG79+FH79+FM79+FN79+FO79+FT79+FU79+FV79+GA79+GB79+GC79+GH79+GI79+GJ79+GO79+GP79+GQ79+GV79+GW79+GX79+HC79+HD79+HE79+HJ79+HK79+HL79+'Daftar Pegawai'!K73+'Daftar Pegawai'!M73+'Daftar Pegawai'!U73+'Daftar Pegawai'!O73+'Daftar Pegawai'!Q73+'Daftar Pegawai'!S73
 )
)</f>
        <v>1</v>
      </c>
      <c r="IF79" s="78">
        <f t="shared" si="287"/>
        <v>1</v>
      </c>
    </row>
    <row r="80" spans="1:240" x14ac:dyDescent="0.25">
      <c r="A80" s="121">
        <f t="shared" si="193"/>
        <v>70</v>
      </c>
      <c r="B80" s="121">
        <f>'Daftar Pegawai'!B74</f>
        <v>0</v>
      </c>
      <c r="C80" s="121">
        <f>'Daftar Pegawai'!C74</f>
        <v>0</v>
      </c>
      <c r="D80" s="118"/>
      <c r="E80" s="118"/>
      <c r="F80" s="119"/>
      <c r="G80" s="119"/>
      <c r="H80" s="77">
        <f t="shared" si="194"/>
        <v>0</v>
      </c>
      <c r="I80" s="77">
        <f t="shared" si="195"/>
        <v>0</v>
      </c>
      <c r="J80" s="77">
        <f t="shared" si="196"/>
        <v>0</v>
      </c>
      <c r="K80" s="118"/>
      <c r="L80" s="118"/>
      <c r="M80" s="119"/>
      <c r="N80" s="119"/>
      <c r="O80" s="77">
        <f t="shared" si="197"/>
        <v>0</v>
      </c>
      <c r="P80" s="77">
        <f t="shared" si="198"/>
        <v>0</v>
      </c>
      <c r="Q80" s="77">
        <f t="shared" si="199"/>
        <v>0</v>
      </c>
      <c r="R80" s="118"/>
      <c r="S80" s="118"/>
      <c r="T80" s="119"/>
      <c r="U80" s="119"/>
      <c r="V80" s="77">
        <f t="shared" si="200"/>
        <v>0</v>
      </c>
      <c r="W80" s="77">
        <f t="shared" si="201"/>
        <v>0</v>
      </c>
      <c r="X80" s="77">
        <f t="shared" si="202"/>
        <v>0</v>
      </c>
      <c r="Y80" s="118"/>
      <c r="Z80" s="118"/>
      <c r="AA80" s="119"/>
      <c r="AB80" s="119"/>
      <c r="AC80" s="77">
        <f t="shared" si="203"/>
        <v>0</v>
      </c>
      <c r="AD80" s="77">
        <f t="shared" si="204"/>
        <v>0</v>
      </c>
      <c r="AE80" s="77">
        <f t="shared" si="205"/>
        <v>0</v>
      </c>
      <c r="AF80" s="118"/>
      <c r="AG80" s="118"/>
      <c r="AH80" s="119"/>
      <c r="AI80" s="119"/>
      <c r="AJ80" s="77">
        <f t="shared" si="206"/>
        <v>0</v>
      </c>
      <c r="AK80" s="77">
        <f t="shared" si="207"/>
        <v>0</v>
      </c>
      <c r="AL80" s="77">
        <f t="shared" si="208"/>
        <v>0</v>
      </c>
      <c r="AM80" s="118"/>
      <c r="AN80" s="118"/>
      <c r="AO80" s="119"/>
      <c r="AP80" s="119"/>
      <c r="AQ80" s="77">
        <f t="shared" si="209"/>
        <v>0</v>
      </c>
      <c r="AR80" s="77">
        <f t="shared" si="210"/>
        <v>0</v>
      </c>
      <c r="AS80" s="77">
        <f t="shared" si="211"/>
        <v>0</v>
      </c>
      <c r="AT80" s="118"/>
      <c r="AU80" s="118"/>
      <c r="AV80" s="119"/>
      <c r="AW80" s="119"/>
      <c r="AX80" s="77">
        <f t="shared" si="212"/>
        <v>0</v>
      </c>
      <c r="AY80" s="77">
        <f t="shared" si="213"/>
        <v>0</v>
      </c>
      <c r="AZ80" s="77">
        <f t="shared" si="214"/>
        <v>0</v>
      </c>
      <c r="BA80" s="118"/>
      <c r="BB80" s="118"/>
      <c r="BC80" s="119"/>
      <c r="BD80" s="119"/>
      <c r="BE80" s="77">
        <f t="shared" si="215"/>
        <v>0</v>
      </c>
      <c r="BF80" s="77">
        <f t="shared" si="216"/>
        <v>0</v>
      </c>
      <c r="BG80" s="77">
        <f t="shared" si="217"/>
        <v>0</v>
      </c>
      <c r="BH80" s="118"/>
      <c r="BI80" s="118"/>
      <c r="BJ80" s="119"/>
      <c r="BK80" s="119"/>
      <c r="BL80" s="77">
        <f t="shared" si="218"/>
        <v>0</v>
      </c>
      <c r="BM80" s="77">
        <f t="shared" si="219"/>
        <v>0</v>
      </c>
      <c r="BN80" s="77">
        <f t="shared" si="220"/>
        <v>0</v>
      </c>
      <c r="BO80" s="118"/>
      <c r="BP80" s="118"/>
      <c r="BQ80" s="119"/>
      <c r="BR80" s="119"/>
      <c r="BS80" s="77">
        <f t="shared" si="221"/>
        <v>0</v>
      </c>
      <c r="BT80" s="77">
        <f t="shared" si="222"/>
        <v>0</v>
      </c>
      <c r="BU80" s="77">
        <f t="shared" si="223"/>
        <v>0</v>
      </c>
      <c r="BV80" s="118"/>
      <c r="BW80" s="118"/>
      <c r="BX80" s="119"/>
      <c r="BY80" s="119"/>
      <c r="BZ80" s="77">
        <f t="shared" si="224"/>
        <v>0</v>
      </c>
      <c r="CA80" s="77">
        <f t="shared" si="225"/>
        <v>0</v>
      </c>
      <c r="CB80" s="77">
        <f t="shared" si="226"/>
        <v>0</v>
      </c>
      <c r="CC80" s="118"/>
      <c r="CD80" s="118"/>
      <c r="CE80" s="119"/>
      <c r="CF80" s="119"/>
      <c r="CG80" s="77">
        <f t="shared" si="227"/>
        <v>0</v>
      </c>
      <c r="CH80" s="77">
        <f t="shared" si="228"/>
        <v>0</v>
      </c>
      <c r="CI80" s="77">
        <f t="shared" si="229"/>
        <v>0</v>
      </c>
      <c r="CJ80" s="118"/>
      <c r="CK80" s="118"/>
      <c r="CL80" s="119"/>
      <c r="CM80" s="119"/>
      <c r="CN80" s="77">
        <f t="shared" si="230"/>
        <v>0</v>
      </c>
      <c r="CO80" s="77">
        <f t="shared" si="231"/>
        <v>0</v>
      </c>
      <c r="CP80" s="77">
        <f t="shared" si="232"/>
        <v>0</v>
      </c>
      <c r="CQ80" s="118"/>
      <c r="CR80" s="118"/>
      <c r="CS80" s="119"/>
      <c r="CT80" s="119"/>
      <c r="CU80" s="77">
        <f t="shared" si="233"/>
        <v>0</v>
      </c>
      <c r="CV80" s="77">
        <f t="shared" si="234"/>
        <v>0</v>
      </c>
      <c r="CW80" s="77">
        <f t="shared" si="235"/>
        <v>0</v>
      </c>
      <c r="CX80" s="118"/>
      <c r="CY80" s="118"/>
      <c r="CZ80" s="119"/>
      <c r="DA80" s="119"/>
      <c r="DB80" s="77">
        <f t="shared" si="236"/>
        <v>0</v>
      </c>
      <c r="DC80" s="77">
        <f t="shared" si="237"/>
        <v>0</v>
      </c>
      <c r="DD80" s="77">
        <f t="shared" si="238"/>
        <v>0</v>
      </c>
      <c r="DE80" s="118"/>
      <c r="DF80" s="118"/>
      <c r="DG80" s="119"/>
      <c r="DH80" s="119"/>
      <c r="DI80" s="77">
        <f t="shared" si="239"/>
        <v>0</v>
      </c>
      <c r="DJ80" s="77">
        <f t="shared" si="240"/>
        <v>0</v>
      </c>
      <c r="DK80" s="77">
        <f t="shared" si="241"/>
        <v>0</v>
      </c>
      <c r="DL80" s="118"/>
      <c r="DM80" s="118"/>
      <c r="DN80" s="119"/>
      <c r="DO80" s="119"/>
      <c r="DP80" s="77">
        <f t="shared" si="242"/>
        <v>0</v>
      </c>
      <c r="DQ80" s="77">
        <f t="shared" si="243"/>
        <v>0</v>
      </c>
      <c r="DR80" s="77">
        <f t="shared" si="244"/>
        <v>0</v>
      </c>
      <c r="DS80" s="118"/>
      <c r="DT80" s="118"/>
      <c r="DU80" s="119"/>
      <c r="DV80" s="119"/>
      <c r="DW80" s="77">
        <f t="shared" si="245"/>
        <v>0</v>
      </c>
      <c r="DX80" s="77">
        <f t="shared" si="246"/>
        <v>0</v>
      </c>
      <c r="DY80" s="77">
        <f t="shared" si="247"/>
        <v>0</v>
      </c>
      <c r="DZ80" s="118"/>
      <c r="EA80" s="118"/>
      <c r="EB80" s="119"/>
      <c r="EC80" s="119"/>
      <c r="ED80" s="77">
        <f t="shared" si="248"/>
        <v>0</v>
      </c>
      <c r="EE80" s="77">
        <f t="shared" si="249"/>
        <v>0</v>
      </c>
      <c r="EF80" s="77">
        <f t="shared" si="250"/>
        <v>0</v>
      </c>
      <c r="EG80" s="118"/>
      <c r="EH80" s="118"/>
      <c r="EI80" s="119"/>
      <c r="EJ80" s="119"/>
      <c r="EK80" s="77">
        <f t="shared" si="251"/>
        <v>0</v>
      </c>
      <c r="EL80" s="77">
        <f t="shared" si="252"/>
        <v>0</v>
      </c>
      <c r="EM80" s="77">
        <f t="shared" si="253"/>
        <v>0</v>
      </c>
      <c r="EN80" s="118"/>
      <c r="EO80" s="118"/>
      <c r="EP80" s="119"/>
      <c r="EQ80" s="119"/>
      <c r="ER80" s="77">
        <f t="shared" si="254"/>
        <v>0</v>
      </c>
      <c r="ES80" s="77">
        <f t="shared" si="255"/>
        <v>0</v>
      </c>
      <c r="ET80" s="77">
        <f t="shared" si="256"/>
        <v>0</v>
      </c>
      <c r="EU80" s="118"/>
      <c r="EV80" s="118"/>
      <c r="EW80" s="119"/>
      <c r="EX80" s="119"/>
      <c r="EY80" s="77">
        <f t="shared" si="257"/>
        <v>0</v>
      </c>
      <c r="EZ80" s="77">
        <f t="shared" si="258"/>
        <v>0</v>
      </c>
      <c r="FA80" s="77">
        <f t="shared" si="259"/>
        <v>0</v>
      </c>
      <c r="FB80" s="118"/>
      <c r="FC80" s="118"/>
      <c r="FD80" s="119"/>
      <c r="FE80" s="119"/>
      <c r="FF80" s="77">
        <f t="shared" si="260"/>
        <v>0</v>
      </c>
      <c r="FG80" s="77">
        <f t="shared" si="261"/>
        <v>0</v>
      </c>
      <c r="FH80" s="77">
        <f t="shared" si="262"/>
        <v>0</v>
      </c>
      <c r="FI80" s="118"/>
      <c r="FJ80" s="118"/>
      <c r="FK80" s="119"/>
      <c r="FL80" s="119"/>
      <c r="FM80" s="77">
        <f t="shared" si="263"/>
        <v>0</v>
      </c>
      <c r="FN80" s="77">
        <f t="shared" si="264"/>
        <v>0</v>
      </c>
      <c r="FO80" s="77">
        <f t="shared" si="265"/>
        <v>0</v>
      </c>
      <c r="FP80" s="118"/>
      <c r="FQ80" s="118"/>
      <c r="FR80" s="119"/>
      <c r="FS80" s="119"/>
      <c r="FT80" s="77">
        <f t="shared" si="266"/>
        <v>0</v>
      </c>
      <c r="FU80" s="77">
        <f t="shared" si="267"/>
        <v>0</v>
      </c>
      <c r="FV80" s="77">
        <f t="shared" si="268"/>
        <v>0</v>
      </c>
      <c r="FW80" s="118"/>
      <c r="FX80" s="118"/>
      <c r="FY80" s="119"/>
      <c r="FZ80" s="119"/>
      <c r="GA80" s="77">
        <f t="shared" si="269"/>
        <v>0</v>
      </c>
      <c r="GB80" s="77">
        <f t="shared" si="270"/>
        <v>0</v>
      </c>
      <c r="GC80" s="77">
        <f t="shared" si="271"/>
        <v>0</v>
      </c>
      <c r="GD80" s="118"/>
      <c r="GE80" s="118"/>
      <c r="GF80" s="119"/>
      <c r="GG80" s="119"/>
      <c r="GH80" s="77">
        <f t="shared" si="272"/>
        <v>0</v>
      </c>
      <c r="GI80" s="77">
        <f t="shared" si="273"/>
        <v>0</v>
      </c>
      <c r="GJ80" s="77">
        <f t="shared" si="274"/>
        <v>0</v>
      </c>
      <c r="GK80" s="118"/>
      <c r="GL80" s="118"/>
      <c r="GM80" s="119"/>
      <c r="GN80" s="119"/>
      <c r="GO80" s="77">
        <f t="shared" si="275"/>
        <v>0</v>
      </c>
      <c r="GP80" s="77">
        <f t="shared" si="276"/>
        <v>0</v>
      </c>
      <c r="GQ80" s="77">
        <f t="shared" si="277"/>
        <v>0</v>
      </c>
      <c r="GR80" s="118"/>
      <c r="GS80" s="118"/>
      <c r="GT80" s="119"/>
      <c r="GU80" s="119"/>
      <c r="GV80" s="77">
        <f t="shared" si="278"/>
        <v>0</v>
      </c>
      <c r="GW80" s="77">
        <f t="shared" si="279"/>
        <v>0</v>
      </c>
      <c r="GX80" s="77">
        <f t="shared" si="280"/>
        <v>0</v>
      </c>
      <c r="GY80" s="118"/>
      <c r="GZ80" s="118"/>
      <c r="HA80" s="119"/>
      <c r="HB80" s="119"/>
      <c r="HC80" s="77">
        <f t="shared" si="281"/>
        <v>0</v>
      </c>
      <c r="HD80" s="77">
        <f t="shared" si="282"/>
        <v>0</v>
      </c>
      <c r="HE80" s="77">
        <f t="shared" si="283"/>
        <v>0</v>
      </c>
      <c r="HF80" s="118"/>
      <c r="HG80" s="118"/>
      <c r="HH80" s="119"/>
      <c r="HI80" s="119"/>
      <c r="HJ80" s="77">
        <f t="shared" si="284"/>
        <v>0</v>
      </c>
      <c r="HK80" s="77">
        <f t="shared" si="285"/>
        <v>0</v>
      </c>
      <c r="HL80" s="77">
        <f t="shared" si="286"/>
        <v>0</v>
      </c>
      <c r="HM80" s="120"/>
      <c r="HN80" s="120"/>
      <c r="HO80" s="120"/>
      <c r="HP80" s="120"/>
      <c r="HQ80" s="120"/>
      <c r="HR80" s="120"/>
      <c r="HS80" s="76">
        <f t="shared" si="181"/>
        <v>0</v>
      </c>
      <c r="HT80" s="76">
        <f t="shared" si="182"/>
        <v>0</v>
      </c>
      <c r="HU80" s="76">
        <f t="shared" si="183"/>
        <v>0</v>
      </c>
      <c r="HV80" s="76">
        <f t="shared" si="184"/>
        <v>0</v>
      </c>
      <c r="HW80" s="76">
        <f t="shared" si="185"/>
        <v>0</v>
      </c>
      <c r="HX80" s="76">
        <f t="shared" si="186"/>
        <v>0</v>
      </c>
      <c r="HY80" s="76">
        <f t="shared" si="187"/>
        <v>0</v>
      </c>
      <c r="HZ80" s="76">
        <f t="shared" si="188"/>
        <v>0</v>
      </c>
      <c r="IA80" s="76">
        <f t="shared" si="189"/>
        <v>0</v>
      </c>
      <c r="IB80" s="76">
        <f t="shared" si="190"/>
        <v>0</v>
      </c>
      <c r="IC80" s="76">
        <f t="shared" si="191"/>
        <v>0</v>
      </c>
      <c r="ID80" s="76">
        <f t="shared" si="192"/>
        <v>0</v>
      </c>
      <c r="IE80" s="78">
        <f>IF('Daftar Pegawai'!I74="ASN YANG TIDAK DIBAYARKAN TPP",100%,
 IF(HZ80&gt;=$C$4,100%,
 (HN80*3%)+H80+I80+J80+O80+P80+Q80+V80+W80+X80+AC80+AD80+AE80+AJ80+AK80+AL80+AQ80+AR80+AS80+AX80+AY80+AZ80+BE80+BF80+BG80+BL80+BM80+BN80+BS80+BT80+BU80+BZ80+CA80+CB80+CG80+CH80+CI80+CN80+CO80+CP80+CU80+CV80+CW80+DB80+DC80+DD80+DI80+DJ80+DK80+DP80+DQ80+DR80+DW80+DX80+DY80+ED80+EE80+EF80+EK80+EL80+EM80+ER80+ES80+ET80+EY80+EZ80+FA80+FF80+FG80+FH80+FM80+FN80+FO80+FT80+FU80+FV80+GA80+GB80+GC80+GH80+GI80+GJ80+GO80+GP80+GQ80+GV80+GW80+GX80+HC80+HD80+HE80+HJ80+HK80+HL80+'Daftar Pegawai'!K74+'Daftar Pegawai'!M74+'Daftar Pegawai'!U74+'Daftar Pegawai'!O74+'Daftar Pegawai'!Q74+'Daftar Pegawai'!S74
 )
)</f>
        <v>1</v>
      </c>
      <c r="IF80" s="78">
        <f t="shared" si="287"/>
        <v>1</v>
      </c>
    </row>
    <row r="81" spans="1:240" x14ac:dyDescent="0.25">
      <c r="A81" s="121">
        <f t="shared" si="193"/>
        <v>71</v>
      </c>
      <c r="B81" s="121">
        <f>'Daftar Pegawai'!B75</f>
        <v>0</v>
      </c>
      <c r="C81" s="121">
        <f>'Daftar Pegawai'!C75</f>
        <v>0</v>
      </c>
      <c r="D81" s="118"/>
      <c r="E81" s="118"/>
      <c r="F81" s="119"/>
      <c r="G81" s="119"/>
      <c r="H81" s="77">
        <f t="shared" si="194"/>
        <v>0</v>
      </c>
      <c r="I81" s="77">
        <f t="shared" si="195"/>
        <v>0</v>
      </c>
      <c r="J81" s="77">
        <f t="shared" si="196"/>
        <v>0</v>
      </c>
      <c r="K81" s="118"/>
      <c r="L81" s="118"/>
      <c r="M81" s="119"/>
      <c r="N81" s="119"/>
      <c r="O81" s="77">
        <f t="shared" si="197"/>
        <v>0</v>
      </c>
      <c r="P81" s="77">
        <f t="shared" si="198"/>
        <v>0</v>
      </c>
      <c r="Q81" s="77">
        <f t="shared" si="199"/>
        <v>0</v>
      </c>
      <c r="R81" s="118"/>
      <c r="S81" s="118"/>
      <c r="T81" s="119"/>
      <c r="U81" s="119"/>
      <c r="V81" s="77">
        <f t="shared" si="200"/>
        <v>0</v>
      </c>
      <c r="W81" s="77">
        <f t="shared" si="201"/>
        <v>0</v>
      </c>
      <c r="X81" s="77">
        <f t="shared" si="202"/>
        <v>0</v>
      </c>
      <c r="Y81" s="118"/>
      <c r="Z81" s="118"/>
      <c r="AA81" s="119"/>
      <c r="AB81" s="119"/>
      <c r="AC81" s="77">
        <f t="shared" si="203"/>
        <v>0</v>
      </c>
      <c r="AD81" s="77">
        <f t="shared" si="204"/>
        <v>0</v>
      </c>
      <c r="AE81" s="77">
        <f t="shared" si="205"/>
        <v>0</v>
      </c>
      <c r="AF81" s="118"/>
      <c r="AG81" s="118"/>
      <c r="AH81" s="119"/>
      <c r="AI81" s="119"/>
      <c r="AJ81" s="77">
        <f t="shared" si="206"/>
        <v>0</v>
      </c>
      <c r="AK81" s="77">
        <f t="shared" si="207"/>
        <v>0</v>
      </c>
      <c r="AL81" s="77">
        <f t="shared" si="208"/>
        <v>0</v>
      </c>
      <c r="AM81" s="118"/>
      <c r="AN81" s="118"/>
      <c r="AO81" s="119"/>
      <c r="AP81" s="119"/>
      <c r="AQ81" s="77">
        <f t="shared" si="209"/>
        <v>0</v>
      </c>
      <c r="AR81" s="77">
        <f t="shared" si="210"/>
        <v>0</v>
      </c>
      <c r="AS81" s="77">
        <f t="shared" si="211"/>
        <v>0</v>
      </c>
      <c r="AT81" s="118"/>
      <c r="AU81" s="118"/>
      <c r="AV81" s="119"/>
      <c r="AW81" s="119"/>
      <c r="AX81" s="77">
        <f t="shared" si="212"/>
        <v>0</v>
      </c>
      <c r="AY81" s="77">
        <f t="shared" si="213"/>
        <v>0</v>
      </c>
      <c r="AZ81" s="77">
        <f t="shared" si="214"/>
        <v>0</v>
      </c>
      <c r="BA81" s="118"/>
      <c r="BB81" s="118"/>
      <c r="BC81" s="119"/>
      <c r="BD81" s="119"/>
      <c r="BE81" s="77">
        <f t="shared" si="215"/>
        <v>0</v>
      </c>
      <c r="BF81" s="77">
        <f t="shared" si="216"/>
        <v>0</v>
      </c>
      <c r="BG81" s="77">
        <f t="shared" si="217"/>
        <v>0</v>
      </c>
      <c r="BH81" s="118"/>
      <c r="BI81" s="118"/>
      <c r="BJ81" s="119"/>
      <c r="BK81" s="119"/>
      <c r="BL81" s="77">
        <f t="shared" si="218"/>
        <v>0</v>
      </c>
      <c r="BM81" s="77">
        <f t="shared" si="219"/>
        <v>0</v>
      </c>
      <c r="BN81" s="77">
        <f t="shared" si="220"/>
        <v>0</v>
      </c>
      <c r="BO81" s="118"/>
      <c r="BP81" s="118"/>
      <c r="BQ81" s="119"/>
      <c r="BR81" s="119"/>
      <c r="BS81" s="77">
        <f t="shared" si="221"/>
        <v>0</v>
      </c>
      <c r="BT81" s="77">
        <f t="shared" si="222"/>
        <v>0</v>
      </c>
      <c r="BU81" s="77">
        <f t="shared" si="223"/>
        <v>0</v>
      </c>
      <c r="BV81" s="118"/>
      <c r="BW81" s="118"/>
      <c r="BX81" s="119"/>
      <c r="BY81" s="119"/>
      <c r="BZ81" s="77">
        <f t="shared" si="224"/>
        <v>0</v>
      </c>
      <c r="CA81" s="77">
        <f t="shared" si="225"/>
        <v>0</v>
      </c>
      <c r="CB81" s="77">
        <f t="shared" si="226"/>
        <v>0</v>
      </c>
      <c r="CC81" s="118"/>
      <c r="CD81" s="118"/>
      <c r="CE81" s="119"/>
      <c r="CF81" s="119"/>
      <c r="CG81" s="77">
        <f t="shared" si="227"/>
        <v>0</v>
      </c>
      <c r="CH81" s="77">
        <f t="shared" si="228"/>
        <v>0</v>
      </c>
      <c r="CI81" s="77">
        <f t="shared" si="229"/>
        <v>0</v>
      </c>
      <c r="CJ81" s="118"/>
      <c r="CK81" s="118"/>
      <c r="CL81" s="119"/>
      <c r="CM81" s="119"/>
      <c r="CN81" s="77">
        <f t="shared" si="230"/>
        <v>0</v>
      </c>
      <c r="CO81" s="77">
        <f t="shared" si="231"/>
        <v>0</v>
      </c>
      <c r="CP81" s="77">
        <f t="shared" si="232"/>
        <v>0</v>
      </c>
      <c r="CQ81" s="118"/>
      <c r="CR81" s="118"/>
      <c r="CS81" s="119"/>
      <c r="CT81" s="119"/>
      <c r="CU81" s="77">
        <f t="shared" si="233"/>
        <v>0</v>
      </c>
      <c r="CV81" s="77">
        <f t="shared" si="234"/>
        <v>0</v>
      </c>
      <c r="CW81" s="77">
        <f t="shared" si="235"/>
        <v>0</v>
      </c>
      <c r="CX81" s="118"/>
      <c r="CY81" s="118"/>
      <c r="CZ81" s="119"/>
      <c r="DA81" s="119"/>
      <c r="DB81" s="77">
        <f t="shared" si="236"/>
        <v>0</v>
      </c>
      <c r="DC81" s="77">
        <f t="shared" si="237"/>
        <v>0</v>
      </c>
      <c r="DD81" s="77">
        <f t="shared" si="238"/>
        <v>0</v>
      </c>
      <c r="DE81" s="118"/>
      <c r="DF81" s="118"/>
      <c r="DG81" s="119"/>
      <c r="DH81" s="119"/>
      <c r="DI81" s="77">
        <f t="shared" si="239"/>
        <v>0</v>
      </c>
      <c r="DJ81" s="77">
        <f t="shared" si="240"/>
        <v>0</v>
      </c>
      <c r="DK81" s="77">
        <f t="shared" si="241"/>
        <v>0</v>
      </c>
      <c r="DL81" s="118"/>
      <c r="DM81" s="118"/>
      <c r="DN81" s="119"/>
      <c r="DO81" s="119"/>
      <c r="DP81" s="77">
        <f t="shared" si="242"/>
        <v>0</v>
      </c>
      <c r="DQ81" s="77">
        <f t="shared" si="243"/>
        <v>0</v>
      </c>
      <c r="DR81" s="77">
        <f t="shared" si="244"/>
        <v>0</v>
      </c>
      <c r="DS81" s="118"/>
      <c r="DT81" s="118"/>
      <c r="DU81" s="119"/>
      <c r="DV81" s="119"/>
      <c r="DW81" s="77">
        <f t="shared" si="245"/>
        <v>0</v>
      </c>
      <c r="DX81" s="77">
        <f t="shared" si="246"/>
        <v>0</v>
      </c>
      <c r="DY81" s="77">
        <f t="shared" si="247"/>
        <v>0</v>
      </c>
      <c r="DZ81" s="118"/>
      <c r="EA81" s="118"/>
      <c r="EB81" s="119"/>
      <c r="EC81" s="119"/>
      <c r="ED81" s="77">
        <f t="shared" si="248"/>
        <v>0</v>
      </c>
      <c r="EE81" s="77">
        <f t="shared" si="249"/>
        <v>0</v>
      </c>
      <c r="EF81" s="77">
        <f t="shared" si="250"/>
        <v>0</v>
      </c>
      <c r="EG81" s="118"/>
      <c r="EH81" s="118"/>
      <c r="EI81" s="119"/>
      <c r="EJ81" s="119"/>
      <c r="EK81" s="77">
        <f t="shared" si="251"/>
        <v>0</v>
      </c>
      <c r="EL81" s="77">
        <f t="shared" si="252"/>
        <v>0</v>
      </c>
      <c r="EM81" s="77">
        <f t="shared" si="253"/>
        <v>0</v>
      </c>
      <c r="EN81" s="118"/>
      <c r="EO81" s="118"/>
      <c r="EP81" s="119"/>
      <c r="EQ81" s="119"/>
      <c r="ER81" s="77">
        <f t="shared" si="254"/>
        <v>0</v>
      </c>
      <c r="ES81" s="77">
        <f t="shared" si="255"/>
        <v>0</v>
      </c>
      <c r="ET81" s="77">
        <f t="shared" si="256"/>
        <v>0</v>
      </c>
      <c r="EU81" s="118"/>
      <c r="EV81" s="118"/>
      <c r="EW81" s="119"/>
      <c r="EX81" s="119"/>
      <c r="EY81" s="77">
        <f t="shared" si="257"/>
        <v>0</v>
      </c>
      <c r="EZ81" s="77">
        <f t="shared" si="258"/>
        <v>0</v>
      </c>
      <c r="FA81" s="77">
        <f t="shared" si="259"/>
        <v>0</v>
      </c>
      <c r="FB81" s="118"/>
      <c r="FC81" s="118"/>
      <c r="FD81" s="119"/>
      <c r="FE81" s="119"/>
      <c r="FF81" s="77">
        <f t="shared" si="260"/>
        <v>0</v>
      </c>
      <c r="FG81" s="77">
        <f t="shared" si="261"/>
        <v>0</v>
      </c>
      <c r="FH81" s="77">
        <f t="shared" si="262"/>
        <v>0</v>
      </c>
      <c r="FI81" s="118"/>
      <c r="FJ81" s="118"/>
      <c r="FK81" s="119"/>
      <c r="FL81" s="119"/>
      <c r="FM81" s="77">
        <f t="shared" si="263"/>
        <v>0</v>
      </c>
      <c r="FN81" s="77">
        <f t="shared" si="264"/>
        <v>0</v>
      </c>
      <c r="FO81" s="77">
        <f t="shared" si="265"/>
        <v>0</v>
      </c>
      <c r="FP81" s="118"/>
      <c r="FQ81" s="118"/>
      <c r="FR81" s="119"/>
      <c r="FS81" s="119"/>
      <c r="FT81" s="77">
        <f t="shared" si="266"/>
        <v>0</v>
      </c>
      <c r="FU81" s="77">
        <f t="shared" si="267"/>
        <v>0</v>
      </c>
      <c r="FV81" s="77">
        <f t="shared" si="268"/>
        <v>0</v>
      </c>
      <c r="FW81" s="118"/>
      <c r="FX81" s="118"/>
      <c r="FY81" s="119"/>
      <c r="FZ81" s="119"/>
      <c r="GA81" s="77">
        <f t="shared" si="269"/>
        <v>0</v>
      </c>
      <c r="GB81" s="77">
        <f t="shared" si="270"/>
        <v>0</v>
      </c>
      <c r="GC81" s="77">
        <f t="shared" si="271"/>
        <v>0</v>
      </c>
      <c r="GD81" s="118"/>
      <c r="GE81" s="118"/>
      <c r="GF81" s="119"/>
      <c r="GG81" s="119"/>
      <c r="GH81" s="77">
        <f t="shared" si="272"/>
        <v>0</v>
      </c>
      <c r="GI81" s="77">
        <f t="shared" si="273"/>
        <v>0</v>
      </c>
      <c r="GJ81" s="77">
        <f t="shared" si="274"/>
        <v>0</v>
      </c>
      <c r="GK81" s="118"/>
      <c r="GL81" s="118"/>
      <c r="GM81" s="119"/>
      <c r="GN81" s="119"/>
      <c r="GO81" s="77">
        <f t="shared" si="275"/>
        <v>0</v>
      </c>
      <c r="GP81" s="77">
        <f t="shared" si="276"/>
        <v>0</v>
      </c>
      <c r="GQ81" s="77">
        <f t="shared" si="277"/>
        <v>0</v>
      </c>
      <c r="GR81" s="118"/>
      <c r="GS81" s="118"/>
      <c r="GT81" s="119"/>
      <c r="GU81" s="119"/>
      <c r="GV81" s="77">
        <f t="shared" si="278"/>
        <v>0</v>
      </c>
      <c r="GW81" s="77">
        <f t="shared" si="279"/>
        <v>0</v>
      </c>
      <c r="GX81" s="77">
        <f t="shared" si="280"/>
        <v>0</v>
      </c>
      <c r="GY81" s="118"/>
      <c r="GZ81" s="118"/>
      <c r="HA81" s="119"/>
      <c r="HB81" s="119"/>
      <c r="HC81" s="77">
        <f t="shared" si="281"/>
        <v>0</v>
      </c>
      <c r="HD81" s="77">
        <f t="shared" si="282"/>
        <v>0</v>
      </c>
      <c r="HE81" s="77">
        <f t="shared" si="283"/>
        <v>0</v>
      </c>
      <c r="HF81" s="118"/>
      <c r="HG81" s="118"/>
      <c r="HH81" s="119"/>
      <c r="HI81" s="119"/>
      <c r="HJ81" s="77">
        <f t="shared" si="284"/>
        <v>0</v>
      </c>
      <c r="HK81" s="77">
        <f t="shared" si="285"/>
        <v>0</v>
      </c>
      <c r="HL81" s="77">
        <f t="shared" si="286"/>
        <v>0</v>
      </c>
      <c r="HM81" s="120"/>
      <c r="HN81" s="120"/>
      <c r="HO81" s="120"/>
      <c r="HP81" s="120"/>
      <c r="HQ81" s="120"/>
      <c r="HR81" s="120"/>
      <c r="HS81" s="76">
        <f t="shared" si="181"/>
        <v>0</v>
      </c>
      <c r="HT81" s="76">
        <f t="shared" si="182"/>
        <v>0</v>
      </c>
      <c r="HU81" s="76">
        <f t="shared" si="183"/>
        <v>0</v>
      </c>
      <c r="HV81" s="76">
        <f t="shared" si="184"/>
        <v>0</v>
      </c>
      <c r="HW81" s="76">
        <f t="shared" si="185"/>
        <v>0</v>
      </c>
      <c r="HX81" s="76">
        <f t="shared" si="186"/>
        <v>0</v>
      </c>
      <c r="HY81" s="76">
        <f t="shared" si="187"/>
        <v>0</v>
      </c>
      <c r="HZ81" s="76">
        <f t="shared" si="188"/>
        <v>0</v>
      </c>
      <c r="IA81" s="76">
        <f t="shared" si="189"/>
        <v>0</v>
      </c>
      <c r="IB81" s="76">
        <f t="shared" si="190"/>
        <v>0</v>
      </c>
      <c r="IC81" s="76">
        <f t="shared" si="191"/>
        <v>0</v>
      </c>
      <c r="ID81" s="76">
        <f t="shared" si="192"/>
        <v>0</v>
      </c>
      <c r="IE81" s="78">
        <f>IF('Daftar Pegawai'!I75="ASN YANG TIDAK DIBAYARKAN TPP",100%,
 IF(HZ81&gt;=$C$4,100%,
 (HN81*3%)+H81+I81+J81+O81+P81+Q81+V81+W81+X81+AC81+AD81+AE81+AJ81+AK81+AL81+AQ81+AR81+AS81+AX81+AY81+AZ81+BE81+BF81+BG81+BL81+BM81+BN81+BS81+BT81+BU81+BZ81+CA81+CB81+CG81+CH81+CI81+CN81+CO81+CP81+CU81+CV81+CW81+DB81+DC81+DD81+DI81+DJ81+DK81+DP81+DQ81+DR81+DW81+DX81+DY81+ED81+EE81+EF81+EK81+EL81+EM81+ER81+ES81+ET81+EY81+EZ81+FA81+FF81+FG81+FH81+FM81+FN81+FO81+FT81+FU81+FV81+GA81+GB81+GC81+GH81+GI81+GJ81+GO81+GP81+GQ81+GV81+GW81+GX81+HC81+HD81+HE81+HJ81+HK81+HL81+'Daftar Pegawai'!K75+'Daftar Pegawai'!M75+'Daftar Pegawai'!U75+'Daftar Pegawai'!O75+'Daftar Pegawai'!Q75+'Daftar Pegawai'!S75
 )
)</f>
        <v>1</v>
      </c>
      <c r="IF81" s="78">
        <f t="shared" si="287"/>
        <v>1</v>
      </c>
    </row>
    <row r="82" spans="1:240" x14ac:dyDescent="0.25">
      <c r="A82" s="121">
        <f t="shared" si="193"/>
        <v>72</v>
      </c>
      <c r="B82" s="121">
        <f>'Daftar Pegawai'!B76</f>
        <v>0</v>
      </c>
      <c r="C82" s="121">
        <f>'Daftar Pegawai'!C76</f>
        <v>0</v>
      </c>
      <c r="D82" s="118"/>
      <c r="E82" s="118"/>
      <c r="F82" s="119"/>
      <c r="G82" s="119"/>
      <c r="H82" s="77">
        <f t="shared" si="194"/>
        <v>0</v>
      </c>
      <c r="I82" s="77">
        <f t="shared" si="195"/>
        <v>0</v>
      </c>
      <c r="J82" s="77">
        <f t="shared" si="196"/>
        <v>0</v>
      </c>
      <c r="K82" s="118"/>
      <c r="L82" s="118"/>
      <c r="M82" s="119"/>
      <c r="N82" s="119"/>
      <c r="O82" s="77">
        <f t="shared" si="197"/>
        <v>0</v>
      </c>
      <c r="P82" s="77">
        <f t="shared" si="198"/>
        <v>0</v>
      </c>
      <c r="Q82" s="77">
        <f t="shared" si="199"/>
        <v>0</v>
      </c>
      <c r="R82" s="118"/>
      <c r="S82" s="118"/>
      <c r="T82" s="119"/>
      <c r="U82" s="119"/>
      <c r="V82" s="77">
        <f t="shared" si="200"/>
        <v>0</v>
      </c>
      <c r="W82" s="77">
        <f t="shared" si="201"/>
        <v>0</v>
      </c>
      <c r="X82" s="77">
        <f t="shared" si="202"/>
        <v>0</v>
      </c>
      <c r="Y82" s="118"/>
      <c r="Z82" s="118"/>
      <c r="AA82" s="119"/>
      <c r="AB82" s="119"/>
      <c r="AC82" s="77">
        <f t="shared" si="203"/>
        <v>0</v>
      </c>
      <c r="AD82" s="77">
        <f t="shared" si="204"/>
        <v>0</v>
      </c>
      <c r="AE82" s="77">
        <f t="shared" si="205"/>
        <v>0</v>
      </c>
      <c r="AF82" s="118"/>
      <c r="AG82" s="118"/>
      <c r="AH82" s="119"/>
      <c r="AI82" s="119"/>
      <c r="AJ82" s="77">
        <f t="shared" si="206"/>
        <v>0</v>
      </c>
      <c r="AK82" s="77">
        <f t="shared" si="207"/>
        <v>0</v>
      </c>
      <c r="AL82" s="77">
        <f t="shared" si="208"/>
        <v>0</v>
      </c>
      <c r="AM82" s="118"/>
      <c r="AN82" s="118"/>
      <c r="AO82" s="119"/>
      <c r="AP82" s="119"/>
      <c r="AQ82" s="77">
        <f t="shared" si="209"/>
        <v>0</v>
      </c>
      <c r="AR82" s="77">
        <f t="shared" si="210"/>
        <v>0</v>
      </c>
      <c r="AS82" s="77">
        <f t="shared" si="211"/>
        <v>0</v>
      </c>
      <c r="AT82" s="118"/>
      <c r="AU82" s="118"/>
      <c r="AV82" s="119"/>
      <c r="AW82" s="119"/>
      <c r="AX82" s="77">
        <f t="shared" si="212"/>
        <v>0</v>
      </c>
      <c r="AY82" s="77">
        <f t="shared" si="213"/>
        <v>0</v>
      </c>
      <c r="AZ82" s="77">
        <f t="shared" si="214"/>
        <v>0</v>
      </c>
      <c r="BA82" s="118"/>
      <c r="BB82" s="118"/>
      <c r="BC82" s="119"/>
      <c r="BD82" s="119"/>
      <c r="BE82" s="77">
        <f t="shared" si="215"/>
        <v>0</v>
      </c>
      <c r="BF82" s="77">
        <f t="shared" si="216"/>
        <v>0</v>
      </c>
      <c r="BG82" s="77">
        <f t="shared" si="217"/>
        <v>0</v>
      </c>
      <c r="BH82" s="118"/>
      <c r="BI82" s="118"/>
      <c r="BJ82" s="119"/>
      <c r="BK82" s="119"/>
      <c r="BL82" s="77">
        <f t="shared" si="218"/>
        <v>0</v>
      </c>
      <c r="BM82" s="77">
        <f t="shared" si="219"/>
        <v>0</v>
      </c>
      <c r="BN82" s="77">
        <f t="shared" si="220"/>
        <v>0</v>
      </c>
      <c r="BO82" s="118"/>
      <c r="BP82" s="118"/>
      <c r="BQ82" s="119"/>
      <c r="BR82" s="119"/>
      <c r="BS82" s="77">
        <f t="shared" si="221"/>
        <v>0</v>
      </c>
      <c r="BT82" s="77">
        <f t="shared" si="222"/>
        <v>0</v>
      </c>
      <c r="BU82" s="77">
        <f t="shared" si="223"/>
        <v>0</v>
      </c>
      <c r="BV82" s="118"/>
      <c r="BW82" s="118"/>
      <c r="BX82" s="119"/>
      <c r="BY82" s="119"/>
      <c r="BZ82" s="77">
        <f t="shared" si="224"/>
        <v>0</v>
      </c>
      <c r="CA82" s="77">
        <f t="shared" si="225"/>
        <v>0</v>
      </c>
      <c r="CB82" s="77">
        <f t="shared" si="226"/>
        <v>0</v>
      </c>
      <c r="CC82" s="118"/>
      <c r="CD82" s="118"/>
      <c r="CE82" s="119"/>
      <c r="CF82" s="119"/>
      <c r="CG82" s="77">
        <f t="shared" si="227"/>
        <v>0</v>
      </c>
      <c r="CH82" s="77">
        <f t="shared" si="228"/>
        <v>0</v>
      </c>
      <c r="CI82" s="77">
        <f t="shared" si="229"/>
        <v>0</v>
      </c>
      <c r="CJ82" s="118"/>
      <c r="CK82" s="118"/>
      <c r="CL82" s="119"/>
      <c r="CM82" s="119"/>
      <c r="CN82" s="77">
        <f t="shared" si="230"/>
        <v>0</v>
      </c>
      <c r="CO82" s="77">
        <f t="shared" si="231"/>
        <v>0</v>
      </c>
      <c r="CP82" s="77">
        <f t="shared" si="232"/>
        <v>0</v>
      </c>
      <c r="CQ82" s="118"/>
      <c r="CR82" s="118"/>
      <c r="CS82" s="119"/>
      <c r="CT82" s="119"/>
      <c r="CU82" s="77">
        <f t="shared" si="233"/>
        <v>0</v>
      </c>
      <c r="CV82" s="77">
        <f t="shared" si="234"/>
        <v>0</v>
      </c>
      <c r="CW82" s="77">
        <f t="shared" si="235"/>
        <v>0</v>
      </c>
      <c r="CX82" s="118"/>
      <c r="CY82" s="118"/>
      <c r="CZ82" s="119"/>
      <c r="DA82" s="119"/>
      <c r="DB82" s="77">
        <f t="shared" si="236"/>
        <v>0</v>
      </c>
      <c r="DC82" s="77">
        <f t="shared" si="237"/>
        <v>0</v>
      </c>
      <c r="DD82" s="77">
        <f t="shared" si="238"/>
        <v>0</v>
      </c>
      <c r="DE82" s="118"/>
      <c r="DF82" s="118"/>
      <c r="DG82" s="119"/>
      <c r="DH82" s="119"/>
      <c r="DI82" s="77">
        <f t="shared" si="239"/>
        <v>0</v>
      </c>
      <c r="DJ82" s="77">
        <f t="shared" si="240"/>
        <v>0</v>
      </c>
      <c r="DK82" s="77">
        <f t="shared" si="241"/>
        <v>0</v>
      </c>
      <c r="DL82" s="118"/>
      <c r="DM82" s="118"/>
      <c r="DN82" s="119"/>
      <c r="DO82" s="119"/>
      <c r="DP82" s="77">
        <f t="shared" si="242"/>
        <v>0</v>
      </c>
      <c r="DQ82" s="77">
        <f t="shared" si="243"/>
        <v>0</v>
      </c>
      <c r="DR82" s="77">
        <f t="shared" si="244"/>
        <v>0</v>
      </c>
      <c r="DS82" s="118"/>
      <c r="DT82" s="118"/>
      <c r="DU82" s="119"/>
      <c r="DV82" s="119"/>
      <c r="DW82" s="77">
        <f t="shared" si="245"/>
        <v>0</v>
      </c>
      <c r="DX82" s="77">
        <f t="shared" si="246"/>
        <v>0</v>
      </c>
      <c r="DY82" s="77">
        <f t="shared" si="247"/>
        <v>0</v>
      </c>
      <c r="DZ82" s="118"/>
      <c r="EA82" s="118"/>
      <c r="EB82" s="119"/>
      <c r="EC82" s="119"/>
      <c r="ED82" s="77">
        <f t="shared" si="248"/>
        <v>0</v>
      </c>
      <c r="EE82" s="77">
        <f t="shared" si="249"/>
        <v>0</v>
      </c>
      <c r="EF82" s="77">
        <f t="shared" si="250"/>
        <v>0</v>
      </c>
      <c r="EG82" s="118"/>
      <c r="EH82" s="118"/>
      <c r="EI82" s="119"/>
      <c r="EJ82" s="119"/>
      <c r="EK82" s="77">
        <f t="shared" si="251"/>
        <v>0</v>
      </c>
      <c r="EL82" s="77">
        <f t="shared" si="252"/>
        <v>0</v>
      </c>
      <c r="EM82" s="77">
        <f t="shared" si="253"/>
        <v>0</v>
      </c>
      <c r="EN82" s="118"/>
      <c r="EO82" s="118"/>
      <c r="EP82" s="119"/>
      <c r="EQ82" s="119"/>
      <c r="ER82" s="77">
        <f t="shared" si="254"/>
        <v>0</v>
      </c>
      <c r="ES82" s="77">
        <f t="shared" si="255"/>
        <v>0</v>
      </c>
      <c r="ET82" s="77">
        <f t="shared" si="256"/>
        <v>0</v>
      </c>
      <c r="EU82" s="118"/>
      <c r="EV82" s="118"/>
      <c r="EW82" s="119"/>
      <c r="EX82" s="119"/>
      <c r="EY82" s="77">
        <f t="shared" si="257"/>
        <v>0</v>
      </c>
      <c r="EZ82" s="77">
        <f t="shared" si="258"/>
        <v>0</v>
      </c>
      <c r="FA82" s="77">
        <f t="shared" si="259"/>
        <v>0</v>
      </c>
      <c r="FB82" s="118"/>
      <c r="FC82" s="118"/>
      <c r="FD82" s="119"/>
      <c r="FE82" s="119"/>
      <c r="FF82" s="77">
        <f t="shared" si="260"/>
        <v>0</v>
      </c>
      <c r="FG82" s="77">
        <f t="shared" si="261"/>
        <v>0</v>
      </c>
      <c r="FH82" s="77">
        <f t="shared" si="262"/>
        <v>0</v>
      </c>
      <c r="FI82" s="118"/>
      <c r="FJ82" s="118"/>
      <c r="FK82" s="119"/>
      <c r="FL82" s="119"/>
      <c r="FM82" s="77">
        <f t="shared" si="263"/>
        <v>0</v>
      </c>
      <c r="FN82" s="77">
        <f t="shared" si="264"/>
        <v>0</v>
      </c>
      <c r="FO82" s="77">
        <f t="shared" si="265"/>
        <v>0</v>
      </c>
      <c r="FP82" s="118"/>
      <c r="FQ82" s="118"/>
      <c r="FR82" s="119"/>
      <c r="FS82" s="119"/>
      <c r="FT82" s="77">
        <f t="shared" si="266"/>
        <v>0</v>
      </c>
      <c r="FU82" s="77">
        <f t="shared" si="267"/>
        <v>0</v>
      </c>
      <c r="FV82" s="77">
        <f t="shared" si="268"/>
        <v>0</v>
      </c>
      <c r="FW82" s="118"/>
      <c r="FX82" s="118"/>
      <c r="FY82" s="119"/>
      <c r="FZ82" s="119"/>
      <c r="GA82" s="77">
        <f t="shared" si="269"/>
        <v>0</v>
      </c>
      <c r="GB82" s="77">
        <f t="shared" si="270"/>
        <v>0</v>
      </c>
      <c r="GC82" s="77">
        <f t="shared" si="271"/>
        <v>0</v>
      </c>
      <c r="GD82" s="118"/>
      <c r="GE82" s="118"/>
      <c r="GF82" s="119"/>
      <c r="GG82" s="119"/>
      <c r="GH82" s="77">
        <f t="shared" si="272"/>
        <v>0</v>
      </c>
      <c r="GI82" s="77">
        <f t="shared" si="273"/>
        <v>0</v>
      </c>
      <c r="GJ82" s="77">
        <f t="shared" si="274"/>
        <v>0</v>
      </c>
      <c r="GK82" s="118"/>
      <c r="GL82" s="118"/>
      <c r="GM82" s="119"/>
      <c r="GN82" s="119"/>
      <c r="GO82" s="77">
        <f t="shared" si="275"/>
        <v>0</v>
      </c>
      <c r="GP82" s="77">
        <f t="shared" si="276"/>
        <v>0</v>
      </c>
      <c r="GQ82" s="77">
        <f t="shared" si="277"/>
        <v>0</v>
      </c>
      <c r="GR82" s="118"/>
      <c r="GS82" s="118"/>
      <c r="GT82" s="119"/>
      <c r="GU82" s="119"/>
      <c r="GV82" s="77">
        <f t="shared" si="278"/>
        <v>0</v>
      </c>
      <c r="GW82" s="77">
        <f t="shared" si="279"/>
        <v>0</v>
      </c>
      <c r="GX82" s="77">
        <f t="shared" si="280"/>
        <v>0</v>
      </c>
      <c r="GY82" s="118"/>
      <c r="GZ82" s="118"/>
      <c r="HA82" s="119"/>
      <c r="HB82" s="119"/>
      <c r="HC82" s="77">
        <f t="shared" si="281"/>
        <v>0</v>
      </c>
      <c r="HD82" s="77">
        <f t="shared" si="282"/>
        <v>0</v>
      </c>
      <c r="HE82" s="77">
        <f t="shared" si="283"/>
        <v>0</v>
      </c>
      <c r="HF82" s="118"/>
      <c r="HG82" s="118"/>
      <c r="HH82" s="119"/>
      <c r="HI82" s="119"/>
      <c r="HJ82" s="77">
        <f t="shared" si="284"/>
        <v>0</v>
      </c>
      <c r="HK82" s="77">
        <f t="shared" si="285"/>
        <v>0</v>
      </c>
      <c r="HL82" s="77">
        <f t="shared" si="286"/>
        <v>0</v>
      </c>
      <c r="HM82" s="120"/>
      <c r="HN82" s="120"/>
      <c r="HO82" s="120"/>
      <c r="HP82" s="120"/>
      <c r="HQ82" s="120"/>
      <c r="HR82" s="120"/>
      <c r="HS82" s="76">
        <f t="shared" si="181"/>
        <v>0</v>
      </c>
      <c r="HT82" s="76">
        <f t="shared" si="182"/>
        <v>0</v>
      </c>
      <c r="HU82" s="76">
        <f t="shared" si="183"/>
        <v>0</v>
      </c>
      <c r="HV82" s="76">
        <f t="shared" si="184"/>
        <v>0</v>
      </c>
      <c r="HW82" s="76">
        <f t="shared" si="185"/>
        <v>0</v>
      </c>
      <c r="HX82" s="76">
        <f t="shared" si="186"/>
        <v>0</v>
      </c>
      <c r="HY82" s="76">
        <f t="shared" si="187"/>
        <v>0</v>
      </c>
      <c r="HZ82" s="76">
        <f t="shared" si="188"/>
        <v>0</v>
      </c>
      <c r="IA82" s="76">
        <f t="shared" si="189"/>
        <v>0</v>
      </c>
      <c r="IB82" s="76">
        <f t="shared" si="190"/>
        <v>0</v>
      </c>
      <c r="IC82" s="76">
        <f t="shared" si="191"/>
        <v>0</v>
      </c>
      <c r="ID82" s="76">
        <f t="shared" si="192"/>
        <v>0</v>
      </c>
      <c r="IE82" s="78">
        <f>IF('Daftar Pegawai'!I76="ASN YANG TIDAK DIBAYARKAN TPP",100%,
 IF(HZ82&gt;=$C$4,100%,
 (HN82*3%)+H82+I82+J82+O82+P82+Q82+V82+W82+X82+AC82+AD82+AE82+AJ82+AK82+AL82+AQ82+AR82+AS82+AX82+AY82+AZ82+BE82+BF82+BG82+BL82+BM82+BN82+BS82+BT82+BU82+BZ82+CA82+CB82+CG82+CH82+CI82+CN82+CO82+CP82+CU82+CV82+CW82+DB82+DC82+DD82+DI82+DJ82+DK82+DP82+DQ82+DR82+DW82+DX82+DY82+ED82+EE82+EF82+EK82+EL82+EM82+ER82+ES82+ET82+EY82+EZ82+FA82+FF82+FG82+FH82+FM82+FN82+FO82+FT82+FU82+FV82+GA82+GB82+GC82+GH82+GI82+GJ82+GO82+GP82+GQ82+GV82+GW82+GX82+HC82+HD82+HE82+HJ82+HK82+HL82+'Daftar Pegawai'!K76+'Daftar Pegawai'!M76+'Daftar Pegawai'!U76+'Daftar Pegawai'!O76+'Daftar Pegawai'!Q76+'Daftar Pegawai'!S76
 )
)</f>
        <v>1</v>
      </c>
      <c r="IF82" s="78">
        <f t="shared" si="287"/>
        <v>1</v>
      </c>
    </row>
    <row r="83" spans="1:240" x14ac:dyDescent="0.25">
      <c r="A83" s="121">
        <f t="shared" si="193"/>
        <v>73</v>
      </c>
      <c r="B83" s="121">
        <f>'Daftar Pegawai'!B77</f>
        <v>0</v>
      </c>
      <c r="C83" s="121">
        <f>'Daftar Pegawai'!C77</f>
        <v>0</v>
      </c>
      <c r="D83" s="118"/>
      <c r="E83" s="118"/>
      <c r="F83" s="119"/>
      <c r="G83" s="119"/>
      <c r="H83" s="77">
        <f t="shared" si="194"/>
        <v>0</v>
      </c>
      <c r="I83" s="77">
        <f t="shared" si="195"/>
        <v>0</v>
      </c>
      <c r="J83" s="77">
        <f t="shared" si="196"/>
        <v>0</v>
      </c>
      <c r="K83" s="118"/>
      <c r="L83" s="118"/>
      <c r="M83" s="119"/>
      <c r="N83" s="119"/>
      <c r="O83" s="77">
        <f t="shared" si="197"/>
        <v>0</v>
      </c>
      <c r="P83" s="77">
        <f t="shared" si="198"/>
        <v>0</v>
      </c>
      <c r="Q83" s="77">
        <f t="shared" si="199"/>
        <v>0</v>
      </c>
      <c r="R83" s="118"/>
      <c r="S83" s="118"/>
      <c r="T83" s="119"/>
      <c r="U83" s="119"/>
      <c r="V83" s="77">
        <f t="shared" si="200"/>
        <v>0</v>
      </c>
      <c r="W83" s="77">
        <f t="shared" si="201"/>
        <v>0</v>
      </c>
      <c r="X83" s="77">
        <f t="shared" si="202"/>
        <v>0</v>
      </c>
      <c r="Y83" s="118"/>
      <c r="Z83" s="118"/>
      <c r="AA83" s="119"/>
      <c r="AB83" s="119"/>
      <c r="AC83" s="77">
        <f t="shared" si="203"/>
        <v>0</v>
      </c>
      <c r="AD83" s="77">
        <f t="shared" si="204"/>
        <v>0</v>
      </c>
      <c r="AE83" s="77">
        <f t="shared" si="205"/>
        <v>0</v>
      </c>
      <c r="AF83" s="118"/>
      <c r="AG83" s="118"/>
      <c r="AH83" s="119"/>
      <c r="AI83" s="119"/>
      <c r="AJ83" s="77">
        <f t="shared" si="206"/>
        <v>0</v>
      </c>
      <c r="AK83" s="77">
        <f t="shared" si="207"/>
        <v>0</v>
      </c>
      <c r="AL83" s="77">
        <f t="shared" si="208"/>
        <v>0</v>
      </c>
      <c r="AM83" s="118"/>
      <c r="AN83" s="118"/>
      <c r="AO83" s="119"/>
      <c r="AP83" s="119"/>
      <c r="AQ83" s="77">
        <f t="shared" si="209"/>
        <v>0</v>
      </c>
      <c r="AR83" s="77">
        <f t="shared" si="210"/>
        <v>0</v>
      </c>
      <c r="AS83" s="77">
        <f t="shared" si="211"/>
        <v>0</v>
      </c>
      <c r="AT83" s="118"/>
      <c r="AU83" s="118"/>
      <c r="AV83" s="119"/>
      <c r="AW83" s="119"/>
      <c r="AX83" s="77">
        <f t="shared" si="212"/>
        <v>0</v>
      </c>
      <c r="AY83" s="77">
        <f t="shared" si="213"/>
        <v>0</v>
      </c>
      <c r="AZ83" s="77">
        <f t="shared" si="214"/>
        <v>0</v>
      </c>
      <c r="BA83" s="118"/>
      <c r="BB83" s="118"/>
      <c r="BC83" s="119"/>
      <c r="BD83" s="119"/>
      <c r="BE83" s="77">
        <f t="shared" si="215"/>
        <v>0</v>
      </c>
      <c r="BF83" s="77">
        <f t="shared" si="216"/>
        <v>0</v>
      </c>
      <c r="BG83" s="77">
        <f t="shared" si="217"/>
        <v>0</v>
      </c>
      <c r="BH83" s="118"/>
      <c r="BI83" s="118"/>
      <c r="BJ83" s="119"/>
      <c r="BK83" s="119"/>
      <c r="BL83" s="77">
        <f t="shared" si="218"/>
        <v>0</v>
      </c>
      <c r="BM83" s="77">
        <f t="shared" si="219"/>
        <v>0</v>
      </c>
      <c r="BN83" s="77">
        <f t="shared" si="220"/>
        <v>0</v>
      </c>
      <c r="BO83" s="118"/>
      <c r="BP83" s="118"/>
      <c r="BQ83" s="119"/>
      <c r="BR83" s="119"/>
      <c r="BS83" s="77">
        <f t="shared" si="221"/>
        <v>0</v>
      </c>
      <c r="BT83" s="77">
        <f t="shared" si="222"/>
        <v>0</v>
      </c>
      <c r="BU83" s="77">
        <f t="shared" si="223"/>
        <v>0</v>
      </c>
      <c r="BV83" s="118"/>
      <c r="BW83" s="118"/>
      <c r="BX83" s="119"/>
      <c r="BY83" s="119"/>
      <c r="BZ83" s="77">
        <f t="shared" si="224"/>
        <v>0</v>
      </c>
      <c r="CA83" s="77">
        <f t="shared" si="225"/>
        <v>0</v>
      </c>
      <c r="CB83" s="77">
        <f t="shared" si="226"/>
        <v>0</v>
      </c>
      <c r="CC83" s="118"/>
      <c r="CD83" s="118"/>
      <c r="CE83" s="119"/>
      <c r="CF83" s="119"/>
      <c r="CG83" s="77">
        <f t="shared" si="227"/>
        <v>0</v>
      </c>
      <c r="CH83" s="77">
        <f t="shared" si="228"/>
        <v>0</v>
      </c>
      <c r="CI83" s="77">
        <f t="shared" si="229"/>
        <v>0</v>
      </c>
      <c r="CJ83" s="118"/>
      <c r="CK83" s="118"/>
      <c r="CL83" s="119"/>
      <c r="CM83" s="119"/>
      <c r="CN83" s="77">
        <f t="shared" si="230"/>
        <v>0</v>
      </c>
      <c r="CO83" s="77">
        <f t="shared" si="231"/>
        <v>0</v>
      </c>
      <c r="CP83" s="77">
        <f t="shared" si="232"/>
        <v>0</v>
      </c>
      <c r="CQ83" s="118"/>
      <c r="CR83" s="118"/>
      <c r="CS83" s="119"/>
      <c r="CT83" s="119"/>
      <c r="CU83" s="77">
        <f t="shared" si="233"/>
        <v>0</v>
      </c>
      <c r="CV83" s="77">
        <f t="shared" si="234"/>
        <v>0</v>
      </c>
      <c r="CW83" s="77">
        <f t="shared" si="235"/>
        <v>0</v>
      </c>
      <c r="CX83" s="118"/>
      <c r="CY83" s="118"/>
      <c r="CZ83" s="119"/>
      <c r="DA83" s="119"/>
      <c r="DB83" s="77">
        <f t="shared" si="236"/>
        <v>0</v>
      </c>
      <c r="DC83" s="77">
        <f t="shared" si="237"/>
        <v>0</v>
      </c>
      <c r="DD83" s="77">
        <f t="shared" si="238"/>
        <v>0</v>
      </c>
      <c r="DE83" s="118"/>
      <c r="DF83" s="118"/>
      <c r="DG83" s="119"/>
      <c r="DH83" s="119"/>
      <c r="DI83" s="77">
        <f t="shared" si="239"/>
        <v>0</v>
      </c>
      <c r="DJ83" s="77">
        <f t="shared" si="240"/>
        <v>0</v>
      </c>
      <c r="DK83" s="77">
        <f t="shared" si="241"/>
        <v>0</v>
      </c>
      <c r="DL83" s="118"/>
      <c r="DM83" s="118"/>
      <c r="DN83" s="119"/>
      <c r="DO83" s="119"/>
      <c r="DP83" s="77">
        <f t="shared" si="242"/>
        <v>0</v>
      </c>
      <c r="DQ83" s="77">
        <f t="shared" si="243"/>
        <v>0</v>
      </c>
      <c r="DR83" s="77">
        <f t="shared" si="244"/>
        <v>0</v>
      </c>
      <c r="DS83" s="118"/>
      <c r="DT83" s="118"/>
      <c r="DU83" s="119"/>
      <c r="DV83" s="119"/>
      <c r="DW83" s="77">
        <f t="shared" si="245"/>
        <v>0</v>
      </c>
      <c r="DX83" s="77">
        <f t="shared" si="246"/>
        <v>0</v>
      </c>
      <c r="DY83" s="77">
        <f t="shared" si="247"/>
        <v>0</v>
      </c>
      <c r="DZ83" s="118"/>
      <c r="EA83" s="118"/>
      <c r="EB83" s="119"/>
      <c r="EC83" s="119"/>
      <c r="ED83" s="77">
        <f t="shared" si="248"/>
        <v>0</v>
      </c>
      <c r="EE83" s="77">
        <f t="shared" si="249"/>
        <v>0</v>
      </c>
      <c r="EF83" s="77">
        <f t="shared" si="250"/>
        <v>0</v>
      </c>
      <c r="EG83" s="118"/>
      <c r="EH83" s="118"/>
      <c r="EI83" s="119"/>
      <c r="EJ83" s="119"/>
      <c r="EK83" s="77">
        <f t="shared" si="251"/>
        <v>0</v>
      </c>
      <c r="EL83" s="77">
        <f t="shared" si="252"/>
        <v>0</v>
      </c>
      <c r="EM83" s="77">
        <f t="shared" si="253"/>
        <v>0</v>
      </c>
      <c r="EN83" s="118"/>
      <c r="EO83" s="118"/>
      <c r="EP83" s="119"/>
      <c r="EQ83" s="119"/>
      <c r="ER83" s="77">
        <f t="shared" si="254"/>
        <v>0</v>
      </c>
      <c r="ES83" s="77">
        <f t="shared" si="255"/>
        <v>0</v>
      </c>
      <c r="ET83" s="77">
        <f t="shared" si="256"/>
        <v>0</v>
      </c>
      <c r="EU83" s="118"/>
      <c r="EV83" s="118"/>
      <c r="EW83" s="119"/>
      <c r="EX83" s="119"/>
      <c r="EY83" s="77">
        <f t="shared" si="257"/>
        <v>0</v>
      </c>
      <c r="EZ83" s="77">
        <f t="shared" si="258"/>
        <v>0</v>
      </c>
      <c r="FA83" s="77">
        <f t="shared" si="259"/>
        <v>0</v>
      </c>
      <c r="FB83" s="118"/>
      <c r="FC83" s="118"/>
      <c r="FD83" s="119"/>
      <c r="FE83" s="119"/>
      <c r="FF83" s="77">
        <f t="shared" si="260"/>
        <v>0</v>
      </c>
      <c r="FG83" s="77">
        <f t="shared" si="261"/>
        <v>0</v>
      </c>
      <c r="FH83" s="77">
        <f t="shared" si="262"/>
        <v>0</v>
      </c>
      <c r="FI83" s="118"/>
      <c r="FJ83" s="118"/>
      <c r="FK83" s="119"/>
      <c r="FL83" s="119"/>
      <c r="FM83" s="77">
        <f t="shared" si="263"/>
        <v>0</v>
      </c>
      <c r="FN83" s="77">
        <f t="shared" si="264"/>
        <v>0</v>
      </c>
      <c r="FO83" s="77">
        <f t="shared" si="265"/>
        <v>0</v>
      </c>
      <c r="FP83" s="118"/>
      <c r="FQ83" s="118"/>
      <c r="FR83" s="119"/>
      <c r="FS83" s="119"/>
      <c r="FT83" s="77">
        <f t="shared" si="266"/>
        <v>0</v>
      </c>
      <c r="FU83" s="77">
        <f t="shared" si="267"/>
        <v>0</v>
      </c>
      <c r="FV83" s="77">
        <f t="shared" si="268"/>
        <v>0</v>
      </c>
      <c r="FW83" s="118"/>
      <c r="FX83" s="118"/>
      <c r="FY83" s="119"/>
      <c r="FZ83" s="119"/>
      <c r="GA83" s="77">
        <f t="shared" si="269"/>
        <v>0</v>
      </c>
      <c r="GB83" s="77">
        <f t="shared" si="270"/>
        <v>0</v>
      </c>
      <c r="GC83" s="77">
        <f t="shared" si="271"/>
        <v>0</v>
      </c>
      <c r="GD83" s="118"/>
      <c r="GE83" s="118"/>
      <c r="GF83" s="119"/>
      <c r="GG83" s="119"/>
      <c r="GH83" s="77">
        <f t="shared" si="272"/>
        <v>0</v>
      </c>
      <c r="GI83" s="77">
        <f t="shared" si="273"/>
        <v>0</v>
      </c>
      <c r="GJ83" s="77">
        <f t="shared" si="274"/>
        <v>0</v>
      </c>
      <c r="GK83" s="118"/>
      <c r="GL83" s="118"/>
      <c r="GM83" s="119"/>
      <c r="GN83" s="119"/>
      <c r="GO83" s="77">
        <f t="shared" si="275"/>
        <v>0</v>
      </c>
      <c r="GP83" s="77">
        <f t="shared" si="276"/>
        <v>0</v>
      </c>
      <c r="GQ83" s="77">
        <f t="shared" si="277"/>
        <v>0</v>
      </c>
      <c r="GR83" s="118"/>
      <c r="GS83" s="118"/>
      <c r="GT83" s="119"/>
      <c r="GU83" s="119"/>
      <c r="GV83" s="77">
        <f t="shared" si="278"/>
        <v>0</v>
      </c>
      <c r="GW83" s="77">
        <f t="shared" si="279"/>
        <v>0</v>
      </c>
      <c r="GX83" s="77">
        <f t="shared" si="280"/>
        <v>0</v>
      </c>
      <c r="GY83" s="118"/>
      <c r="GZ83" s="118"/>
      <c r="HA83" s="119"/>
      <c r="HB83" s="119"/>
      <c r="HC83" s="77">
        <f t="shared" si="281"/>
        <v>0</v>
      </c>
      <c r="HD83" s="77">
        <f t="shared" si="282"/>
        <v>0</v>
      </c>
      <c r="HE83" s="77">
        <f t="shared" si="283"/>
        <v>0</v>
      </c>
      <c r="HF83" s="118"/>
      <c r="HG83" s="118"/>
      <c r="HH83" s="119"/>
      <c r="HI83" s="119"/>
      <c r="HJ83" s="77">
        <f t="shared" si="284"/>
        <v>0</v>
      </c>
      <c r="HK83" s="77">
        <f t="shared" si="285"/>
        <v>0</v>
      </c>
      <c r="HL83" s="77">
        <f t="shared" si="286"/>
        <v>0</v>
      </c>
      <c r="HM83" s="120"/>
      <c r="HN83" s="120"/>
      <c r="HO83" s="120"/>
      <c r="HP83" s="120"/>
      <c r="HQ83" s="120"/>
      <c r="HR83" s="120"/>
      <c r="HS83" s="76">
        <f t="shared" si="181"/>
        <v>0</v>
      </c>
      <c r="HT83" s="76">
        <f t="shared" si="182"/>
        <v>0</v>
      </c>
      <c r="HU83" s="76">
        <f t="shared" si="183"/>
        <v>0</v>
      </c>
      <c r="HV83" s="76">
        <f t="shared" si="184"/>
        <v>0</v>
      </c>
      <c r="HW83" s="76">
        <f t="shared" si="185"/>
        <v>0</v>
      </c>
      <c r="HX83" s="76">
        <f t="shared" si="186"/>
        <v>0</v>
      </c>
      <c r="HY83" s="76">
        <f t="shared" si="187"/>
        <v>0</v>
      </c>
      <c r="HZ83" s="76">
        <f t="shared" si="188"/>
        <v>0</v>
      </c>
      <c r="IA83" s="76">
        <f t="shared" si="189"/>
        <v>0</v>
      </c>
      <c r="IB83" s="76">
        <f t="shared" si="190"/>
        <v>0</v>
      </c>
      <c r="IC83" s="76">
        <f t="shared" si="191"/>
        <v>0</v>
      </c>
      <c r="ID83" s="76">
        <f t="shared" si="192"/>
        <v>0</v>
      </c>
      <c r="IE83" s="78">
        <f>IF('Daftar Pegawai'!I77="ASN YANG TIDAK DIBAYARKAN TPP",100%,
 IF(HZ83&gt;=$C$4,100%,
 (HN83*3%)+H83+I83+J83+O83+P83+Q83+V83+W83+X83+AC83+AD83+AE83+AJ83+AK83+AL83+AQ83+AR83+AS83+AX83+AY83+AZ83+BE83+BF83+BG83+BL83+BM83+BN83+BS83+BT83+BU83+BZ83+CA83+CB83+CG83+CH83+CI83+CN83+CO83+CP83+CU83+CV83+CW83+DB83+DC83+DD83+DI83+DJ83+DK83+DP83+DQ83+DR83+DW83+DX83+DY83+ED83+EE83+EF83+EK83+EL83+EM83+ER83+ES83+ET83+EY83+EZ83+FA83+FF83+FG83+FH83+FM83+FN83+FO83+FT83+FU83+FV83+GA83+GB83+GC83+GH83+GI83+GJ83+GO83+GP83+GQ83+GV83+GW83+GX83+HC83+HD83+HE83+HJ83+HK83+HL83+'Daftar Pegawai'!K77+'Daftar Pegawai'!M77+'Daftar Pegawai'!U77+'Daftar Pegawai'!O77+'Daftar Pegawai'!Q77+'Daftar Pegawai'!S77
 )
)</f>
        <v>1</v>
      </c>
      <c r="IF83" s="78">
        <f t="shared" si="287"/>
        <v>1</v>
      </c>
    </row>
    <row r="84" spans="1:240" x14ac:dyDescent="0.25">
      <c r="A84" s="121">
        <f t="shared" si="193"/>
        <v>74</v>
      </c>
      <c r="B84" s="121">
        <f>'Daftar Pegawai'!B78</f>
        <v>0</v>
      </c>
      <c r="C84" s="121">
        <f>'Daftar Pegawai'!C78</f>
        <v>0</v>
      </c>
      <c r="D84" s="118"/>
      <c r="E84" s="118"/>
      <c r="F84" s="119"/>
      <c r="G84" s="119"/>
      <c r="H84" s="77">
        <f t="shared" si="194"/>
        <v>0</v>
      </c>
      <c r="I84" s="77">
        <f t="shared" si="195"/>
        <v>0</v>
      </c>
      <c r="J84" s="77">
        <f t="shared" si="196"/>
        <v>0</v>
      </c>
      <c r="K84" s="118"/>
      <c r="L84" s="118"/>
      <c r="M84" s="119"/>
      <c r="N84" s="119"/>
      <c r="O84" s="77">
        <f t="shared" si="197"/>
        <v>0</v>
      </c>
      <c r="P84" s="77">
        <f t="shared" si="198"/>
        <v>0</v>
      </c>
      <c r="Q84" s="77">
        <f t="shared" si="199"/>
        <v>0</v>
      </c>
      <c r="R84" s="118"/>
      <c r="S84" s="118"/>
      <c r="T84" s="119"/>
      <c r="U84" s="119"/>
      <c r="V84" s="77">
        <f t="shared" si="200"/>
        <v>0</v>
      </c>
      <c r="W84" s="77">
        <f t="shared" si="201"/>
        <v>0</v>
      </c>
      <c r="X84" s="77">
        <f t="shared" si="202"/>
        <v>0</v>
      </c>
      <c r="Y84" s="118"/>
      <c r="Z84" s="118"/>
      <c r="AA84" s="119"/>
      <c r="AB84" s="119"/>
      <c r="AC84" s="77">
        <f t="shared" si="203"/>
        <v>0</v>
      </c>
      <c r="AD84" s="77">
        <f t="shared" si="204"/>
        <v>0</v>
      </c>
      <c r="AE84" s="77">
        <f t="shared" si="205"/>
        <v>0</v>
      </c>
      <c r="AF84" s="118"/>
      <c r="AG84" s="118"/>
      <c r="AH84" s="119"/>
      <c r="AI84" s="119"/>
      <c r="AJ84" s="77">
        <f t="shared" si="206"/>
        <v>0</v>
      </c>
      <c r="AK84" s="77">
        <f t="shared" si="207"/>
        <v>0</v>
      </c>
      <c r="AL84" s="77">
        <f t="shared" si="208"/>
        <v>0</v>
      </c>
      <c r="AM84" s="118"/>
      <c r="AN84" s="118"/>
      <c r="AO84" s="119"/>
      <c r="AP84" s="119"/>
      <c r="AQ84" s="77">
        <f t="shared" si="209"/>
        <v>0</v>
      </c>
      <c r="AR84" s="77">
        <f t="shared" si="210"/>
        <v>0</v>
      </c>
      <c r="AS84" s="77">
        <f t="shared" si="211"/>
        <v>0</v>
      </c>
      <c r="AT84" s="118"/>
      <c r="AU84" s="118"/>
      <c r="AV84" s="119"/>
      <c r="AW84" s="119"/>
      <c r="AX84" s="77">
        <f t="shared" si="212"/>
        <v>0</v>
      </c>
      <c r="AY84" s="77">
        <f t="shared" si="213"/>
        <v>0</v>
      </c>
      <c r="AZ84" s="77">
        <f t="shared" si="214"/>
        <v>0</v>
      </c>
      <c r="BA84" s="118"/>
      <c r="BB84" s="118"/>
      <c r="BC84" s="119"/>
      <c r="BD84" s="119"/>
      <c r="BE84" s="77">
        <f t="shared" si="215"/>
        <v>0</v>
      </c>
      <c r="BF84" s="77">
        <f t="shared" si="216"/>
        <v>0</v>
      </c>
      <c r="BG84" s="77">
        <f t="shared" si="217"/>
        <v>0</v>
      </c>
      <c r="BH84" s="118"/>
      <c r="BI84" s="118"/>
      <c r="BJ84" s="119"/>
      <c r="BK84" s="119"/>
      <c r="BL84" s="77">
        <f t="shared" si="218"/>
        <v>0</v>
      </c>
      <c r="BM84" s="77">
        <f t="shared" si="219"/>
        <v>0</v>
      </c>
      <c r="BN84" s="77">
        <f t="shared" si="220"/>
        <v>0</v>
      </c>
      <c r="BO84" s="118"/>
      <c r="BP84" s="118"/>
      <c r="BQ84" s="119"/>
      <c r="BR84" s="119"/>
      <c r="BS84" s="77">
        <f t="shared" si="221"/>
        <v>0</v>
      </c>
      <c r="BT84" s="77">
        <f t="shared" si="222"/>
        <v>0</v>
      </c>
      <c r="BU84" s="77">
        <f t="shared" si="223"/>
        <v>0</v>
      </c>
      <c r="BV84" s="118"/>
      <c r="BW84" s="118"/>
      <c r="BX84" s="119"/>
      <c r="BY84" s="119"/>
      <c r="BZ84" s="77">
        <f t="shared" si="224"/>
        <v>0</v>
      </c>
      <c r="CA84" s="77">
        <f t="shared" si="225"/>
        <v>0</v>
      </c>
      <c r="CB84" s="77">
        <f t="shared" si="226"/>
        <v>0</v>
      </c>
      <c r="CC84" s="118"/>
      <c r="CD84" s="118"/>
      <c r="CE84" s="119"/>
      <c r="CF84" s="119"/>
      <c r="CG84" s="77">
        <f t="shared" si="227"/>
        <v>0</v>
      </c>
      <c r="CH84" s="77">
        <f t="shared" si="228"/>
        <v>0</v>
      </c>
      <c r="CI84" s="77">
        <f t="shared" si="229"/>
        <v>0</v>
      </c>
      <c r="CJ84" s="118"/>
      <c r="CK84" s="118"/>
      <c r="CL84" s="119"/>
      <c r="CM84" s="119"/>
      <c r="CN84" s="77">
        <f t="shared" si="230"/>
        <v>0</v>
      </c>
      <c r="CO84" s="77">
        <f t="shared" si="231"/>
        <v>0</v>
      </c>
      <c r="CP84" s="77">
        <f t="shared" si="232"/>
        <v>0</v>
      </c>
      <c r="CQ84" s="118"/>
      <c r="CR84" s="118"/>
      <c r="CS84" s="119"/>
      <c r="CT84" s="119"/>
      <c r="CU84" s="77">
        <f t="shared" si="233"/>
        <v>0</v>
      </c>
      <c r="CV84" s="77">
        <f t="shared" si="234"/>
        <v>0</v>
      </c>
      <c r="CW84" s="77">
        <f t="shared" si="235"/>
        <v>0</v>
      </c>
      <c r="CX84" s="118"/>
      <c r="CY84" s="118"/>
      <c r="CZ84" s="119"/>
      <c r="DA84" s="119"/>
      <c r="DB84" s="77">
        <f t="shared" si="236"/>
        <v>0</v>
      </c>
      <c r="DC84" s="77">
        <f t="shared" si="237"/>
        <v>0</v>
      </c>
      <c r="DD84" s="77">
        <f t="shared" si="238"/>
        <v>0</v>
      </c>
      <c r="DE84" s="118"/>
      <c r="DF84" s="118"/>
      <c r="DG84" s="119"/>
      <c r="DH84" s="119"/>
      <c r="DI84" s="77">
        <f t="shared" si="239"/>
        <v>0</v>
      </c>
      <c r="DJ84" s="77">
        <f t="shared" si="240"/>
        <v>0</v>
      </c>
      <c r="DK84" s="77">
        <f t="shared" si="241"/>
        <v>0</v>
      </c>
      <c r="DL84" s="118"/>
      <c r="DM84" s="118"/>
      <c r="DN84" s="119"/>
      <c r="DO84" s="119"/>
      <c r="DP84" s="77">
        <f t="shared" si="242"/>
        <v>0</v>
      </c>
      <c r="DQ84" s="77">
        <f t="shared" si="243"/>
        <v>0</v>
      </c>
      <c r="DR84" s="77">
        <f t="shared" si="244"/>
        <v>0</v>
      </c>
      <c r="DS84" s="118"/>
      <c r="DT84" s="118"/>
      <c r="DU84" s="119"/>
      <c r="DV84" s="119"/>
      <c r="DW84" s="77">
        <f t="shared" si="245"/>
        <v>0</v>
      </c>
      <c r="DX84" s="77">
        <f t="shared" si="246"/>
        <v>0</v>
      </c>
      <c r="DY84" s="77">
        <f t="shared" si="247"/>
        <v>0</v>
      </c>
      <c r="DZ84" s="118"/>
      <c r="EA84" s="118"/>
      <c r="EB84" s="119"/>
      <c r="EC84" s="119"/>
      <c r="ED84" s="77">
        <f t="shared" si="248"/>
        <v>0</v>
      </c>
      <c r="EE84" s="77">
        <f t="shared" si="249"/>
        <v>0</v>
      </c>
      <c r="EF84" s="77">
        <f t="shared" si="250"/>
        <v>0</v>
      </c>
      <c r="EG84" s="118"/>
      <c r="EH84" s="118"/>
      <c r="EI84" s="119"/>
      <c r="EJ84" s="119"/>
      <c r="EK84" s="77">
        <f t="shared" si="251"/>
        <v>0</v>
      </c>
      <c r="EL84" s="77">
        <f t="shared" si="252"/>
        <v>0</v>
      </c>
      <c r="EM84" s="77">
        <f t="shared" si="253"/>
        <v>0</v>
      </c>
      <c r="EN84" s="118"/>
      <c r="EO84" s="118"/>
      <c r="EP84" s="119"/>
      <c r="EQ84" s="119"/>
      <c r="ER84" s="77">
        <f t="shared" si="254"/>
        <v>0</v>
      </c>
      <c r="ES84" s="77">
        <f t="shared" si="255"/>
        <v>0</v>
      </c>
      <c r="ET84" s="77">
        <f t="shared" si="256"/>
        <v>0</v>
      </c>
      <c r="EU84" s="118"/>
      <c r="EV84" s="118"/>
      <c r="EW84" s="119"/>
      <c r="EX84" s="119"/>
      <c r="EY84" s="77">
        <f t="shared" si="257"/>
        <v>0</v>
      </c>
      <c r="EZ84" s="77">
        <f t="shared" si="258"/>
        <v>0</v>
      </c>
      <c r="FA84" s="77">
        <f t="shared" si="259"/>
        <v>0</v>
      </c>
      <c r="FB84" s="118"/>
      <c r="FC84" s="118"/>
      <c r="FD84" s="119"/>
      <c r="FE84" s="119"/>
      <c r="FF84" s="77">
        <f t="shared" si="260"/>
        <v>0</v>
      </c>
      <c r="FG84" s="77">
        <f t="shared" si="261"/>
        <v>0</v>
      </c>
      <c r="FH84" s="77">
        <f t="shared" si="262"/>
        <v>0</v>
      </c>
      <c r="FI84" s="118"/>
      <c r="FJ84" s="118"/>
      <c r="FK84" s="119"/>
      <c r="FL84" s="119"/>
      <c r="FM84" s="77">
        <f t="shared" si="263"/>
        <v>0</v>
      </c>
      <c r="FN84" s="77">
        <f t="shared" si="264"/>
        <v>0</v>
      </c>
      <c r="FO84" s="77">
        <f t="shared" si="265"/>
        <v>0</v>
      </c>
      <c r="FP84" s="118"/>
      <c r="FQ84" s="118"/>
      <c r="FR84" s="119"/>
      <c r="FS84" s="119"/>
      <c r="FT84" s="77">
        <f t="shared" si="266"/>
        <v>0</v>
      </c>
      <c r="FU84" s="77">
        <f t="shared" si="267"/>
        <v>0</v>
      </c>
      <c r="FV84" s="77">
        <f t="shared" si="268"/>
        <v>0</v>
      </c>
      <c r="FW84" s="118"/>
      <c r="FX84" s="118"/>
      <c r="FY84" s="119"/>
      <c r="FZ84" s="119"/>
      <c r="GA84" s="77">
        <f t="shared" si="269"/>
        <v>0</v>
      </c>
      <c r="GB84" s="77">
        <f t="shared" si="270"/>
        <v>0</v>
      </c>
      <c r="GC84" s="77">
        <f t="shared" si="271"/>
        <v>0</v>
      </c>
      <c r="GD84" s="118"/>
      <c r="GE84" s="118"/>
      <c r="GF84" s="119"/>
      <c r="GG84" s="119"/>
      <c r="GH84" s="77">
        <f t="shared" si="272"/>
        <v>0</v>
      </c>
      <c r="GI84" s="77">
        <f t="shared" si="273"/>
        <v>0</v>
      </c>
      <c r="GJ84" s="77">
        <f t="shared" si="274"/>
        <v>0</v>
      </c>
      <c r="GK84" s="118"/>
      <c r="GL84" s="118"/>
      <c r="GM84" s="119"/>
      <c r="GN84" s="119"/>
      <c r="GO84" s="77">
        <f t="shared" si="275"/>
        <v>0</v>
      </c>
      <c r="GP84" s="77">
        <f t="shared" si="276"/>
        <v>0</v>
      </c>
      <c r="GQ84" s="77">
        <f t="shared" si="277"/>
        <v>0</v>
      </c>
      <c r="GR84" s="118"/>
      <c r="GS84" s="118"/>
      <c r="GT84" s="119"/>
      <c r="GU84" s="119"/>
      <c r="GV84" s="77">
        <f t="shared" si="278"/>
        <v>0</v>
      </c>
      <c r="GW84" s="77">
        <f t="shared" si="279"/>
        <v>0</v>
      </c>
      <c r="GX84" s="77">
        <f t="shared" si="280"/>
        <v>0</v>
      </c>
      <c r="GY84" s="118"/>
      <c r="GZ84" s="118"/>
      <c r="HA84" s="119"/>
      <c r="HB84" s="119"/>
      <c r="HC84" s="77">
        <f t="shared" si="281"/>
        <v>0</v>
      </c>
      <c r="HD84" s="77">
        <f t="shared" si="282"/>
        <v>0</v>
      </c>
      <c r="HE84" s="77">
        <f t="shared" si="283"/>
        <v>0</v>
      </c>
      <c r="HF84" s="118"/>
      <c r="HG84" s="118"/>
      <c r="HH84" s="119"/>
      <c r="HI84" s="119"/>
      <c r="HJ84" s="77">
        <f t="shared" si="284"/>
        <v>0</v>
      </c>
      <c r="HK84" s="77">
        <f t="shared" si="285"/>
        <v>0</v>
      </c>
      <c r="HL84" s="77">
        <f t="shared" si="286"/>
        <v>0</v>
      </c>
      <c r="HM84" s="120"/>
      <c r="HN84" s="120"/>
      <c r="HO84" s="120"/>
      <c r="HP84" s="120"/>
      <c r="HQ84" s="120"/>
      <c r="HR84" s="120"/>
      <c r="HS84" s="76">
        <f t="shared" si="181"/>
        <v>0</v>
      </c>
      <c r="HT84" s="76">
        <f t="shared" si="182"/>
        <v>0</v>
      </c>
      <c r="HU84" s="76">
        <f t="shared" si="183"/>
        <v>0</v>
      </c>
      <c r="HV84" s="76">
        <f t="shared" si="184"/>
        <v>0</v>
      </c>
      <c r="HW84" s="76">
        <f t="shared" si="185"/>
        <v>0</v>
      </c>
      <c r="HX84" s="76">
        <f t="shared" si="186"/>
        <v>0</v>
      </c>
      <c r="HY84" s="76">
        <f t="shared" si="187"/>
        <v>0</v>
      </c>
      <c r="HZ84" s="76">
        <f t="shared" si="188"/>
        <v>0</v>
      </c>
      <c r="IA84" s="76">
        <f t="shared" si="189"/>
        <v>0</v>
      </c>
      <c r="IB84" s="76">
        <f t="shared" si="190"/>
        <v>0</v>
      </c>
      <c r="IC84" s="76">
        <f t="shared" si="191"/>
        <v>0</v>
      </c>
      <c r="ID84" s="76">
        <f t="shared" si="192"/>
        <v>0</v>
      </c>
      <c r="IE84" s="78">
        <f>IF('Daftar Pegawai'!I78="ASN YANG TIDAK DIBAYARKAN TPP",100%,
 IF(HZ84&gt;=$C$4,100%,
 (HN84*3%)+H84+I84+J84+O84+P84+Q84+V84+W84+X84+AC84+AD84+AE84+AJ84+AK84+AL84+AQ84+AR84+AS84+AX84+AY84+AZ84+BE84+BF84+BG84+BL84+BM84+BN84+BS84+BT84+BU84+BZ84+CA84+CB84+CG84+CH84+CI84+CN84+CO84+CP84+CU84+CV84+CW84+DB84+DC84+DD84+DI84+DJ84+DK84+DP84+DQ84+DR84+DW84+DX84+DY84+ED84+EE84+EF84+EK84+EL84+EM84+ER84+ES84+ET84+EY84+EZ84+FA84+FF84+FG84+FH84+FM84+FN84+FO84+FT84+FU84+FV84+GA84+GB84+GC84+GH84+GI84+GJ84+GO84+GP84+GQ84+GV84+GW84+GX84+HC84+HD84+HE84+HJ84+HK84+HL84+'Daftar Pegawai'!K78+'Daftar Pegawai'!M78+'Daftar Pegawai'!U78+'Daftar Pegawai'!O78+'Daftar Pegawai'!Q78+'Daftar Pegawai'!S78
 )
)</f>
        <v>1</v>
      </c>
      <c r="IF84" s="78">
        <f t="shared" si="287"/>
        <v>1</v>
      </c>
    </row>
    <row r="85" spans="1:240" x14ac:dyDescent="0.25">
      <c r="A85" s="121">
        <f t="shared" si="193"/>
        <v>75</v>
      </c>
      <c r="B85" s="121">
        <f>'Daftar Pegawai'!B79</f>
        <v>0</v>
      </c>
      <c r="C85" s="121">
        <f>'Daftar Pegawai'!C79</f>
        <v>0</v>
      </c>
      <c r="D85" s="118"/>
      <c r="E85" s="118"/>
      <c r="F85" s="119"/>
      <c r="G85" s="119"/>
      <c r="H85" s="77">
        <f t="shared" si="194"/>
        <v>0</v>
      </c>
      <c r="I85" s="77">
        <f t="shared" si="195"/>
        <v>0</v>
      </c>
      <c r="J85" s="77">
        <f t="shared" si="196"/>
        <v>0</v>
      </c>
      <c r="K85" s="118"/>
      <c r="L85" s="118"/>
      <c r="M85" s="119"/>
      <c r="N85" s="119"/>
      <c r="O85" s="77">
        <f t="shared" si="197"/>
        <v>0</v>
      </c>
      <c r="P85" s="77">
        <f t="shared" si="198"/>
        <v>0</v>
      </c>
      <c r="Q85" s="77">
        <f t="shared" si="199"/>
        <v>0</v>
      </c>
      <c r="R85" s="118"/>
      <c r="S85" s="118"/>
      <c r="T85" s="119"/>
      <c r="U85" s="119"/>
      <c r="V85" s="77">
        <f t="shared" si="200"/>
        <v>0</v>
      </c>
      <c r="W85" s="77">
        <f t="shared" si="201"/>
        <v>0</v>
      </c>
      <c r="X85" s="77">
        <f t="shared" si="202"/>
        <v>0</v>
      </c>
      <c r="Y85" s="118"/>
      <c r="Z85" s="118"/>
      <c r="AA85" s="119"/>
      <c r="AB85" s="119"/>
      <c r="AC85" s="77">
        <f t="shared" si="203"/>
        <v>0</v>
      </c>
      <c r="AD85" s="77">
        <f t="shared" si="204"/>
        <v>0</v>
      </c>
      <c r="AE85" s="77">
        <f t="shared" si="205"/>
        <v>0</v>
      </c>
      <c r="AF85" s="118"/>
      <c r="AG85" s="118"/>
      <c r="AH85" s="119"/>
      <c r="AI85" s="119"/>
      <c r="AJ85" s="77">
        <f t="shared" si="206"/>
        <v>0</v>
      </c>
      <c r="AK85" s="77">
        <f t="shared" si="207"/>
        <v>0</v>
      </c>
      <c r="AL85" s="77">
        <f t="shared" si="208"/>
        <v>0</v>
      </c>
      <c r="AM85" s="118"/>
      <c r="AN85" s="118"/>
      <c r="AO85" s="119"/>
      <c r="AP85" s="119"/>
      <c r="AQ85" s="77">
        <f t="shared" si="209"/>
        <v>0</v>
      </c>
      <c r="AR85" s="77">
        <f t="shared" si="210"/>
        <v>0</v>
      </c>
      <c r="AS85" s="77">
        <f t="shared" si="211"/>
        <v>0</v>
      </c>
      <c r="AT85" s="118"/>
      <c r="AU85" s="118"/>
      <c r="AV85" s="119"/>
      <c r="AW85" s="119"/>
      <c r="AX85" s="77">
        <f t="shared" si="212"/>
        <v>0</v>
      </c>
      <c r="AY85" s="77">
        <f t="shared" si="213"/>
        <v>0</v>
      </c>
      <c r="AZ85" s="77">
        <f t="shared" si="214"/>
        <v>0</v>
      </c>
      <c r="BA85" s="118"/>
      <c r="BB85" s="118"/>
      <c r="BC85" s="119"/>
      <c r="BD85" s="119"/>
      <c r="BE85" s="77">
        <f t="shared" si="215"/>
        <v>0</v>
      </c>
      <c r="BF85" s="77">
        <f t="shared" si="216"/>
        <v>0</v>
      </c>
      <c r="BG85" s="77">
        <f t="shared" si="217"/>
        <v>0</v>
      </c>
      <c r="BH85" s="118"/>
      <c r="BI85" s="118"/>
      <c r="BJ85" s="119"/>
      <c r="BK85" s="119"/>
      <c r="BL85" s="77">
        <f t="shared" si="218"/>
        <v>0</v>
      </c>
      <c r="BM85" s="77">
        <f t="shared" si="219"/>
        <v>0</v>
      </c>
      <c r="BN85" s="77">
        <f t="shared" si="220"/>
        <v>0</v>
      </c>
      <c r="BO85" s="118"/>
      <c r="BP85" s="118"/>
      <c r="BQ85" s="119"/>
      <c r="BR85" s="119"/>
      <c r="BS85" s="77">
        <f t="shared" si="221"/>
        <v>0</v>
      </c>
      <c r="BT85" s="77">
        <f t="shared" si="222"/>
        <v>0</v>
      </c>
      <c r="BU85" s="77">
        <f t="shared" si="223"/>
        <v>0</v>
      </c>
      <c r="BV85" s="118"/>
      <c r="BW85" s="118"/>
      <c r="BX85" s="119"/>
      <c r="BY85" s="119"/>
      <c r="BZ85" s="77">
        <f t="shared" si="224"/>
        <v>0</v>
      </c>
      <c r="CA85" s="77">
        <f t="shared" si="225"/>
        <v>0</v>
      </c>
      <c r="CB85" s="77">
        <f t="shared" si="226"/>
        <v>0</v>
      </c>
      <c r="CC85" s="118"/>
      <c r="CD85" s="118"/>
      <c r="CE85" s="119"/>
      <c r="CF85" s="119"/>
      <c r="CG85" s="77">
        <f t="shared" si="227"/>
        <v>0</v>
      </c>
      <c r="CH85" s="77">
        <f t="shared" si="228"/>
        <v>0</v>
      </c>
      <c r="CI85" s="77">
        <f t="shared" si="229"/>
        <v>0</v>
      </c>
      <c r="CJ85" s="118"/>
      <c r="CK85" s="118"/>
      <c r="CL85" s="119"/>
      <c r="CM85" s="119"/>
      <c r="CN85" s="77">
        <f t="shared" si="230"/>
        <v>0</v>
      </c>
      <c r="CO85" s="77">
        <f t="shared" si="231"/>
        <v>0</v>
      </c>
      <c r="CP85" s="77">
        <f t="shared" si="232"/>
        <v>0</v>
      </c>
      <c r="CQ85" s="118"/>
      <c r="CR85" s="118"/>
      <c r="CS85" s="119"/>
      <c r="CT85" s="119"/>
      <c r="CU85" s="77">
        <f t="shared" si="233"/>
        <v>0</v>
      </c>
      <c r="CV85" s="77">
        <f t="shared" si="234"/>
        <v>0</v>
      </c>
      <c r="CW85" s="77">
        <f t="shared" si="235"/>
        <v>0</v>
      </c>
      <c r="CX85" s="118"/>
      <c r="CY85" s="118"/>
      <c r="CZ85" s="119"/>
      <c r="DA85" s="119"/>
      <c r="DB85" s="77">
        <f t="shared" si="236"/>
        <v>0</v>
      </c>
      <c r="DC85" s="77">
        <f t="shared" si="237"/>
        <v>0</v>
      </c>
      <c r="DD85" s="77">
        <f t="shared" si="238"/>
        <v>0</v>
      </c>
      <c r="DE85" s="118"/>
      <c r="DF85" s="118"/>
      <c r="DG85" s="119"/>
      <c r="DH85" s="119"/>
      <c r="DI85" s="77">
        <f t="shared" si="239"/>
        <v>0</v>
      </c>
      <c r="DJ85" s="77">
        <f t="shared" si="240"/>
        <v>0</v>
      </c>
      <c r="DK85" s="77">
        <f t="shared" si="241"/>
        <v>0</v>
      </c>
      <c r="DL85" s="118"/>
      <c r="DM85" s="118"/>
      <c r="DN85" s="119"/>
      <c r="DO85" s="119"/>
      <c r="DP85" s="77">
        <f t="shared" si="242"/>
        <v>0</v>
      </c>
      <c r="DQ85" s="77">
        <f t="shared" si="243"/>
        <v>0</v>
      </c>
      <c r="DR85" s="77">
        <f t="shared" si="244"/>
        <v>0</v>
      </c>
      <c r="DS85" s="118"/>
      <c r="DT85" s="118"/>
      <c r="DU85" s="119"/>
      <c r="DV85" s="119"/>
      <c r="DW85" s="77">
        <f t="shared" si="245"/>
        <v>0</v>
      </c>
      <c r="DX85" s="77">
        <f t="shared" si="246"/>
        <v>0</v>
      </c>
      <c r="DY85" s="77">
        <f t="shared" si="247"/>
        <v>0</v>
      </c>
      <c r="DZ85" s="118"/>
      <c r="EA85" s="118"/>
      <c r="EB85" s="119"/>
      <c r="EC85" s="119"/>
      <c r="ED85" s="77">
        <f t="shared" si="248"/>
        <v>0</v>
      </c>
      <c r="EE85" s="77">
        <f t="shared" si="249"/>
        <v>0</v>
      </c>
      <c r="EF85" s="77">
        <f t="shared" si="250"/>
        <v>0</v>
      </c>
      <c r="EG85" s="118"/>
      <c r="EH85" s="118"/>
      <c r="EI85" s="119"/>
      <c r="EJ85" s="119"/>
      <c r="EK85" s="77">
        <f t="shared" si="251"/>
        <v>0</v>
      </c>
      <c r="EL85" s="77">
        <f t="shared" si="252"/>
        <v>0</v>
      </c>
      <c r="EM85" s="77">
        <f t="shared" si="253"/>
        <v>0</v>
      </c>
      <c r="EN85" s="118"/>
      <c r="EO85" s="118"/>
      <c r="EP85" s="119"/>
      <c r="EQ85" s="119"/>
      <c r="ER85" s="77">
        <f t="shared" si="254"/>
        <v>0</v>
      </c>
      <c r="ES85" s="77">
        <f t="shared" si="255"/>
        <v>0</v>
      </c>
      <c r="ET85" s="77">
        <f t="shared" si="256"/>
        <v>0</v>
      </c>
      <c r="EU85" s="118"/>
      <c r="EV85" s="118"/>
      <c r="EW85" s="119"/>
      <c r="EX85" s="119"/>
      <c r="EY85" s="77">
        <f t="shared" si="257"/>
        <v>0</v>
      </c>
      <c r="EZ85" s="77">
        <f t="shared" si="258"/>
        <v>0</v>
      </c>
      <c r="FA85" s="77">
        <f t="shared" si="259"/>
        <v>0</v>
      </c>
      <c r="FB85" s="118"/>
      <c r="FC85" s="118"/>
      <c r="FD85" s="119"/>
      <c r="FE85" s="119"/>
      <c r="FF85" s="77">
        <f t="shared" si="260"/>
        <v>0</v>
      </c>
      <c r="FG85" s="77">
        <f t="shared" si="261"/>
        <v>0</v>
      </c>
      <c r="FH85" s="77">
        <f t="shared" si="262"/>
        <v>0</v>
      </c>
      <c r="FI85" s="118"/>
      <c r="FJ85" s="118"/>
      <c r="FK85" s="119"/>
      <c r="FL85" s="119"/>
      <c r="FM85" s="77">
        <f t="shared" si="263"/>
        <v>0</v>
      </c>
      <c r="FN85" s="77">
        <f t="shared" si="264"/>
        <v>0</v>
      </c>
      <c r="FO85" s="77">
        <f t="shared" si="265"/>
        <v>0</v>
      </c>
      <c r="FP85" s="118"/>
      <c r="FQ85" s="118"/>
      <c r="FR85" s="119"/>
      <c r="FS85" s="119"/>
      <c r="FT85" s="77">
        <f t="shared" si="266"/>
        <v>0</v>
      </c>
      <c r="FU85" s="77">
        <f t="shared" si="267"/>
        <v>0</v>
      </c>
      <c r="FV85" s="77">
        <f t="shared" si="268"/>
        <v>0</v>
      </c>
      <c r="FW85" s="118"/>
      <c r="FX85" s="118"/>
      <c r="FY85" s="119"/>
      <c r="FZ85" s="119"/>
      <c r="GA85" s="77">
        <f t="shared" si="269"/>
        <v>0</v>
      </c>
      <c r="GB85" s="77">
        <f t="shared" si="270"/>
        <v>0</v>
      </c>
      <c r="GC85" s="77">
        <f t="shared" si="271"/>
        <v>0</v>
      </c>
      <c r="GD85" s="118"/>
      <c r="GE85" s="118"/>
      <c r="GF85" s="119"/>
      <c r="GG85" s="119"/>
      <c r="GH85" s="77">
        <f t="shared" si="272"/>
        <v>0</v>
      </c>
      <c r="GI85" s="77">
        <f t="shared" si="273"/>
        <v>0</v>
      </c>
      <c r="GJ85" s="77">
        <f t="shared" si="274"/>
        <v>0</v>
      </c>
      <c r="GK85" s="118"/>
      <c r="GL85" s="118"/>
      <c r="GM85" s="119"/>
      <c r="GN85" s="119"/>
      <c r="GO85" s="77">
        <f t="shared" si="275"/>
        <v>0</v>
      </c>
      <c r="GP85" s="77">
        <f t="shared" si="276"/>
        <v>0</v>
      </c>
      <c r="GQ85" s="77">
        <f t="shared" si="277"/>
        <v>0</v>
      </c>
      <c r="GR85" s="118"/>
      <c r="GS85" s="118"/>
      <c r="GT85" s="119"/>
      <c r="GU85" s="119"/>
      <c r="GV85" s="77">
        <f t="shared" si="278"/>
        <v>0</v>
      </c>
      <c r="GW85" s="77">
        <f t="shared" si="279"/>
        <v>0</v>
      </c>
      <c r="GX85" s="77">
        <f t="shared" si="280"/>
        <v>0</v>
      </c>
      <c r="GY85" s="118"/>
      <c r="GZ85" s="118"/>
      <c r="HA85" s="119"/>
      <c r="HB85" s="119"/>
      <c r="HC85" s="77">
        <f t="shared" si="281"/>
        <v>0</v>
      </c>
      <c r="HD85" s="77">
        <f t="shared" si="282"/>
        <v>0</v>
      </c>
      <c r="HE85" s="77">
        <f t="shared" si="283"/>
        <v>0</v>
      </c>
      <c r="HF85" s="118"/>
      <c r="HG85" s="118"/>
      <c r="HH85" s="119"/>
      <c r="HI85" s="119"/>
      <c r="HJ85" s="77">
        <f t="shared" si="284"/>
        <v>0</v>
      </c>
      <c r="HK85" s="77">
        <f t="shared" si="285"/>
        <v>0</v>
      </c>
      <c r="HL85" s="77">
        <f t="shared" si="286"/>
        <v>0</v>
      </c>
      <c r="HM85" s="120"/>
      <c r="HN85" s="120"/>
      <c r="HO85" s="120"/>
      <c r="HP85" s="120"/>
      <c r="HQ85" s="120"/>
      <c r="HR85" s="120"/>
      <c r="HS85" s="76">
        <f t="shared" si="181"/>
        <v>0</v>
      </c>
      <c r="HT85" s="76">
        <f t="shared" si="182"/>
        <v>0</v>
      </c>
      <c r="HU85" s="76">
        <f t="shared" si="183"/>
        <v>0</v>
      </c>
      <c r="HV85" s="76">
        <f t="shared" si="184"/>
        <v>0</v>
      </c>
      <c r="HW85" s="76">
        <f t="shared" si="185"/>
        <v>0</v>
      </c>
      <c r="HX85" s="76">
        <f t="shared" si="186"/>
        <v>0</v>
      </c>
      <c r="HY85" s="76">
        <f t="shared" si="187"/>
        <v>0</v>
      </c>
      <c r="HZ85" s="76">
        <f t="shared" si="188"/>
        <v>0</v>
      </c>
      <c r="IA85" s="76">
        <f t="shared" si="189"/>
        <v>0</v>
      </c>
      <c r="IB85" s="76">
        <f t="shared" si="190"/>
        <v>0</v>
      </c>
      <c r="IC85" s="76">
        <f t="shared" si="191"/>
        <v>0</v>
      </c>
      <c r="ID85" s="76">
        <f t="shared" si="192"/>
        <v>0</v>
      </c>
      <c r="IE85" s="78">
        <f>IF('Daftar Pegawai'!I79="ASN YANG TIDAK DIBAYARKAN TPP",100%,
 IF(HZ85&gt;=$C$4,100%,
 (HN85*3%)+H85+I85+J85+O85+P85+Q85+V85+W85+X85+AC85+AD85+AE85+AJ85+AK85+AL85+AQ85+AR85+AS85+AX85+AY85+AZ85+BE85+BF85+BG85+BL85+BM85+BN85+BS85+BT85+BU85+BZ85+CA85+CB85+CG85+CH85+CI85+CN85+CO85+CP85+CU85+CV85+CW85+DB85+DC85+DD85+DI85+DJ85+DK85+DP85+DQ85+DR85+DW85+DX85+DY85+ED85+EE85+EF85+EK85+EL85+EM85+ER85+ES85+ET85+EY85+EZ85+FA85+FF85+FG85+FH85+FM85+FN85+FO85+FT85+FU85+FV85+GA85+GB85+GC85+GH85+GI85+GJ85+GO85+GP85+GQ85+GV85+GW85+GX85+HC85+HD85+HE85+HJ85+HK85+HL85+'Daftar Pegawai'!K79+'Daftar Pegawai'!M79+'Daftar Pegawai'!U79+'Daftar Pegawai'!O79+'Daftar Pegawai'!Q79+'Daftar Pegawai'!S79
 )
)</f>
        <v>1</v>
      </c>
      <c r="IF85" s="78">
        <f t="shared" si="287"/>
        <v>1</v>
      </c>
    </row>
    <row r="86" spans="1:240" x14ac:dyDescent="0.25">
      <c r="A86" s="121">
        <f t="shared" si="193"/>
        <v>76</v>
      </c>
      <c r="B86" s="121">
        <f>'Daftar Pegawai'!B80</f>
        <v>0</v>
      </c>
      <c r="C86" s="121">
        <f>'Daftar Pegawai'!C80</f>
        <v>0</v>
      </c>
      <c r="D86" s="118"/>
      <c r="E86" s="118"/>
      <c r="F86" s="119"/>
      <c r="G86" s="119"/>
      <c r="H86" s="77">
        <f t="shared" si="194"/>
        <v>0</v>
      </c>
      <c r="I86" s="77">
        <f t="shared" si="195"/>
        <v>0</v>
      </c>
      <c r="J86" s="77">
        <f t="shared" si="196"/>
        <v>0</v>
      </c>
      <c r="K86" s="118"/>
      <c r="L86" s="118"/>
      <c r="M86" s="119"/>
      <c r="N86" s="119"/>
      <c r="O86" s="77">
        <f t="shared" si="197"/>
        <v>0</v>
      </c>
      <c r="P86" s="77">
        <f t="shared" si="198"/>
        <v>0</v>
      </c>
      <c r="Q86" s="77">
        <f t="shared" si="199"/>
        <v>0</v>
      </c>
      <c r="R86" s="118"/>
      <c r="S86" s="118"/>
      <c r="T86" s="119"/>
      <c r="U86" s="119"/>
      <c r="V86" s="77">
        <f t="shared" si="200"/>
        <v>0</v>
      </c>
      <c r="W86" s="77">
        <f t="shared" si="201"/>
        <v>0</v>
      </c>
      <c r="X86" s="77">
        <f t="shared" si="202"/>
        <v>0</v>
      </c>
      <c r="Y86" s="118"/>
      <c r="Z86" s="118"/>
      <c r="AA86" s="119"/>
      <c r="AB86" s="119"/>
      <c r="AC86" s="77">
        <f t="shared" si="203"/>
        <v>0</v>
      </c>
      <c r="AD86" s="77">
        <f t="shared" si="204"/>
        <v>0</v>
      </c>
      <c r="AE86" s="77">
        <f t="shared" si="205"/>
        <v>0</v>
      </c>
      <c r="AF86" s="118"/>
      <c r="AG86" s="118"/>
      <c r="AH86" s="119"/>
      <c r="AI86" s="119"/>
      <c r="AJ86" s="77">
        <f t="shared" si="206"/>
        <v>0</v>
      </c>
      <c r="AK86" s="77">
        <f t="shared" si="207"/>
        <v>0</v>
      </c>
      <c r="AL86" s="77">
        <f t="shared" si="208"/>
        <v>0</v>
      </c>
      <c r="AM86" s="118"/>
      <c r="AN86" s="118"/>
      <c r="AO86" s="119"/>
      <c r="AP86" s="119"/>
      <c r="AQ86" s="77">
        <f t="shared" si="209"/>
        <v>0</v>
      </c>
      <c r="AR86" s="77">
        <f t="shared" si="210"/>
        <v>0</v>
      </c>
      <c r="AS86" s="77">
        <f t="shared" si="211"/>
        <v>0</v>
      </c>
      <c r="AT86" s="118"/>
      <c r="AU86" s="118"/>
      <c r="AV86" s="119"/>
      <c r="AW86" s="119"/>
      <c r="AX86" s="77">
        <f t="shared" si="212"/>
        <v>0</v>
      </c>
      <c r="AY86" s="77">
        <f t="shared" si="213"/>
        <v>0</v>
      </c>
      <c r="AZ86" s="77">
        <f t="shared" si="214"/>
        <v>0</v>
      </c>
      <c r="BA86" s="118"/>
      <c r="BB86" s="118"/>
      <c r="BC86" s="119"/>
      <c r="BD86" s="119"/>
      <c r="BE86" s="77">
        <f t="shared" si="215"/>
        <v>0</v>
      </c>
      <c r="BF86" s="77">
        <f t="shared" si="216"/>
        <v>0</v>
      </c>
      <c r="BG86" s="77">
        <f t="shared" si="217"/>
        <v>0</v>
      </c>
      <c r="BH86" s="118"/>
      <c r="BI86" s="118"/>
      <c r="BJ86" s="119"/>
      <c r="BK86" s="119"/>
      <c r="BL86" s="77">
        <f t="shared" si="218"/>
        <v>0</v>
      </c>
      <c r="BM86" s="77">
        <f t="shared" si="219"/>
        <v>0</v>
      </c>
      <c r="BN86" s="77">
        <f t="shared" si="220"/>
        <v>0</v>
      </c>
      <c r="BO86" s="118"/>
      <c r="BP86" s="118"/>
      <c r="BQ86" s="119"/>
      <c r="BR86" s="119"/>
      <c r="BS86" s="77">
        <f t="shared" si="221"/>
        <v>0</v>
      </c>
      <c r="BT86" s="77">
        <f t="shared" si="222"/>
        <v>0</v>
      </c>
      <c r="BU86" s="77">
        <f t="shared" si="223"/>
        <v>0</v>
      </c>
      <c r="BV86" s="118"/>
      <c r="BW86" s="118"/>
      <c r="BX86" s="119"/>
      <c r="BY86" s="119"/>
      <c r="BZ86" s="77">
        <f t="shared" si="224"/>
        <v>0</v>
      </c>
      <c r="CA86" s="77">
        <f t="shared" si="225"/>
        <v>0</v>
      </c>
      <c r="CB86" s="77">
        <f t="shared" si="226"/>
        <v>0</v>
      </c>
      <c r="CC86" s="118"/>
      <c r="CD86" s="118"/>
      <c r="CE86" s="119"/>
      <c r="CF86" s="119"/>
      <c r="CG86" s="77">
        <f t="shared" si="227"/>
        <v>0</v>
      </c>
      <c r="CH86" s="77">
        <f t="shared" si="228"/>
        <v>0</v>
      </c>
      <c r="CI86" s="77">
        <f t="shared" si="229"/>
        <v>0</v>
      </c>
      <c r="CJ86" s="118"/>
      <c r="CK86" s="118"/>
      <c r="CL86" s="119"/>
      <c r="CM86" s="119"/>
      <c r="CN86" s="77">
        <f t="shared" si="230"/>
        <v>0</v>
      </c>
      <c r="CO86" s="77">
        <f t="shared" si="231"/>
        <v>0</v>
      </c>
      <c r="CP86" s="77">
        <f t="shared" si="232"/>
        <v>0</v>
      </c>
      <c r="CQ86" s="118"/>
      <c r="CR86" s="118"/>
      <c r="CS86" s="119"/>
      <c r="CT86" s="119"/>
      <c r="CU86" s="77">
        <f t="shared" si="233"/>
        <v>0</v>
      </c>
      <c r="CV86" s="77">
        <f t="shared" si="234"/>
        <v>0</v>
      </c>
      <c r="CW86" s="77">
        <f t="shared" si="235"/>
        <v>0</v>
      </c>
      <c r="CX86" s="118"/>
      <c r="CY86" s="118"/>
      <c r="CZ86" s="119"/>
      <c r="DA86" s="119"/>
      <c r="DB86" s="77">
        <f t="shared" si="236"/>
        <v>0</v>
      </c>
      <c r="DC86" s="77">
        <f t="shared" si="237"/>
        <v>0</v>
      </c>
      <c r="DD86" s="77">
        <f t="shared" si="238"/>
        <v>0</v>
      </c>
      <c r="DE86" s="118"/>
      <c r="DF86" s="118"/>
      <c r="DG86" s="119"/>
      <c r="DH86" s="119"/>
      <c r="DI86" s="77">
        <f t="shared" si="239"/>
        <v>0</v>
      </c>
      <c r="DJ86" s="77">
        <f t="shared" si="240"/>
        <v>0</v>
      </c>
      <c r="DK86" s="77">
        <f t="shared" si="241"/>
        <v>0</v>
      </c>
      <c r="DL86" s="118"/>
      <c r="DM86" s="118"/>
      <c r="DN86" s="119"/>
      <c r="DO86" s="119"/>
      <c r="DP86" s="77">
        <f t="shared" si="242"/>
        <v>0</v>
      </c>
      <c r="DQ86" s="77">
        <f t="shared" si="243"/>
        <v>0</v>
      </c>
      <c r="DR86" s="77">
        <f t="shared" si="244"/>
        <v>0</v>
      </c>
      <c r="DS86" s="118"/>
      <c r="DT86" s="118"/>
      <c r="DU86" s="119"/>
      <c r="DV86" s="119"/>
      <c r="DW86" s="77">
        <f t="shared" si="245"/>
        <v>0</v>
      </c>
      <c r="DX86" s="77">
        <f t="shared" si="246"/>
        <v>0</v>
      </c>
      <c r="DY86" s="77">
        <f t="shared" si="247"/>
        <v>0</v>
      </c>
      <c r="DZ86" s="118"/>
      <c r="EA86" s="118"/>
      <c r="EB86" s="119"/>
      <c r="EC86" s="119"/>
      <c r="ED86" s="77">
        <f t="shared" si="248"/>
        <v>0</v>
      </c>
      <c r="EE86" s="77">
        <f t="shared" si="249"/>
        <v>0</v>
      </c>
      <c r="EF86" s="77">
        <f t="shared" si="250"/>
        <v>0</v>
      </c>
      <c r="EG86" s="118"/>
      <c r="EH86" s="118"/>
      <c r="EI86" s="119"/>
      <c r="EJ86" s="119"/>
      <c r="EK86" s="77">
        <f t="shared" si="251"/>
        <v>0</v>
      </c>
      <c r="EL86" s="77">
        <f t="shared" si="252"/>
        <v>0</v>
      </c>
      <c r="EM86" s="77">
        <f t="shared" si="253"/>
        <v>0</v>
      </c>
      <c r="EN86" s="118"/>
      <c r="EO86" s="118"/>
      <c r="EP86" s="119"/>
      <c r="EQ86" s="119"/>
      <c r="ER86" s="77">
        <f t="shared" si="254"/>
        <v>0</v>
      </c>
      <c r="ES86" s="77">
        <f t="shared" si="255"/>
        <v>0</v>
      </c>
      <c r="ET86" s="77">
        <f t="shared" si="256"/>
        <v>0</v>
      </c>
      <c r="EU86" s="118"/>
      <c r="EV86" s="118"/>
      <c r="EW86" s="119"/>
      <c r="EX86" s="119"/>
      <c r="EY86" s="77">
        <f t="shared" si="257"/>
        <v>0</v>
      </c>
      <c r="EZ86" s="77">
        <f t="shared" si="258"/>
        <v>0</v>
      </c>
      <c r="FA86" s="77">
        <f t="shared" si="259"/>
        <v>0</v>
      </c>
      <c r="FB86" s="118"/>
      <c r="FC86" s="118"/>
      <c r="FD86" s="119"/>
      <c r="FE86" s="119"/>
      <c r="FF86" s="77">
        <f t="shared" si="260"/>
        <v>0</v>
      </c>
      <c r="FG86" s="77">
        <f t="shared" si="261"/>
        <v>0</v>
      </c>
      <c r="FH86" s="77">
        <f t="shared" si="262"/>
        <v>0</v>
      </c>
      <c r="FI86" s="118"/>
      <c r="FJ86" s="118"/>
      <c r="FK86" s="119"/>
      <c r="FL86" s="119"/>
      <c r="FM86" s="77">
        <f t="shared" si="263"/>
        <v>0</v>
      </c>
      <c r="FN86" s="77">
        <f t="shared" si="264"/>
        <v>0</v>
      </c>
      <c r="FO86" s="77">
        <f t="shared" si="265"/>
        <v>0</v>
      </c>
      <c r="FP86" s="118"/>
      <c r="FQ86" s="118"/>
      <c r="FR86" s="119"/>
      <c r="FS86" s="119"/>
      <c r="FT86" s="77">
        <f t="shared" si="266"/>
        <v>0</v>
      </c>
      <c r="FU86" s="77">
        <f t="shared" si="267"/>
        <v>0</v>
      </c>
      <c r="FV86" s="77">
        <f t="shared" si="268"/>
        <v>0</v>
      </c>
      <c r="FW86" s="118"/>
      <c r="FX86" s="118"/>
      <c r="FY86" s="119"/>
      <c r="FZ86" s="119"/>
      <c r="GA86" s="77">
        <f t="shared" si="269"/>
        <v>0</v>
      </c>
      <c r="GB86" s="77">
        <f t="shared" si="270"/>
        <v>0</v>
      </c>
      <c r="GC86" s="77">
        <f t="shared" si="271"/>
        <v>0</v>
      </c>
      <c r="GD86" s="118"/>
      <c r="GE86" s="118"/>
      <c r="GF86" s="119"/>
      <c r="GG86" s="119"/>
      <c r="GH86" s="77">
        <f t="shared" si="272"/>
        <v>0</v>
      </c>
      <c r="GI86" s="77">
        <f t="shared" si="273"/>
        <v>0</v>
      </c>
      <c r="GJ86" s="77">
        <f t="shared" si="274"/>
        <v>0</v>
      </c>
      <c r="GK86" s="118"/>
      <c r="GL86" s="118"/>
      <c r="GM86" s="119"/>
      <c r="GN86" s="119"/>
      <c r="GO86" s="77">
        <f t="shared" si="275"/>
        <v>0</v>
      </c>
      <c r="GP86" s="77">
        <f t="shared" si="276"/>
        <v>0</v>
      </c>
      <c r="GQ86" s="77">
        <f t="shared" si="277"/>
        <v>0</v>
      </c>
      <c r="GR86" s="118"/>
      <c r="GS86" s="118"/>
      <c r="GT86" s="119"/>
      <c r="GU86" s="119"/>
      <c r="GV86" s="77">
        <f t="shared" si="278"/>
        <v>0</v>
      </c>
      <c r="GW86" s="77">
        <f t="shared" si="279"/>
        <v>0</v>
      </c>
      <c r="GX86" s="77">
        <f t="shared" si="280"/>
        <v>0</v>
      </c>
      <c r="GY86" s="118"/>
      <c r="GZ86" s="118"/>
      <c r="HA86" s="119"/>
      <c r="HB86" s="119"/>
      <c r="HC86" s="77">
        <f t="shared" si="281"/>
        <v>0</v>
      </c>
      <c r="HD86" s="77">
        <f t="shared" si="282"/>
        <v>0</v>
      </c>
      <c r="HE86" s="77">
        <f t="shared" si="283"/>
        <v>0</v>
      </c>
      <c r="HF86" s="118"/>
      <c r="HG86" s="118"/>
      <c r="HH86" s="119"/>
      <c r="HI86" s="119"/>
      <c r="HJ86" s="77">
        <f t="shared" si="284"/>
        <v>0</v>
      </c>
      <c r="HK86" s="77">
        <f t="shared" si="285"/>
        <v>0</v>
      </c>
      <c r="HL86" s="77">
        <f t="shared" si="286"/>
        <v>0</v>
      </c>
      <c r="HM86" s="120"/>
      <c r="HN86" s="120"/>
      <c r="HO86" s="120"/>
      <c r="HP86" s="120"/>
      <c r="HQ86" s="120"/>
      <c r="HR86" s="120"/>
      <c r="HS86" s="76">
        <f t="shared" si="181"/>
        <v>0</v>
      </c>
      <c r="HT86" s="76">
        <f t="shared" si="182"/>
        <v>0</v>
      </c>
      <c r="HU86" s="76">
        <f t="shared" si="183"/>
        <v>0</v>
      </c>
      <c r="HV86" s="76">
        <f t="shared" si="184"/>
        <v>0</v>
      </c>
      <c r="HW86" s="76">
        <f t="shared" si="185"/>
        <v>0</v>
      </c>
      <c r="HX86" s="76">
        <f t="shared" si="186"/>
        <v>0</v>
      </c>
      <c r="HY86" s="76">
        <f t="shared" si="187"/>
        <v>0</v>
      </c>
      <c r="HZ86" s="76">
        <f t="shared" si="188"/>
        <v>0</v>
      </c>
      <c r="IA86" s="76">
        <f t="shared" si="189"/>
        <v>0</v>
      </c>
      <c r="IB86" s="76">
        <f t="shared" si="190"/>
        <v>0</v>
      </c>
      <c r="IC86" s="76">
        <f t="shared" si="191"/>
        <v>0</v>
      </c>
      <c r="ID86" s="76">
        <f t="shared" si="192"/>
        <v>0</v>
      </c>
      <c r="IE86" s="78">
        <f>IF('Daftar Pegawai'!I80="ASN YANG TIDAK DIBAYARKAN TPP",100%,
 IF(HZ86&gt;=$C$4,100%,
 (HN86*3%)+H86+I86+J86+O86+P86+Q86+V86+W86+X86+AC86+AD86+AE86+AJ86+AK86+AL86+AQ86+AR86+AS86+AX86+AY86+AZ86+BE86+BF86+BG86+BL86+BM86+BN86+BS86+BT86+BU86+BZ86+CA86+CB86+CG86+CH86+CI86+CN86+CO86+CP86+CU86+CV86+CW86+DB86+DC86+DD86+DI86+DJ86+DK86+DP86+DQ86+DR86+DW86+DX86+DY86+ED86+EE86+EF86+EK86+EL86+EM86+ER86+ES86+ET86+EY86+EZ86+FA86+FF86+FG86+FH86+FM86+FN86+FO86+FT86+FU86+FV86+GA86+GB86+GC86+GH86+GI86+GJ86+GO86+GP86+GQ86+GV86+GW86+GX86+HC86+HD86+HE86+HJ86+HK86+HL86+'Daftar Pegawai'!K80+'Daftar Pegawai'!M80+'Daftar Pegawai'!U80+'Daftar Pegawai'!O80+'Daftar Pegawai'!Q80+'Daftar Pegawai'!S80
 )
)</f>
        <v>1</v>
      </c>
      <c r="IF86" s="78">
        <f t="shared" si="287"/>
        <v>1</v>
      </c>
    </row>
    <row r="87" spans="1:240" x14ac:dyDescent="0.25">
      <c r="A87" s="121">
        <f t="shared" si="193"/>
        <v>77</v>
      </c>
      <c r="B87" s="121">
        <f>'Daftar Pegawai'!B81</f>
        <v>0</v>
      </c>
      <c r="C87" s="121">
        <f>'Daftar Pegawai'!C81</f>
        <v>0</v>
      </c>
      <c r="D87" s="118"/>
      <c r="E87" s="118"/>
      <c r="F87" s="119"/>
      <c r="G87" s="119"/>
      <c r="H87" s="77">
        <f t="shared" si="194"/>
        <v>0</v>
      </c>
      <c r="I87" s="77">
        <f t="shared" si="195"/>
        <v>0</v>
      </c>
      <c r="J87" s="77">
        <f t="shared" si="196"/>
        <v>0</v>
      </c>
      <c r="K87" s="118"/>
      <c r="L87" s="118"/>
      <c r="M87" s="119"/>
      <c r="N87" s="119"/>
      <c r="O87" s="77">
        <f t="shared" si="197"/>
        <v>0</v>
      </c>
      <c r="P87" s="77">
        <f t="shared" si="198"/>
        <v>0</v>
      </c>
      <c r="Q87" s="77">
        <f t="shared" si="199"/>
        <v>0</v>
      </c>
      <c r="R87" s="118"/>
      <c r="S87" s="118"/>
      <c r="T87" s="119"/>
      <c r="U87" s="119"/>
      <c r="V87" s="77">
        <f t="shared" si="200"/>
        <v>0</v>
      </c>
      <c r="W87" s="77">
        <f t="shared" si="201"/>
        <v>0</v>
      </c>
      <c r="X87" s="77">
        <f t="shared" si="202"/>
        <v>0</v>
      </c>
      <c r="Y87" s="118"/>
      <c r="Z87" s="118"/>
      <c r="AA87" s="119"/>
      <c r="AB87" s="119"/>
      <c r="AC87" s="77">
        <f t="shared" si="203"/>
        <v>0</v>
      </c>
      <c r="AD87" s="77">
        <f t="shared" si="204"/>
        <v>0</v>
      </c>
      <c r="AE87" s="77">
        <f t="shared" si="205"/>
        <v>0</v>
      </c>
      <c r="AF87" s="118"/>
      <c r="AG87" s="118"/>
      <c r="AH87" s="119"/>
      <c r="AI87" s="119"/>
      <c r="AJ87" s="77">
        <f t="shared" si="206"/>
        <v>0</v>
      </c>
      <c r="AK87" s="77">
        <f t="shared" si="207"/>
        <v>0</v>
      </c>
      <c r="AL87" s="77">
        <f t="shared" si="208"/>
        <v>0</v>
      </c>
      <c r="AM87" s="118"/>
      <c r="AN87" s="118"/>
      <c r="AO87" s="119"/>
      <c r="AP87" s="119"/>
      <c r="AQ87" s="77">
        <f t="shared" si="209"/>
        <v>0</v>
      </c>
      <c r="AR87" s="77">
        <f t="shared" si="210"/>
        <v>0</v>
      </c>
      <c r="AS87" s="77">
        <f t="shared" si="211"/>
        <v>0</v>
      </c>
      <c r="AT87" s="118"/>
      <c r="AU87" s="118"/>
      <c r="AV87" s="119"/>
      <c r="AW87" s="119"/>
      <c r="AX87" s="77">
        <f t="shared" si="212"/>
        <v>0</v>
      </c>
      <c r="AY87" s="77">
        <f t="shared" si="213"/>
        <v>0</v>
      </c>
      <c r="AZ87" s="77">
        <f t="shared" si="214"/>
        <v>0</v>
      </c>
      <c r="BA87" s="118"/>
      <c r="BB87" s="118"/>
      <c r="BC87" s="119"/>
      <c r="BD87" s="119"/>
      <c r="BE87" s="77">
        <f t="shared" si="215"/>
        <v>0</v>
      </c>
      <c r="BF87" s="77">
        <f t="shared" si="216"/>
        <v>0</v>
      </c>
      <c r="BG87" s="77">
        <f t="shared" si="217"/>
        <v>0</v>
      </c>
      <c r="BH87" s="118"/>
      <c r="BI87" s="118"/>
      <c r="BJ87" s="119"/>
      <c r="BK87" s="119"/>
      <c r="BL87" s="77">
        <f t="shared" si="218"/>
        <v>0</v>
      </c>
      <c r="BM87" s="77">
        <f t="shared" si="219"/>
        <v>0</v>
      </c>
      <c r="BN87" s="77">
        <f t="shared" si="220"/>
        <v>0</v>
      </c>
      <c r="BO87" s="118"/>
      <c r="BP87" s="118"/>
      <c r="BQ87" s="119"/>
      <c r="BR87" s="119"/>
      <c r="BS87" s="77">
        <f t="shared" si="221"/>
        <v>0</v>
      </c>
      <c r="BT87" s="77">
        <f t="shared" si="222"/>
        <v>0</v>
      </c>
      <c r="BU87" s="77">
        <f t="shared" si="223"/>
        <v>0</v>
      </c>
      <c r="BV87" s="118"/>
      <c r="BW87" s="118"/>
      <c r="BX87" s="119"/>
      <c r="BY87" s="119"/>
      <c r="BZ87" s="77">
        <f t="shared" si="224"/>
        <v>0</v>
      </c>
      <c r="CA87" s="77">
        <f t="shared" si="225"/>
        <v>0</v>
      </c>
      <c r="CB87" s="77">
        <f t="shared" si="226"/>
        <v>0</v>
      </c>
      <c r="CC87" s="118"/>
      <c r="CD87" s="118"/>
      <c r="CE87" s="119"/>
      <c r="CF87" s="119"/>
      <c r="CG87" s="77">
        <f t="shared" si="227"/>
        <v>0</v>
      </c>
      <c r="CH87" s="77">
        <f t="shared" si="228"/>
        <v>0</v>
      </c>
      <c r="CI87" s="77">
        <f t="shared" si="229"/>
        <v>0</v>
      </c>
      <c r="CJ87" s="118"/>
      <c r="CK87" s="118"/>
      <c r="CL87" s="119"/>
      <c r="CM87" s="119"/>
      <c r="CN87" s="77">
        <f t="shared" si="230"/>
        <v>0</v>
      </c>
      <c r="CO87" s="77">
        <f t="shared" si="231"/>
        <v>0</v>
      </c>
      <c r="CP87" s="77">
        <f t="shared" si="232"/>
        <v>0</v>
      </c>
      <c r="CQ87" s="118"/>
      <c r="CR87" s="118"/>
      <c r="CS87" s="119"/>
      <c r="CT87" s="119"/>
      <c r="CU87" s="77">
        <f t="shared" si="233"/>
        <v>0</v>
      </c>
      <c r="CV87" s="77">
        <f t="shared" si="234"/>
        <v>0</v>
      </c>
      <c r="CW87" s="77">
        <f t="shared" si="235"/>
        <v>0</v>
      </c>
      <c r="CX87" s="118"/>
      <c r="CY87" s="118"/>
      <c r="CZ87" s="119"/>
      <c r="DA87" s="119"/>
      <c r="DB87" s="77">
        <f t="shared" si="236"/>
        <v>0</v>
      </c>
      <c r="DC87" s="77">
        <f t="shared" si="237"/>
        <v>0</v>
      </c>
      <c r="DD87" s="77">
        <f t="shared" si="238"/>
        <v>0</v>
      </c>
      <c r="DE87" s="118"/>
      <c r="DF87" s="118"/>
      <c r="DG87" s="119"/>
      <c r="DH87" s="119"/>
      <c r="DI87" s="77">
        <f t="shared" si="239"/>
        <v>0</v>
      </c>
      <c r="DJ87" s="77">
        <f t="shared" si="240"/>
        <v>0</v>
      </c>
      <c r="DK87" s="77">
        <f t="shared" si="241"/>
        <v>0</v>
      </c>
      <c r="DL87" s="118"/>
      <c r="DM87" s="118"/>
      <c r="DN87" s="119"/>
      <c r="DO87" s="119"/>
      <c r="DP87" s="77">
        <f t="shared" si="242"/>
        <v>0</v>
      </c>
      <c r="DQ87" s="77">
        <f t="shared" si="243"/>
        <v>0</v>
      </c>
      <c r="DR87" s="77">
        <f t="shared" si="244"/>
        <v>0</v>
      </c>
      <c r="DS87" s="118"/>
      <c r="DT87" s="118"/>
      <c r="DU87" s="119"/>
      <c r="DV87" s="119"/>
      <c r="DW87" s="77">
        <f t="shared" si="245"/>
        <v>0</v>
      </c>
      <c r="DX87" s="77">
        <f t="shared" si="246"/>
        <v>0</v>
      </c>
      <c r="DY87" s="77">
        <f t="shared" si="247"/>
        <v>0</v>
      </c>
      <c r="DZ87" s="118"/>
      <c r="EA87" s="118"/>
      <c r="EB87" s="119"/>
      <c r="EC87" s="119"/>
      <c r="ED87" s="77">
        <f t="shared" si="248"/>
        <v>0</v>
      </c>
      <c r="EE87" s="77">
        <f t="shared" si="249"/>
        <v>0</v>
      </c>
      <c r="EF87" s="77">
        <f t="shared" si="250"/>
        <v>0</v>
      </c>
      <c r="EG87" s="118"/>
      <c r="EH87" s="118"/>
      <c r="EI87" s="119"/>
      <c r="EJ87" s="119"/>
      <c r="EK87" s="77">
        <f t="shared" si="251"/>
        <v>0</v>
      </c>
      <c r="EL87" s="77">
        <f t="shared" si="252"/>
        <v>0</v>
      </c>
      <c r="EM87" s="77">
        <f t="shared" si="253"/>
        <v>0</v>
      </c>
      <c r="EN87" s="118"/>
      <c r="EO87" s="118"/>
      <c r="EP87" s="119"/>
      <c r="EQ87" s="119"/>
      <c r="ER87" s="77">
        <f t="shared" si="254"/>
        <v>0</v>
      </c>
      <c r="ES87" s="77">
        <f t="shared" si="255"/>
        <v>0</v>
      </c>
      <c r="ET87" s="77">
        <f t="shared" si="256"/>
        <v>0</v>
      </c>
      <c r="EU87" s="118"/>
      <c r="EV87" s="118"/>
      <c r="EW87" s="119"/>
      <c r="EX87" s="119"/>
      <c r="EY87" s="77">
        <f t="shared" si="257"/>
        <v>0</v>
      </c>
      <c r="EZ87" s="77">
        <f t="shared" si="258"/>
        <v>0</v>
      </c>
      <c r="FA87" s="77">
        <f t="shared" si="259"/>
        <v>0</v>
      </c>
      <c r="FB87" s="118"/>
      <c r="FC87" s="118"/>
      <c r="FD87" s="119"/>
      <c r="FE87" s="119"/>
      <c r="FF87" s="77">
        <f t="shared" si="260"/>
        <v>0</v>
      </c>
      <c r="FG87" s="77">
        <f t="shared" si="261"/>
        <v>0</v>
      </c>
      <c r="FH87" s="77">
        <f t="shared" si="262"/>
        <v>0</v>
      </c>
      <c r="FI87" s="118"/>
      <c r="FJ87" s="118"/>
      <c r="FK87" s="119"/>
      <c r="FL87" s="119"/>
      <c r="FM87" s="77">
        <f t="shared" si="263"/>
        <v>0</v>
      </c>
      <c r="FN87" s="77">
        <f t="shared" si="264"/>
        <v>0</v>
      </c>
      <c r="FO87" s="77">
        <f t="shared" si="265"/>
        <v>0</v>
      </c>
      <c r="FP87" s="118"/>
      <c r="FQ87" s="118"/>
      <c r="FR87" s="119"/>
      <c r="FS87" s="119"/>
      <c r="FT87" s="77">
        <f t="shared" si="266"/>
        <v>0</v>
      </c>
      <c r="FU87" s="77">
        <f t="shared" si="267"/>
        <v>0</v>
      </c>
      <c r="FV87" s="77">
        <f t="shared" si="268"/>
        <v>0</v>
      </c>
      <c r="FW87" s="118"/>
      <c r="FX87" s="118"/>
      <c r="FY87" s="119"/>
      <c r="FZ87" s="119"/>
      <c r="GA87" s="77">
        <f t="shared" si="269"/>
        <v>0</v>
      </c>
      <c r="GB87" s="77">
        <f t="shared" si="270"/>
        <v>0</v>
      </c>
      <c r="GC87" s="77">
        <f t="shared" si="271"/>
        <v>0</v>
      </c>
      <c r="GD87" s="118"/>
      <c r="GE87" s="118"/>
      <c r="GF87" s="119"/>
      <c r="GG87" s="119"/>
      <c r="GH87" s="77">
        <f t="shared" si="272"/>
        <v>0</v>
      </c>
      <c r="GI87" s="77">
        <f t="shared" si="273"/>
        <v>0</v>
      </c>
      <c r="GJ87" s="77">
        <f t="shared" si="274"/>
        <v>0</v>
      </c>
      <c r="GK87" s="118"/>
      <c r="GL87" s="118"/>
      <c r="GM87" s="119"/>
      <c r="GN87" s="119"/>
      <c r="GO87" s="77">
        <f t="shared" si="275"/>
        <v>0</v>
      </c>
      <c r="GP87" s="77">
        <f t="shared" si="276"/>
        <v>0</v>
      </c>
      <c r="GQ87" s="77">
        <f t="shared" si="277"/>
        <v>0</v>
      </c>
      <c r="GR87" s="118"/>
      <c r="GS87" s="118"/>
      <c r="GT87" s="119"/>
      <c r="GU87" s="119"/>
      <c r="GV87" s="77">
        <f t="shared" si="278"/>
        <v>0</v>
      </c>
      <c r="GW87" s="77">
        <f t="shared" si="279"/>
        <v>0</v>
      </c>
      <c r="GX87" s="77">
        <f t="shared" si="280"/>
        <v>0</v>
      </c>
      <c r="GY87" s="118"/>
      <c r="GZ87" s="118"/>
      <c r="HA87" s="119"/>
      <c r="HB87" s="119"/>
      <c r="HC87" s="77">
        <f t="shared" si="281"/>
        <v>0</v>
      </c>
      <c r="HD87" s="77">
        <f t="shared" si="282"/>
        <v>0</v>
      </c>
      <c r="HE87" s="77">
        <f t="shared" si="283"/>
        <v>0</v>
      </c>
      <c r="HF87" s="118"/>
      <c r="HG87" s="118"/>
      <c r="HH87" s="119"/>
      <c r="HI87" s="119"/>
      <c r="HJ87" s="77">
        <f t="shared" si="284"/>
        <v>0</v>
      </c>
      <c r="HK87" s="77">
        <f t="shared" si="285"/>
        <v>0</v>
      </c>
      <c r="HL87" s="77">
        <f t="shared" si="286"/>
        <v>0</v>
      </c>
      <c r="HM87" s="120"/>
      <c r="HN87" s="120"/>
      <c r="HO87" s="120"/>
      <c r="HP87" s="120"/>
      <c r="HQ87" s="120"/>
      <c r="HR87" s="120"/>
      <c r="HS87" s="76">
        <f t="shared" si="181"/>
        <v>0</v>
      </c>
      <c r="HT87" s="76">
        <f t="shared" si="182"/>
        <v>0</v>
      </c>
      <c r="HU87" s="76">
        <f t="shared" si="183"/>
        <v>0</v>
      </c>
      <c r="HV87" s="76">
        <f t="shared" si="184"/>
        <v>0</v>
      </c>
      <c r="HW87" s="76">
        <f t="shared" si="185"/>
        <v>0</v>
      </c>
      <c r="HX87" s="76">
        <f t="shared" si="186"/>
        <v>0</v>
      </c>
      <c r="HY87" s="76">
        <f t="shared" si="187"/>
        <v>0</v>
      </c>
      <c r="HZ87" s="76">
        <f t="shared" si="188"/>
        <v>0</v>
      </c>
      <c r="IA87" s="76">
        <f t="shared" si="189"/>
        <v>0</v>
      </c>
      <c r="IB87" s="76">
        <f t="shared" si="190"/>
        <v>0</v>
      </c>
      <c r="IC87" s="76">
        <f t="shared" si="191"/>
        <v>0</v>
      </c>
      <c r="ID87" s="76">
        <f t="shared" si="192"/>
        <v>0</v>
      </c>
      <c r="IE87" s="78">
        <f>IF('Daftar Pegawai'!I81="ASN YANG TIDAK DIBAYARKAN TPP",100%,
 IF(HZ87&gt;=$C$4,100%,
 (HN87*3%)+H87+I87+J87+O87+P87+Q87+V87+W87+X87+AC87+AD87+AE87+AJ87+AK87+AL87+AQ87+AR87+AS87+AX87+AY87+AZ87+BE87+BF87+BG87+BL87+BM87+BN87+BS87+BT87+BU87+BZ87+CA87+CB87+CG87+CH87+CI87+CN87+CO87+CP87+CU87+CV87+CW87+DB87+DC87+DD87+DI87+DJ87+DK87+DP87+DQ87+DR87+DW87+DX87+DY87+ED87+EE87+EF87+EK87+EL87+EM87+ER87+ES87+ET87+EY87+EZ87+FA87+FF87+FG87+FH87+FM87+FN87+FO87+FT87+FU87+FV87+GA87+GB87+GC87+GH87+GI87+GJ87+GO87+GP87+GQ87+GV87+GW87+GX87+HC87+HD87+HE87+HJ87+HK87+HL87+'Daftar Pegawai'!K81+'Daftar Pegawai'!M81+'Daftar Pegawai'!U81+'Daftar Pegawai'!O81+'Daftar Pegawai'!Q81+'Daftar Pegawai'!S81
 )
)</f>
        <v>1</v>
      </c>
      <c r="IF87" s="78">
        <f t="shared" si="287"/>
        <v>1</v>
      </c>
    </row>
    <row r="88" spans="1:240" x14ac:dyDescent="0.25">
      <c r="A88" s="121">
        <f t="shared" si="193"/>
        <v>78</v>
      </c>
      <c r="B88" s="121">
        <f>'Daftar Pegawai'!B82</f>
        <v>0</v>
      </c>
      <c r="C88" s="121">
        <f>'Daftar Pegawai'!C82</f>
        <v>0</v>
      </c>
      <c r="D88" s="118"/>
      <c r="E88" s="118"/>
      <c r="F88" s="119"/>
      <c r="G88" s="119"/>
      <c r="H88" s="77">
        <f t="shared" si="194"/>
        <v>0</v>
      </c>
      <c r="I88" s="77">
        <f t="shared" si="195"/>
        <v>0</v>
      </c>
      <c r="J88" s="77">
        <f t="shared" si="196"/>
        <v>0</v>
      </c>
      <c r="K88" s="118"/>
      <c r="L88" s="118"/>
      <c r="M88" s="119"/>
      <c r="N88" s="119"/>
      <c r="O88" s="77">
        <f t="shared" si="197"/>
        <v>0</v>
      </c>
      <c r="P88" s="77">
        <f t="shared" si="198"/>
        <v>0</v>
      </c>
      <c r="Q88" s="77">
        <f t="shared" si="199"/>
        <v>0</v>
      </c>
      <c r="R88" s="118"/>
      <c r="S88" s="118"/>
      <c r="T88" s="119"/>
      <c r="U88" s="119"/>
      <c r="V88" s="77">
        <f t="shared" si="200"/>
        <v>0</v>
      </c>
      <c r="W88" s="77">
        <f t="shared" si="201"/>
        <v>0</v>
      </c>
      <c r="X88" s="77">
        <f t="shared" si="202"/>
        <v>0</v>
      </c>
      <c r="Y88" s="118"/>
      <c r="Z88" s="118"/>
      <c r="AA88" s="119"/>
      <c r="AB88" s="119"/>
      <c r="AC88" s="77">
        <f t="shared" si="203"/>
        <v>0</v>
      </c>
      <c r="AD88" s="77">
        <f t="shared" si="204"/>
        <v>0</v>
      </c>
      <c r="AE88" s="77">
        <f t="shared" si="205"/>
        <v>0</v>
      </c>
      <c r="AF88" s="118"/>
      <c r="AG88" s="118"/>
      <c r="AH88" s="119"/>
      <c r="AI88" s="119"/>
      <c r="AJ88" s="77">
        <f t="shared" si="206"/>
        <v>0</v>
      </c>
      <c r="AK88" s="77">
        <f t="shared" si="207"/>
        <v>0</v>
      </c>
      <c r="AL88" s="77">
        <f t="shared" si="208"/>
        <v>0</v>
      </c>
      <c r="AM88" s="118"/>
      <c r="AN88" s="118"/>
      <c r="AO88" s="119"/>
      <c r="AP88" s="119"/>
      <c r="AQ88" s="77">
        <f t="shared" si="209"/>
        <v>0</v>
      </c>
      <c r="AR88" s="77">
        <f t="shared" si="210"/>
        <v>0</v>
      </c>
      <c r="AS88" s="77">
        <f t="shared" si="211"/>
        <v>0</v>
      </c>
      <c r="AT88" s="118"/>
      <c r="AU88" s="118"/>
      <c r="AV88" s="119"/>
      <c r="AW88" s="119"/>
      <c r="AX88" s="77">
        <f t="shared" si="212"/>
        <v>0</v>
      </c>
      <c r="AY88" s="77">
        <f t="shared" si="213"/>
        <v>0</v>
      </c>
      <c r="AZ88" s="77">
        <f t="shared" si="214"/>
        <v>0</v>
      </c>
      <c r="BA88" s="118"/>
      <c r="BB88" s="118"/>
      <c r="BC88" s="119"/>
      <c r="BD88" s="119"/>
      <c r="BE88" s="77">
        <f t="shared" si="215"/>
        <v>0</v>
      </c>
      <c r="BF88" s="77">
        <f t="shared" si="216"/>
        <v>0</v>
      </c>
      <c r="BG88" s="77">
        <f t="shared" si="217"/>
        <v>0</v>
      </c>
      <c r="BH88" s="118"/>
      <c r="BI88" s="118"/>
      <c r="BJ88" s="119"/>
      <c r="BK88" s="119"/>
      <c r="BL88" s="77">
        <f t="shared" si="218"/>
        <v>0</v>
      </c>
      <c r="BM88" s="77">
        <f t="shared" si="219"/>
        <v>0</v>
      </c>
      <c r="BN88" s="77">
        <f t="shared" si="220"/>
        <v>0</v>
      </c>
      <c r="BO88" s="118"/>
      <c r="BP88" s="118"/>
      <c r="BQ88" s="119"/>
      <c r="BR88" s="119"/>
      <c r="BS88" s="77">
        <f t="shared" si="221"/>
        <v>0</v>
      </c>
      <c r="BT88" s="77">
        <f t="shared" si="222"/>
        <v>0</v>
      </c>
      <c r="BU88" s="77">
        <f t="shared" si="223"/>
        <v>0</v>
      </c>
      <c r="BV88" s="118"/>
      <c r="BW88" s="118"/>
      <c r="BX88" s="119"/>
      <c r="BY88" s="119"/>
      <c r="BZ88" s="77">
        <f t="shared" si="224"/>
        <v>0</v>
      </c>
      <c r="CA88" s="77">
        <f t="shared" si="225"/>
        <v>0</v>
      </c>
      <c r="CB88" s="77">
        <f t="shared" si="226"/>
        <v>0</v>
      </c>
      <c r="CC88" s="118"/>
      <c r="CD88" s="118"/>
      <c r="CE88" s="119"/>
      <c r="CF88" s="119"/>
      <c r="CG88" s="77">
        <f t="shared" si="227"/>
        <v>0</v>
      </c>
      <c r="CH88" s="77">
        <f t="shared" si="228"/>
        <v>0</v>
      </c>
      <c r="CI88" s="77">
        <f t="shared" si="229"/>
        <v>0</v>
      </c>
      <c r="CJ88" s="118"/>
      <c r="CK88" s="118"/>
      <c r="CL88" s="119"/>
      <c r="CM88" s="119"/>
      <c r="CN88" s="77">
        <f t="shared" si="230"/>
        <v>0</v>
      </c>
      <c r="CO88" s="77">
        <f t="shared" si="231"/>
        <v>0</v>
      </c>
      <c r="CP88" s="77">
        <f t="shared" si="232"/>
        <v>0</v>
      </c>
      <c r="CQ88" s="118"/>
      <c r="CR88" s="118"/>
      <c r="CS88" s="119"/>
      <c r="CT88" s="119"/>
      <c r="CU88" s="77">
        <f t="shared" si="233"/>
        <v>0</v>
      </c>
      <c r="CV88" s="77">
        <f t="shared" si="234"/>
        <v>0</v>
      </c>
      <c r="CW88" s="77">
        <f t="shared" si="235"/>
        <v>0</v>
      </c>
      <c r="CX88" s="118"/>
      <c r="CY88" s="118"/>
      <c r="CZ88" s="119"/>
      <c r="DA88" s="119"/>
      <c r="DB88" s="77">
        <f t="shared" si="236"/>
        <v>0</v>
      </c>
      <c r="DC88" s="77">
        <f t="shared" si="237"/>
        <v>0</v>
      </c>
      <c r="DD88" s="77">
        <f t="shared" si="238"/>
        <v>0</v>
      </c>
      <c r="DE88" s="118"/>
      <c r="DF88" s="118"/>
      <c r="DG88" s="119"/>
      <c r="DH88" s="119"/>
      <c r="DI88" s="77">
        <f t="shared" si="239"/>
        <v>0</v>
      </c>
      <c r="DJ88" s="77">
        <f t="shared" si="240"/>
        <v>0</v>
      </c>
      <c r="DK88" s="77">
        <f t="shared" si="241"/>
        <v>0</v>
      </c>
      <c r="DL88" s="118"/>
      <c r="DM88" s="118"/>
      <c r="DN88" s="119"/>
      <c r="DO88" s="119"/>
      <c r="DP88" s="77">
        <f t="shared" si="242"/>
        <v>0</v>
      </c>
      <c r="DQ88" s="77">
        <f t="shared" si="243"/>
        <v>0</v>
      </c>
      <c r="DR88" s="77">
        <f t="shared" si="244"/>
        <v>0</v>
      </c>
      <c r="DS88" s="118"/>
      <c r="DT88" s="118"/>
      <c r="DU88" s="119"/>
      <c r="DV88" s="119"/>
      <c r="DW88" s="77">
        <f t="shared" si="245"/>
        <v>0</v>
      </c>
      <c r="DX88" s="77">
        <f t="shared" si="246"/>
        <v>0</v>
      </c>
      <c r="DY88" s="77">
        <f t="shared" si="247"/>
        <v>0</v>
      </c>
      <c r="DZ88" s="118"/>
      <c r="EA88" s="118"/>
      <c r="EB88" s="119"/>
      <c r="EC88" s="119"/>
      <c r="ED88" s="77">
        <f t="shared" si="248"/>
        <v>0</v>
      </c>
      <c r="EE88" s="77">
        <f t="shared" si="249"/>
        <v>0</v>
      </c>
      <c r="EF88" s="77">
        <f t="shared" si="250"/>
        <v>0</v>
      </c>
      <c r="EG88" s="118"/>
      <c r="EH88" s="118"/>
      <c r="EI88" s="119"/>
      <c r="EJ88" s="119"/>
      <c r="EK88" s="77">
        <f t="shared" si="251"/>
        <v>0</v>
      </c>
      <c r="EL88" s="77">
        <f t="shared" si="252"/>
        <v>0</v>
      </c>
      <c r="EM88" s="77">
        <f t="shared" si="253"/>
        <v>0</v>
      </c>
      <c r="EN88" s="118"/>
      <c r="EO88" s="118"/>
      <c r="EP88" s="119"/>
      <c r="EQ88" s="119"/>
      <c r="ER88" s="77">
        <f t="shared" si="254"/>
        <v>0</v>
      </c>
      <c r="ES88" s="77">
        <f t="shared" si="255"/>
        <v>0</v>
      </c>
      <c r="ET88" s="77">
        <f t="shared" si="256"/>
        <v>0</v>
      </c>
      <c r="EU88" s="118"/>
      <c r="EV88" s="118"/>
      <c r="EW88" s="119"/>
      <c r="EX88" s="119"/>
      <c r="EY88" s="77">
        <f t="shared" si="257"/>
        <v>0</v>
      </c>
      <c r="EZ88" s="77">
        <f t="shared" si="258"/>
        <v>0</v>
      </c>
      <c r="FA88" s="77">
        <f t="shared" si="259"/>
        <v>0</v>
      </c>
      <c r="FB88" s="118"/>
      <c r="FC88" s="118"/>
      <c r="FD88" s="119"/>
      <c r="FE88" s="119"/>
      <c r="FF88" s="77">
        <f t="shared" si="260"/>
        <v>0</v>
      </c>
      <c r="FG88" s="77">
        <f t="shared" si="261"/>
        <v>0</v>
      </c>
      <c r="FH88" s="77">
        <f t="shared" si="262"/>
        <v>0</v>
      </c>
      <c r="FI88" s="118"/>
      <c r="FJ88" s="118"/>
      <c r="FK88" s="119"/>
      <c r="FL88" s="119"/>
      <c r="FM88" s="77">
        <f t="shared" si="263"/>
        <v>0</v>
      </c>
      <c r="FN88" s="77">
        <f t="shared" si="264"/>
        <v>0</v>
      </c>
      <c r="FO88" s="77">
        <f t="shared" si="265"/>
        <v>0</v>
      </c>
      <c r="FP88" s="118"/>
      <c r="FQ88" s="118"/>
      <c r="FR88" s="119"/>
      <c r="FS88" s="119"/>
      <c r="FT88" s="77">
        <f t="shared" si="266"/>
        <v>0</v>
      </c>
      <c r="FU88" s="77">
        <f t="shared" si="267"/>
        <v>0</v>
      </c>
      <c r="FV88" s="77">
        <f t="shared" si="268"/>
        <v>0</v>
      </c>
      <c r="FW88" s="118"/>
      <c r="FX88" s="118"/>
      <c r="FY88" s="119"/>
      <c r="FZ88" s="119"/>
      <c r="GA88" s="77">
        <f t="shared" si="269"/>
        <v>0</v>
      </c>
      <c r="GB88" s="77">
        <f t="shared" si="270"/>
        <v>0</v>
      </c>
      <c r="GC88" s="77">
        <f t="shared" si="271"/>
        <v>0</v>
      </c>
      <c r="GD88" s="118"/>
      <c r="GE88" s="118"/>
      <c r="GF88" s="119"/>
      <c r="GG88" s="119"/>
      <c r="GH88" s="77">
        <f t="shared" si="272"/>
        <v>0</v>
      </c>
      <c r="GI88" s="77">
        <f t="shared" si="273"/>
        <v>0</v>
      </c>
      <c r="GJ88" s="77">
        <f t="shared" si="274"/>
        <v>0</v>
      </c>
      <c r="GK88" s="118"/>
      <c r="GL88" s="118"/>
      <c r="GM88" s="119"/>
      <c r="GN88" s="119"/>
      <c r="GO88" s="77">
        <f t="shared" si="275"/>
        <v>0</v>
      </c>
      <c r="GP88" s="77">
        <f t="shared" si="276"/>
        <v>0</v>
      </c>
      <c r="GQ88" s="77">
        <f t="shared" si="277"/>
        <v>0</v>
      </c>
      <c r="GR88" s="118"/>
      <c r="GS88" s="118"/>
      <c r="GT88" s="119"/>
      <c r="GU88" s="119"/>
      <c r="GV88" s="77">
        <f t="shared" si="278"/>
        <v>0</v>
      </c>
      <c r="GW88" s="77">
        <f t="shared" si="279"/>
        <v>0</v>
      </c>
      <c r="GX88" s="77">
        <f t="shared" si="280"/>
        <v>0</v>
      </c>
      <c r="GY88" s="118"/>
      <c r="GZ88" s="118"/>
      <c r="HA88" s="119"/>
      <c r="HB88" s="119"/>
      <c r="HC88" s="77">
        <f t="shared" si="281"/>
        <v>0</v>
      </c>
      <c r="HD88" s="77">
        <f t="shared" si="282"/>
        <v>0</v>
      </c>
      <c r="HE88" s="77">
        <f t="shared" si="283"/>
        <v>0</v>
      </c>
      <c r="HF88" s="118"/>
      <c r="HG88" s="118"/>
      <c r="HH88" s="119"/>
      <c r="HI88" s="119"/>
      <c r="HJ88" s="77">
        <f t="shared" si="284"/>
        <v>0</v>
      </c>
      <c r="HK88" s="77">
        <f t="shared" si="285"/>
        <v>0</v>
      </c>
      <c r="HL88" s="77">
        <f t="shared" si="286"/>
        <v>0</v>
      </c>
      <c r="HM88" s="120"/>
      <c r="HN88" s="120"/>
      <c r="HO88" s="120"/>
      <c r="HP88" s="120"/>
      <c r="HQ88" s="120"/>
      <c r="HR88" s="120"/>
      <c r="HS88" s="76">
        <f t="shared" si="181"/>
        <v>0</v>
      </c>
      <c r="HT88" s="76">
        <f t="shared" si="182"/>
        <v>0</v>
      </c>
      <c r="HU88" s="76">
        <f t="shared" si="183"/>
        <v>0</v>
      </c>
      <c r="HV88" s="76">
        <f t="shared" si="184"/>
        <v>0</v>
      </c>
      <c r="HW88" s="76">
        <f t="shared" si="185"/>
        <v>0</v>
      </c>
      <c r="HX88" s="76">
        <f t="shared" si="186"/>
        <v>0</v>
      </c>
      <c r="HY88" s="76">
        <f t="shared" si="187"/>
        <v>0</v>
      </c>
      <c r="HZ88" s="76">
        <f t="shared" si="188"/>
        <v>0</v>
      </c>
      <c r="IA88" s="76">
        <f t="shared" si="189"/>
        <v>0</v>
      </c>
      <c r="IB88" s="76">
        <f t="shared" si="190"/>
        <v>0</v>
      </c>
      <c r="IC88" s="76">
        <f t="shared" si="191"/>
        <v>0</v>
      </c>
      <c r="ID88" s="76">
        <f t="shared" si="192"/>
        <v>0</v>
      </c>
      <c r="IE88" s="78">
        <f>IF('Daftar Pegawai'!I82="ASN YANG TIDAK DIBAYARKAN TPP",100%,
 IF(HZ88&gt;=$C$4,100%,
 (HN88*3%)+H88+I88+J88+O88+P88+Q88+V88+W88+X88+AC88+AD88+AE88+AJ88+AK88+AL88+AQ88+AR88+AS88+AX88+AY88+AZ88+BE88+BF88+BG88+BL88+BM88+BN88+BS88+BT88+BU88+BZ88+CA88+CB88+CG88+CH88+CI88+CN88+CO88+CP88+CU88+CV88+CW88+DB88+DC88+DD88+DI88+DJ88+DK88+DP88+DQ88+DR88+DW88+DX88+DY88+ED88+EE88+EF88+EK88+EL88+EM88+ER88+ES88+ET88+EY88+EZ88+FA88+FF88+FG88+FH88+FM88+FN88+FO88+FT88+FU88+FV88+GA88+GB88+GC88+GH88+GI88+GJ88+GO88+GP88+GQ88+GV88+GW88+GX88+HC88+HD88+HE88+HJ88+HK88+HL88+'Daftar Pegawai'!K82+'Daftar Pegawai'!M82+'Daftar Pegawai'!U82+'Daftar Pegawai'!O82+'Daftar Pegawai'!Q82+'Daftar Pegawai'!S82
 )
)</f>
        <v>1</v>
      </c>
      <c r="IF88" s="78">
        <f t="shared" si="287"/>
        <v>1</v>
      </c>
    </row>
    <row r="89" spans="1:240" x14ac:dyDescent="0.25">
      <c r="A89" s="121">
        <f t="shared" si="193"/>
        <v>79</v>
      </c>
      <c r="B89" s="121">
        <f>'Daftar Pegawai'!B83</f>
        <v>0</v>
      </c>
      <c r="C89" s="121">
        <f>'Daftar Pegawai'!C83</f>
        <v>0</v>
      </c>
      <c r="D89" s="118"/>
      <c r="E89" s="118"/>
      <c r="F89" s="119"/>
      <c r="G89" s="119"/>
      <c r="H89" s="77">
        <f t="shared" si="194"/>
        <v>0</v>
      </c>
      <c r="I89" s="77">
        <f t="shared" si="195"/>
        <v>0</v>
      </c>
      <c r="J89" s="77">
        <f t="shared" si="196"/>
        <v>0</v>
      </c>
      <c r="K89" s="118"/>
      <c r="L89" s="118"/>
      <c r="M89" s="119"/>
      <c r="N89" s="119"/>
      <c r="O89" s="77">
        <f t="shared" si="197"/>
        <v>0</v>
      </c>
      <c r="P89" s="77">
        <f t="shared" si="198"/>
        <v>0</v>
      </c>
      <c r="Q89" s="77">
        <f t="shared" si="199"/>
        <v>0</v>
      </c>
      <c r="R89" s="118"/>
      <c r="S89" s="118"/>
      <c r="T89" s="119"/>
      <c r="U89" s="119"/>
      <c r="V89" s="77">
        <f t="shared" si="200"/>
        <v>0</v>
      </c>
      <c r="W89" s="77">
        <f t="shared" si="201"/>
        <v>0</v>
      </c>
      <c r="X89" s="77">
        <f t="shared" si="202"/>
        <v>0</v>
      </c>
      <c r="Y89" s="118"/>
      <c r="Z89" s="118"/>
      <c r="AA89" s="119"/>
      <c r="AB89" s="119"/>
      <c r="AC89" s="77">
        <f t="shared" si="203"/>
        <v>0</v>
      </c>
      <c r="AD89" s="77">
        <f t="shared" si="204"/>
        <v>0</v>
      </c>
      <c r="AE89" s="77">
        <f t="shared" si="205"/>
        <v>0</v>
      </c>
      <c r="AF89" s="118"/>
      <c r="AG89" s="118"/>
      <c r="AH89" s="119"/>
      <c r="AI89" s="119"/>
      <c r="AJ89" s="77">
        <f t="shared" si="206"/>
        <v>0</v>
      </c>
      <c r="AK89" s="77">
        <f t="shared" si="207"/>
        <v>0</v>
      </c>
      <c r="AL89" s="77">
        <f t="shared" si="208"/>
        <v>0</v>
      </c>
      <c r="AM89" s="118"/>
      <c r="AN89" s="118"/>
      <c r="AO89" s="119"/>
      <c r="AP89" s="119"/>
      <c r="AQ89" s="77">
        <f t="shared" si="209"/>
        <v>0</v>
      </c>
      <c r="AR89" s="77">
        <f t="shared" si="210"/>
        <v>0</v>
      </c>
      <c r="AS89" s="77">
        <f t="shared" si="211"/>
        <v>0</v>
      </c>
      <c r="AT89" s="118"/>
      <c r="AU89" s="118"/>
      <c r="AV89" s="119"/>
      <c r="AW89" s="119"/>
      <c r="AX89" s="77">
        <f t="shared" si="212"/>
        <v>0</v>
      </c>
      <c r="AY89" s="77">
        <f t="shared" si="213"/>
        <v>0</v>
      </c>
      <c r="AZ89" s="77">
        <f t="shared" si="214"/>
        <v>0</v>
      </c>
      <c r="BA89" s="118"/>
      <c r="BB89" s="118"/>
      <c r="BC89" s="119"/>
      <c r="BD89" s="119"/>
      <c r="BE89" s="77">
        <f t="shared" si="215"/>
        <v>0</v>
      </c>
      <c r="BF89" s="77">
        <f t="shared" si="216"/>
        <v>0</v>
      </c>
      <c r="BG89" s="77">
        <f t="shared" si="217"/>
        <v>0</v>
      </c>
      <c r="BH89" s="118"/>
      <c r="BI89" s="118"/>
      <c r="BJ89" s="119"/>
      <c r="BK89" s="119"/>
      <c r="BL89" s="77">
        <f t="shared" si="218"/>
        <v>0</v>
      </c>
      <c r="BM89" s="77">
        <f t="shared" si="219"/>
        <v>0</v>
      </c>
      <c r="BN89" s="77">
        <f t="shared" si="220"/>
        <v>0</v>
      </c>
      <c r="BO89" s="118"/>
      <c r="BP89" s="118"/>
      <c r="BQ89" s="119"/>
      <c r="BR89" s="119"/>
      <c r="BS89" s="77">
        <f t="shared" si="221"/>
        <v>0</v>
      </c>
      <c r="BT89" s="77">
        <f t="shared" si="222"/>
        <v>0</v>
      </c>
      <c r="BU89" s="77">
        <f t="shared" si="223"/>
        <v>0</v>
      </c>
      <c r="BV89" s="118"/>
      <c r="BW89" s="118"/>
      <c r="BX89" s="119"/>
      <c r="BY89" s="119"/>
      <c r="BZ89" s="77">
        <f t="shared" si="224"/>
        <v>0</v>
      </c>
      <c r="CA89" s="77">
        <f t="shared" si="225"/>
        <v>0</v>
      </c>
      <c r="CB89" s="77">
        <f t="shared" si="226"/>
        <v>0</v>
      </c>
      <c r="CC89" s="118"/>
      <c r="CD89" s="118"/>
      <c r="CE89" s="119"/>
      <c r="CF89" s="119"/>
      <c r="CG89" s="77">
        <f t="shared" si="227"/>
        <v>0</v>
      </c>
      <c r="CH89" s="77">
        <f t="shared" si="228"/>
        <v>0</v>
      </c>
      <c r="CI89" s="77">
        <f t="shared" si="229"/>
        <v>0</v>
      </c>
      <c r="CJ89" s="118"/>
      <c r="CK89" s="118"/>
      <c r="CL89" s="119"/>
      <c r="CM89" s="119"/>
      <c r="CN89" s="77">
        <f t="shared" si="230"/>
        <v>0</v>
      </c>
      <c r="CO89" s="77">
        <f t="shared" si="231"/>
        <v>0</v>
      </c>
      <c r="CP89" s="77">
        <f t="shared" si="232"/>
        <v>0</v>
      </c>
      <c r="CQ89" s="118"/>
      <c r="CR89" s="118"/>
      <c r="CS89" s="119"/>
      <c r="CT89" s="119"/>
      <c r="CU89" s="77">
        <f t="shared" si="233"/>
        <v>0</v>
      </c>
      <c r="CV89" s="77">
        <f t="shared" si="234"/>
        <v>0</v>
      </c>
      <c r="CW89" s="77">
        <f t="shared" si="235"/>
        <v>0</v>
      </c>
      <c r="CX89" s="118"/>
      <c r="CY89" s="118"/>
      <c r="CZ89" s="119"/>
      <c r="DA89" s="119"/>
      <c r="DB89" s="77">
        <f t="shared" si="236"/>
        <v>0</v>
      </c>
      <c r="DC89" s="77">
        <f t="shared" si="237"/>
        <v>0</v>
      </c>
      <c r="DD89" s="77">
        <f t="shared" si="238"/>
        <v>0</v>
      </c>
      <c r="DE89" s="118"/>
      <c r="DF89" s="118"/>
      <c r="DG89" s="119"/>
      <c r="DH89" s="119"/>
      <c r="DI89" s="77">
        <f t="shared" si="239"/>
        <v>0</v>
      </c>
      <c r="DJ89" s="77">
        <f t="shared" si="240"/>
        <v>0</v>
      </c>
      <c r="DK89" s="77">
        <f t="shared" si="241"/>
        <v>0</v>
      </c>
      <c r="DL89" s="118"/>
      <c r="DM89" s="118"/>
      <c r="DN89" s="119"/>
      <c r="DO89" s="119"/>
      <c r="DP89" s="77">
        <f t="shared" si="242"/>
        <v>0</v>
      </c>
      <c r="DQ89" s="77">
        <f t="shared" si="243"/>
        <v>0</v>
      </c>
      <c r="DR89" s="77">
        <f t="shared" si="244"/>
        <v>0</v>
      </c>
      <c r="DS89" s="118"/>
      <c r="DT89" s="118"/>
      <c r="DU89" s="119"/>
      <c r="DV89" s="119"/>
      <c r="DW89" s="77">
        <f t="shared" si="245"/>
        <v>0</v>
      </c>
      <c r="DX89" s="77">
        <f t="shared" si="246"/>
        <v>0</v>
      </c>
      <c r="DY89" s="77">
        <f t="shared" si="247"/>
        <v>0</v>
      </c>
      <c r="DZ89" s="118"/>
      <c r="EA89" s="118"/>
      <c r="EB89" s="119"/>
      <c r="EC89" s="119"/>
      <c r="ED89" s="77">
        <f t="shared" si="248"/>
        <v>0</v>
      </c>
      <c r="EE89" s="77">
        <f t="shared" si="249"/>
        <v>0</v>
      </c>
      <c r="EF89" s="77">
        <f t="shared" si="250"/>
        <v>0</v>
      </c>
      <c r="EG89" s="118"/>
      <c r="EH89" s="118"/>
      <c r="EI89" s="119"/>
      <c r="EJ89" s="119"/>
      <c r="EK89" s="77">
        <f t="shared" si="251"/>
        <v>0</v>
      </c>
      <c r="EL89" s="77">
        <f t="shared" si="252"/>
        <v>0</v>
      </c>
      <c r="EM89" s="77">
        <f t="shared" si="253"/>
        <v>0</v>
      </c>
      <c r="EN89" s="118"/>
      <c r="EO89" s="118"/>
      <c r="EP89" s="119"/>
      <c r="EQ89" s="119"/>
      <c r="ER89" s="77">
        <f t="shared" si="254"/>
        <v>0</v>
      </c>
      <c r="ES89" s="77">
        <f t="shared" si="255"/>
        <v>0</v>
      </c>
      <c r="ET89" s="77">
        <f t="shared" si="256"/>
        <v>0</v>
      </c>
      <c r="EU89" s="118"/>
      <c r="EV89" s="118"/>
      <c r="EW89" s="119"/>
      <c r="EX89" s="119"/>
      <c r="EY89" s="77">
        <f t="shared" si="257"/>
        <v>0</v>
      </c>
      <c r="EZ89" s="77">
        <f t="shared" si="258"/>
        <v>0</v>
      </c>
      <c r="FA89" s="77">
        <f t="shared" si="259"/>
        <v>0</v>
      </c>
      <c r="FB89" s="118"/>
      <c r="FC89" s="118"/>
      <c r="FD89" s="119"/>
      <c r="FE89" s="119"/>
      <c r="FF89" s="77">
        <f t="shared" si="260"/>
        <v>0</v>
      </c>
      <c r="FG89" s="77">
        <f t="shared" si="261"/>
        <v>0</v>
      </c>
      <c r="FH89" s="77">
        <f t="shared" si="262"/>
        <v>0</v>
      </c>
      <c r="FI89" s="118"/>
      <c r="FJ89" s="118"/>
      <c r="FK89" s="119"/>
      <c r="FL89" s="119"/>
      <c r="FM89" s="77">
        <f t="shared" si="263"/>
        <v>0</v>
      </c>
      <c r="FN89" s="77">
        <f t="shared" si="264"/>
        <v>0</v>
      </c>
      <c r="FO89" s="77">
        <f t="shared" si="265"/>
        <v>0</v>
      </c>
      <c r="FP89" s="118"/>
      <c r="FQ89" s="118"/>
      <c r="FR89" s="119"/>
      <c r="FS89" s="119"/>
      <c r="FT89" s="77">
        <f t="shared" si="266"/>
        <v>0</v>
      </c>
      <c r="FU89" s="77">
        <f t="shared" si="267"/>
        <v>0</v>
      </c>
      <c r="FV89" s="77">
        <f t="shared" si="268"/>
        <v>0</v>
      </c>
      <c r="FW89" s="118"/>
      <c r="FX89" s="118"/>
      <c r="FY89" s="119"/>
      <c r="FZ89" s="119"/>
      <c r="GA89" s="77">
        <f t="shared" si="269"/>
        <v>0</v>
      </c>
      <c r="GB89" s="77">
        <f t="shared" si="270"/>
        <v>0</v>
      </c>
      <c r="GC89" s="77">
        <f t="shared" si="271"/>
        <v>0</v>
      </c>
      <c r="GD89" s="118"/>
      <c r="GE89" s="118"/>
      <c r="GF89" s="119"/>
      <c r="GG89" s="119"/>
      <c r="GH89" s="77">
        <f t="shared" si="272"/>
        <v>0</v>
      </c>
      <c r="GI89" s="77">
        <f t="shared" si="273"/>
        <v>0</v>
      </c>
      <c r="GJ89" s="77">
        <f t="shared" si="274"/>
        <v>0</v>
      </c>
      <c r="GK89" s="118"/>
      <c r="GL89" s="118"/>
      <c r="GM89" s="119"/>
      <c r="GN89" s="119"/>
      <c r="GO89" s="77">
        <f t="shared" si="275"/>
        <v>0</v>
      </c>
      <c r="GP89" s="77">
        <f t="shared" si="276"/>
        <v>0</v>
      </c>
      <c r="GQ89" s="77">
        <f t="shared" si="277"/>
        <v>0</v>
      </c>
      <c r="GR89" s="118"/>
      <c r="GS89" s="118"/>
      <c r="GT89" s="119"/>
      <c r="GU89" s="119"/>
      <c r="GV89" s="77">
        <f t="shared" si="278"/>
        <v>0</v>
      </c>
      <c r="GW89" s="77">
        <f t="shared" si="279"/>
        <v>0</v>
      </c>
      <c r="GX89" s="77">
        <f t="shared" si="280"/>
        <v>0</v>
      </c>
      <c r="GY89" s="118"/>
      <c r="GZ89" s="118"/>
      <c r="HA89" s="119"/>
      <c r="HB89" s="119"/>
      <c r="HC89" s="77">
        <f t="shared" si="281"/>
        <v>0</v>
      </c>
      <c r="HD89" s="77">
        <f t="shared" si="282"/>
        <v>0</v>
      </c>
      <c r="HE89" s="77">
        <f t="shared" si="283"/>
        <v>0</v>
      </c>
      <c r="HF89" s="118"/>
      <c r="HG89" s="118"/>
      <c r="HH89" s="119"/>
      <c r="HI89" s="119"/>
      <c r="HJ89" s="77">
        <f t="shared" si="284"/>
        <v>0</v>
      </c>
      <c r="HK89" s="77">
        <f t="shared" si="285"/>
        <v>0</v>
      </c>
      <c r="HL89" s="77">
        <f t="shared" si="286"/>
        <v>0</v>
      </c>
      <c r="HM89" s="120"/>
      <c r="HN89" s="120"/>
      <c r="HO89" s="120"/>
      <c r="HP89" s="120"/>
      <c r="HQ89" s="120"/>
      <c r="HR89" s="120"/>
      <c r="HS89" s="76">
        <f t="shared" si="181"/>
        <v>0</v>
      </c>
      <c r="HT89" s="76">
        <f t="shared" si="182"/>
        <v>0</v>
      </c>
      <c r="HU89" s="76">
        <f t="shared" si="183"/>
        <v>0</v>
      </c>
      <c r="HV89" s="76">
        <f t="shared" si="184"/>
        <v>0</v>
      </c>
      <c r="HW89" s="76">
        <f t="shared" si="185"/>
        <v>0</v>
      </c>
      <c r="HX89" s="76">
        <f t="shared" si="186"/>
        <v>0</v>
      </c>
      <c r="HY89" s="76">
        <f t="shared" si="187"/>
        <v>0</v>
      </c>
      <c r="HZ89" s="76">
        <f t="shared" si="188"/>
        <v>0</v>
      </c>
      <c r="IA89" s="76">
        <f t="shared" si="189"/>
        <v>0</v>
      </c>
      <c r="IB89" s="76">
        <f t="shared" si="190"/>
        <v>0</v>
      </c>
      <c r="IC89" s="76">
        <f t="shared" si="191"/>
        <v>0</v>
      </c>
      <c r="ID89" s="76">
        <f t="shared" si="192"/>
        <v>0</v>
      </c>
      <c r="IE89" s="78">
        <f>IF('Daftar Pegawai'!I83="ASN YANG TIDAK DIBAYARKAN TPP",100%,
 IF(HZ89&gt;=$C$4,100%,
 (HN89*3%)+H89+I89+J89+O89+P89+Q89+V89+W89+X89+AC89+AD89+AE89+AJ89+AK89+AL89+AQ89+AR89+AS89+AX89+AY89+AZ89+BE89+BF89+BG89+BL89+BM89+BN89+BS89+BT89+BU89+BZ89+CA89+CB89+CG89+CH89+CI89+CN89+CO89+CP89+CU89+CV89+CW89+DB89+DC89+DD89+DI89+DJ89+DK89+DP89+DQ89+DR89+DW89+DX89+DY89+ED89+EE89+EF89+EK89+EL89+EM89+ER89+ES89+ET89+EY89+EZ89+FA89+FF89+FG89+FH89+FM89+FN89+FO89+FT89+FU89+FV89+GA89+GB89+GC89+GH89+GI89+GJ89+GO89+GP89+GQ89+GV89+GW89+GX89+HC89+HD89+HE89+HJ89+HK89+HL89+'Daftar Pegawai'!K83+'Daftar Pegawai'!M83+'Daftar Pegawai'!U83+'Daftar Pegawai'!O83+'Daftar Pegawai'!Q83+'Daftar Pegawai'!S83
 )
)</f>
        <v>1</v>
      </c>
      <c r="IF89" s="78">
        <f t="shared" si="287"/>
        <v>1</v>
      </c>
    </row>
    <row r="90" spans="1:240" x14ac:dyDescent="0.25">
      <c r="A90" s="121">
        <f t="shared" si="193"/>
        <v>80</v>
      </c>
      <c r="B90" s="121">
        <f>'Daftar Pegawai'!B84</f>
        <v>0</v>
      </c>
      <c r="C90" s="121">
        <f>'Daftar Pegawai'!C84</f>
        <v>0</v>
      </c>
      <c r="D90" s="118"/>
      <c r="E90" s="118"/>
      <c r="F90" s="119"/>
      <c r="G90" s="119"/>
      <c r="H90" s="77">
        <f t="shared" si="194"/>
        <v>0</v>
      </c>
      <c r="I90" s="77">
        <f t="shared" si="195"/>
        <v>0</v>
      </c>
      <c r="J90" s="77">
        <f t="shared" si="196"/>
        <v>0</v>
      </c>
      <c r="K90" s="118"/>
      <c r="L90" s="118"/>
      <c r="M90" s="119"/>
      <c r="N90" s="119"/>
      <c r="O90" s="77">
        <f t="shared" si="197"/>
        <v>0</v>
      </c>
      <c r="P90" s="77">
        <f t="shared" si="198"/>
        <v>0</v>
      </c>
      <c r="Q90" s="77">
        <f t="shared" si="199"/>
        <v>0</v>
      </c>
      <c r="R90" s="118"/>
      <c r="S90" s="118"/>
      <c r="T90" s="119"/>
      <c r="U90" s="119"/>
      <c r="V90" s="77">
        <f t="shared" si="200"/>
        <v>0</v>
      </c>
      <c r="W90" s="77">
        <f t="shared" si="201"/>
        <v>0</v>
      </c>
      <c r="X90" s="77">
        <f t="shared" si="202"/>
        <v>0</v>
      </c>
      <c r="Y90" s="118"/>
      <c r="Z90" s="118"/>
      <c r="AA90" s="119"/>
      <c r="AB90" s="119"/>
      <c r="AC90" s="77">
        <f t="shared" si="203"/>
        <v>0</v>
      </c>
      <c r="AD90" s="77">
        <f t="shared" si="204"/>
        <v>0</v>
      </c>
      <c r="AE90" s="77">
        <f t="shared" si="205"/>
        <v>0</v>
      </c>
      <c r="AF90" s="118"/>
      <c r="AG90" s="118"/>
      <c r="AH90" s="119"/>
      <c r="AI90" s="119"/>
      <c r="AJ90" s="77">
        <f t="shared" si="206"/>
        <v>0</v>
      </c>
      <c r="AK90" s="77">
        <f t="shared" si="207"/>
        <v>0</v>
      </c>
      <c r="AL90" s="77">
        <f t="shared" si="208"/>
        <v>0</v>
      </c>
      <c r="AM90" s="118"/>
      <c r="AN90" s="118"/>
      <c r="AO90" s="119"/>
      <c r="AP90" s="119"/>
      <c r="AQ90" s="77">
        <f t="shared" si="209"/>
        <v>0</v>
      </c>
      <c r="AR90" s="77">
        <f t="shared" si="210"/>
        <v>0</v>
      </c>
      <c r="AS90" s="77">
        <f t="shared" si="211"/>
        <v>0</v>
      </c>
      <c r="AT90" s="118"/>
      <c r="AU90" s="118"/>
      <c r="AV90" s="119"/>
      <c r="AW90" s="119"/>
      <c r="AX90" s="77">
        <f t="shared" si="212"/>
        <v>0</v>
      </c>
      <c r="AY90" s="77">
        <f t="shared" si="213"/>
        <v>0</v>
      </c>
      <c r="AZ90" s="77">
        <f t="shared" si="214"/>
        <v>0</v>
      </c>
      <c r="BA90" s="118"/>
      <c r="BB90" s="118"/>
      <c r="BC90" s="119"/>
      <c r="BD90" s="119"/>
      <c r="BE90" s="77">
        <f t="shared" si="215"/>
        <v>0</v>
      </c>
      <c r="BF90" s="77">
        <f t="shared" si="216"/>
        <v>0</v>
      </c>
      <c r="BG90" s="77">
        <f t="shared" si="217"/>
        <v>0</v>
      </c>
      <c r="BH90" s="118"/>
      <c r="BI90" s="118"/>
      <c r="BJ90" s="119"/>
      <c r="BK90" s="119"/>
      <c r="BL90" s="77">
        <f t="shared" si="218"/>
        <v>0</v>
      </c>
      <c r="BM90" s="77">
        <f t="shared" si="219"/>
        <v>0</v>
      </c>
      <c r="BN90" s="77">
        <f t="shared" si="220"/>
        <v>0</v>
      </c>
      <c r="BO90" s="118"/>
      <c r="BP90" s="118"/>
      <c r="BQ90" s="119"/>
      <c r="BR90" s="119"/>
      <c r="BS90" s="77">
        <f t="shared" si="221"/>
        <v>0</v>
      </c>
      <c r="BT90" s="77">
        <f t="shared" si="222"/>
        <v>0</v>
      </c>
      <c r="BU90" s="77">
        <f t="shared" si="223"/>
        <v>0</v>
      </c>
      <c r="BV90" s="118"/>
      <c r="BW90" s="118"/>
      <c r="BX90" s="119"/>
      <c r="BY90" s="119"/>
      <c r="BZ90" s="77">
        <f t="shared" si="224"/>
        <v>0</v>
      </c>
      <c r="CA90" s="77">
        <f t="shared" si="225"/>
        <v>0</v>
      </c>
      <c r="CB90" s="77">
        <f t="shared" si="226"/>
        <v>0</v>
      </c>
      <c r="CC90" s="118"/>
      <c r="CD90" s="118"/>
      <c r="CE90" s="119"/>
      <c r="CF90" s="119"/>
      <c r="CG90" s="77">
        <f t="shared" si="227"/>
        <v>0</v>
      </c>
      <c r="CH90" s="77">
        <f t="shared" si="228"/>
        <v>0</v>
      </c>
      <c r="CI90" s="77">
        <f t="shared" si="229"/>
        <v>0</v>
      </c>
      <c r="CJ90" s="118"/>
      <c r="CK90" s="118"/>
      <c r="CL90" s="119"/>
      <c r="CM90" s="119"/>
      <c r="CN90" s="77">
        <f t="shared" si="230"/>
        <v>0</v>
      </c>
      <c r="CO90" s="77">
        <f t="shared" si="231"/>
        <v>0</v>
      </c>
      <c r="CP90" s="77">
        <f t="shared" si="232"/>
        <v>0</v>
      </c>
      <c r="CQ90" s="118"/>
      <c r="CR90" s="118"/>
      <c r="CS90" s="119"/>
      <c r="CT90" s="119"/>
      <c r="CU90" s="77">
        <f t="shared" si="233"/>
        <v>0</v>
      </c>
      <c r="CV90" s="77">
        <f t="shared" si="234"/>
        <v>0</v>
      </c>
      <c r="CW90" s="77">
        <f t="shared" si="235"/>
        <v>0</v>
      </c>
      <c r="CX90" s="118"/>
      <c r="CY90" s="118"/>
      <c r="CZ90" s="119"/>
      <c r="DA90" s="119"/>
      <c r="DB90" s="77">
        <f t="shared" si="236"/>
        <v>0</v>
      </c>
      <c r="DC90" s="77">
        <f t="shared" si="237"/>
        <v>0</v>
      </c>
      <c r="DD90" s="77">
        <f t="shared" si="238"/>
        <v>0</v>
      </c>
      <c r="DE90" s="118"/>
      <c r="DF90" s="118"/>
      <c r="DG90" s="119"/>
      <c r="DH90" s="119"/>
      <c r="DI90" s="77">
        <f t="shared" si="239"/>
        <v>0</v>
      </c>
      <c r="DJ90" s="77">
        <f t="shared" si="240"/>
        <v>0</v>
      </c>
      <c r="DK90" s="77">
        <f t="shared" si="241"/>
        <v>0</v>
      </c>
      <c r="DL90" s="118"/>
      <c r="DM90" s="118"/>
      <c r="DN90" s="119"/>
      <c r="DO90" s="119"/>
      <c r="DP90" s="77">
        <f t="shared" si="242"/>
        <v>0</v>
      </c>
      <c r="DQ90" s="77">
        <f t="shared" si="243"/>
        <v>0</v>
      </c>
      <c r="DR90" s="77">
        <f t="shared" si="244"/>
        <v>0</v>
      </c>
      <c r="DS90" s="118"/>
      <c r="DT90" s="118"/>
      <c r="DU90" s="119"/>
      <c r="DV90" s="119"/>
      <c r="DW90" s="77">
        <f t="shared" si="245"/>
        <v>0</v>
      </c>
      <c r="DX90" s="77">
        <f t="shared" si="246"/>
        <v>0</v>
      </c>
      <c r="DY90" s="77">
        <f t="shared" si="247"/>
        <v>0</v>
      </c>
      <c r="DZ90" s="118"/>
      <c r="EA90" s="118"/>
      <c r="EB90" s="119"/>
      <c r="EC90" s="119"/>
      <c r="ED90" s="77">
        <f t="shared" si="248"/>
        <v>0</v>
      </c>
      <c r="EE90" s="77">
        <f t="shared" si="249"/>
        <v>0</v>
      </c>
      <c r="EF90" s="77">
        <f t="shared" si="250"/>
        <v>0</v>
      </c>
      <c r="EG90" s="118"/>
      <c r="EH90" s="118"/>
      <c r="EI90" s="119"/>
      <c r="EJ90" s="119"/>
      <c r="EK90" s="77">
        <f t="shared" si="251"/>
        <v>0</v>
      </c>
      <c r="EL90" s="77">
        <f t="shared" si="252"/>
        <v>0</v>
      </c>
      <c r="EM90" s="77">
        <f t="shared" si="253"/>
        <v>0</v>
      </c>
      <c r="EN90" s="118"/>
      <c r="EO90" s="118"/>
      <c r="EP90" s="119"/>
      <c r="EQ90" s="119"/>
      <c r="ER90" s="77">
        <f t="shared" si="254"/>
        <v>0</v>
      </c>
      <c r="ES90" s="77">
        <f t="shared" si="255"/>
        <v>0</v>
      </c>
      <c r="ET90" s="77">
        <f t="shared" si="256"/>
        <v>0</v>
      </c>
      <c r="EU90" s="118"/>
      <c r="EV90" s="118"/>
      <c r="EW90" s="119"/>
      <c r="EX90" s="119"/>
      <c r="EY90" s="77">
        <f t="shared" si="257"/>
        <v>0</v>
      </c>
      <c r="EZ90" s="77">
        <f t="shared" si="258"/>
        <v>0</v>
      </c>
      <c r="FA90" s="77">
        <f t="shared" si="259"/>
        <v>0</v>
      </c>
      <c r="FB90" s="118"/>
      <c r="FC90" s="118"/>
      <c r="FD90" s="119"/>
      <c r="FE90" s="119"/>
      <c r="FF90" s="77">
        <f t="shared" si="260"/>
        <v>0</v>
      </c>
      <c r="FG90" s="77">
        <f t="shared" si="261"/>
        <v>0</v>
      </c>
      <c r="FH90" s="77">
        <f t="shared" si="262"/>
        <v>0</v>
      </c>
      <c r="FI90" s="118"/>
      <c r="FJ90" s="118"/>
      <c r="FK90" s="119"/>
      <c r="FL90" s="119"/>
      <c r="FM90" s="77">
        <f t="shared" si="263"/>
        <v>0</v>
      </c>
      <c r="FN90" s="77">
        <f t="shared" si="264"/>
        <v>0</v>
      </c>
      <c r="FO90" s="77">
        <f t="shared" si="265"/>
        <v>0</v>
      </c>
      <c r="FP90" s="118"/>
      <c r="FQ90" s="118"/>
      <c r="FR90" s="119"/>
      <c r="FS90" s="119"/>
      <c r="FT90" s="77">
        <f t="shared" si="266"/>
        <v>0</v>
      </c>
      <c r="FU90" s="77">
        <f t="shared" si="267"/>
        <v>0</v>
      </c>
      <c r="FV90" s="77">
        <f t="shared" si="268"/>
        <v>0</v>
      </c>
      <c r="FW90" s="118"/>
      <c r="FX90" s="118"/>
      <c r="FY90" s="119"/>
      <c r="FZ90" s="119"/>
      <c r="GA90" s="77">
        <f t="shared" si="269"/>
        <v>0</v>
      </c>
      <c r="GB90" s="77">
        <f t="shared" si="270"/>
        <v>0</v>
      </c>
      <c r="GC90" s="77">
        <f t="shared" si="271"/>
        <v>0</v>
      </c>
      <c r="GD90" s="118"/>
      <c r="GE90" s="118"/>
      <c r="GF90" s="119"/>
      <c r="GG90" s="119"/>
      <c r="GH90" s="77">
        <f t="shared" si="272"/>
        <v>0</v>
      </c>
      <c r="GI90" s="77">
        <f t="shared" si="273"/>
        <v>0</v>
      </c>
      <c r="GJ90" s="77">
        <f t="shared" si="274"/>
        <v>0</v>
      </c>
      <c r="GK90" s="118"/>
      <c r="GL90" s="118"/>
      <c r="GM90" s="119"/>
      <c r="GN90" s="119"/>
      <c r="GO90" s="77">
        <f t="shared" si="275"/>
        <v>0</v>
      </c>
      <c r="GP90" s="77">
        <f t="shared" si="276"/>
        <v>0</v>
      </c>
      <c r="GQ90" s="77">
        <f t="shared" si="277"/>
        <v>0</v>
      </c>
      <c r="GR90" s="118"/>
      <c r="GS90" s="118"/>
      <c r="GT90" s="119"/>
      <c r="GU90" s="119"/>
      <c r="GV90" s="77">
        <f t="shared" si="278"/>
        <v>0</v>
      </c>
      <c r="GW90" s="77">
        <f t="shared" si="279"/>
        <v>0</v>
      </c>
      <c r="GX90" s="77">
        <f t="shared" si="280"/>
        <v>0</v>
      </c>
      <c r="GY90" s="118"/>
      <c r="GZ90" s="118"/>
      <c r="HA90" s="119"/>
      <c r="HB90" s="119"/>
      <c r="HC90" s="77">
        <f t="shared" si="281"/>
        <v>0</v>
      </c>
      <c r="HD90" s="77">
        <f t="shared" si="282"/>
        <v>0</v>
      </c>
      <c r="HE90" s="77">
        <f t="shared" si="283"/>
        <v>0</v>
      </c>
      <c r="HF90" s="118"/>
      <c r="HG90" s="118"/>
      <c r="HH90" s="119"/>
      <c r="HI90" s="119"/>
      <c r="HJ90" s="77">
        <f t="shared" si="284"/>
        <v>0</v>
      </c>
      <c r="HK90" s="77">
        <f t="shared" si="285"/>
        <v>0</v>
      </c>
      <c r="HL90" s="77">
        <f t="shared" si="286"/>
        <v>0</v>
      </c>
      <c r="HM90" s="120"/>
      <c r="HN90" s="120"/>
      <c r="HO90" s="120"/>
      <c r="HP90" s="120"/>
      <c r="HQ90" s="120"/>
      <c r="HR90" s="120"/>
      <c r="HS90" s="76">
        <f t="shared" si="181"/>
        <v>0</v>
      </c>
      <c r="HT90" s="76">
        <f t="shared" si="182"/>
        <v>0</v>
      </c>
      <c r="HU90" s="76">
        <f t="shared" si="183"/>
        <v>0</v>
      </c>
      <c r="HV90" s="76">
        <f t="shared" si="184"/>
        <v>0</v>
      </c>
      <c r="HW90" s="76">
        <f t="shared" si="185"/>
        <v>0</v>
      </c>
      <c r="HX90" s="76">
        <f t="shared" si="186"/>
        <v>0</v>
      </c>
      <c r="HY90" s="76">
        <f t="shared" si="187"/>
        <v>0</v>
      </c>
      <c r="HZ90" s="76">
        <f t="shared" si="188"/>
        <v>0</v>
      </c>
      <c r="IA90" s="76">
        <f t="shared" si="189"/>
        <v>0</v>
      </c>
      <c r="IB90" s="76">
        <f t="shared" si="190"/>
        <v>0</v>
      </c>
      <c r="IC90" s="76">
        <f t="shared" si="191"/>
        <v>0</v>
      </c>
      <c r="ID90" s="76">
        <f t="shared" si="192"/>
        <v>0</v>
      </c>
      <c r="IE90" s="78">
        <f>IF('Daftar Pegawai'!I84="ASN YANG TIDAK DIBAYARKAN TPP",100%,
 IF(HZ90&gt;=$C$4,100%,
 (HN90*3%)+H90+I90+J90+O90+P90+Q90+V90+W90+X90+AC90+AD90+AE90+AJ90+AK90+AL90+AQ90+AR90+AS90+AX90+AY90+AZ90+BE90+BF90+BG90+BL90+BM90+BN90+BS90+BT90+BU90+BZ90+CA90+CB90+CG90+CH90+CI90+CN90+CO90+CP90+CU90+CV90+CW90+DB90+DC90+DD90+DI90+DJ90+DK90+DP90+DQ90+DR90+DW90+DX90+DY90+ED90+EE90+EF90+EK90+EL90+EM90+ER90+ES90+ET90+EY90+EZ90+FA90+FF90+FG90+FH90+FM90+FN90+FO90+FT90+FU90+FV90+GA90+GB90+GC90+GH90+GI90+GJ90+GO90+GP90+GQ90+GV90+GW90+GX90+HC90+HD90+HE90+HJ90+HK90+HL90+'Daftar Pegawai'!K84+'Daftar Pegawai'!M84+'Daftar Pegawai'!U84+'Daftar Pegawai'!O84+'Daftar Pegawai'!Q84+'Daftar Pegawai'!S84
 )
)</f>
        <v>1</v>
      </c>
      <c r="IF90" s="78">
        <f t="shared" si="287"/>
        <v>1</v>
      </c>
    </row>
    <row r="91" spans="1:240" x14ac:dyDescent="0.25">
      <c r="A91" s="121">
        <f t="shared" si="193"/>
        <v>81</v>
      </c>
      <c r="B91" s="121">
        <f>'Daftar Pegawai'!B85</f>
        <v>0</v>
      </c>
      <c r="C91" s="121">
        <f>'Daftar Pegawai'!C85</f>
        <v>0</v>
      </c>
      <c r="D91" s="118"/>
      <c r="E91" s="118"/>
      <c r="F91" s="119"/>
      <c r="G91" s="119"/>
      <c r="H91" s="77">
        <f t="shared" si="194"/>
        <v>0</v>
      </c>
      <c r="I91" s="77">
        <f t="shared" si="195"/>
        <v>0</v>
      </c>
      <c r="J91" s="77">
        <f t="shared" si="196"/>
        <v>0</v>
      </c>
      <c r="K91" s="118"/>
      <c r="L91" s="118"/>
      <c r="M91" s="119"/>
      <c r="N91" s="119"/>
      <c r="O91" s="77">
        <f t="shared" si="197"/>
        <v>0</v>
      </c>
      <c r="P91" s="77">
        <f t="shared" si="198"/>
        <v>0</v>
      </c>
      <c r="Q91" s="77">
        <f t="shared" si="199"/>
        <v>0</v>
      </c>
      <c r="R91" s="118"/>
      <c r="S91" s="118"/>
      <c r="T91" s="119"/>
      <c r="U91" s="119"/>
      <c r="V91" s="77">
        <f t="shared" si="200"/>
        <v>0</v>
      </c>
      <c r="W91" s="77">
        <f t="shared" si="201"/>
        <v>0</v>
      </c>
      <c r="X91" s="77">
        <f t="shared" si="202"/>
        <v>0</v>
      </c>
      <c r="Y91" s="118"/>
      <c r="Z91" s="118"/>
      <c r="AA91" s="119"/>
      <c r="AB91" s="119"/>
      <c r="AC91" s="77">
        <f t="shared" si="203"/>
        <v>0</v>
      </c>
      <c r="AD91" s="77">
        <f t="shared" si="204"/>
        <v>0</v>
      </c>
      <c r="AE91" s="77">
        <f t="shared" si="205"/>
        <v>0</v>
      </c>
      <c r="AF91" s="118"/>
      <c r="AG91" s="118"/>
      <c r="AH91" s="119"/>
      <c r="AI91" s="119"/>
      <c r="AJ91" s="77">
        <f t="shared" si="206"/>
        <v>0</v>
      </c>
      <c r="AK91" s="77">
        <f t="shared" si="207"/>
        <v>0</v>
      </c>
      <c r="AL91" s="77">
        <f t="shared" si="208"/>
        <v>0</v>
      </c>
      <c r="AM91" s="118"/>
      <c r="AN91" s="118"/>
      <c r="AO91" s="119"/>
      <c r="AP91" s="119"/>
      <c r="AQ91" s="77">
        <f t="shared" si="209"/>
        <v>0</v>
      </c>
      <c r="AR91" s="77">
        <f t="shared" si="210"/>
        <v>0</v>
      </c>
      <c r="AS91" s="77">
        <f t="shared" si="211"/>
        <v>0</v>
      </c>
      <c r="AT91" s="118"/>
      <c r="AU91" s="118"/>
      <c r="AV91" s="119"/>
      <c r="AW91" s="119"/>
      <c r="AX91" s="77">
        <f t="shared" si="212"/>
        <v>0</v>
      </c>
      <c r="AY91" s="77">
        <f t="shared" si="213"/>
        <v>0</v>
      </c>
      <c r="AZ91" s="77">
        <f t="shared" si="214"/>
        <v>0</v>
      </c>
      <c r="BA91" s="118"/>
      <c r="BB91" s="118"/>
      <c r="BC91" s="119"/>
      <c r="BD91" s="119"/>
      <c r="BE91" s="77">
        <f t="shared" si="215"/>
        <v>0</v>
      </c>
      <c r="BF91" s="77">
        <f t="shared" si="216"/>
        <v>0</v>
      </c>
      <c r="BG91" s="77">
        <f t="shared" si="217"/>
        <v>0</v>
      </c>
      <c r="BH91" s="118"/>
      <c r="BI91" s="118"/>
      <c r="BJ91" s="119"/>
      <c r="BK91" s="119"/>
      <c r="BL91" s="77">
        <f t="shared" si="218"/>
        <v>0</v>
      </c>
      <c r="BM91" s="77">
        <f t="shared" si="219"/>
        <v>0</v>
      </c>
      <c r="BN91" s="77">
        <f t="shared" si="220"/>
        <v>0</v>
      </c>
      <c r="BO91" s="118"/>
      <c r="BP91" s="118"/>
      <c r="BQ91" s="119"/>
      <c r="BR91" s="119"/>
      <c r="BS91" s="77">
        <f t="shared" si="221"/>
        <v>0</v>
      </c>
      <c r="BT91" s="77">
        <f t="shared" si="222"/>
        <v>0</v>
      </c>
      <c r="BU91" s="77">
        <f t="shared" si="223"/>
        <v>0</v>
      </c>
      <c r="BV91" s="118"/>
      <c r="BW91" s="118"/>
      <c r="BX91" s="119"/>
      <c r="BY91" s="119"/>
      <c r="BZ91" s="77">
        <f t="shared" si="224"/>
        <v>0</v>
      </c>
      <c r="CA91" s="77">
        <f t="shared" si="225"/>
        <v>0</v>
      </c>
      <c r="CB91" s="77">
        <f t="shared" si="226"/>
        <v>0</v>
      </c>
      <c r="CC91" s="118"/>
      <c r="CD91" s="118"/>
      <c r="CE91" s="119"/>
      <c r="CF91" s="119"/>
      <c r="CG91" s="77">
        <f t="shared" si="227"/>
        <v>0</v>
      </c>
      <c r="CH91" s="77">
        <f t="shared" si="228"/>
        <v>0</v>
      </c>
      <c r="CI91" s="77">
        <f t="shared" si="229"/>
        <v>0</v>
      </c>
      <c r="CJ91" s="118"/>
      <c r="CK91" s="118"/>
      <c r="CL91" s="119"/>
      <c r="CM91" s="119"/>
      <c r="CN91" s="77">
        <f t="shared" si="230"/>
        <v>0</v>
      </c>
      <c r="CO91" s="77">
        <f t="shared" si="231"/>
        <v>0</v>
      </c>
      <c r="CP91" s="77">
        <f t="shared" si="232"/>
        <v>0</v>
      </c>
      <c r="CQ91" s="118"/>
      <c r="CR91" s="118"/>
      <c r="CS91" s="119"/>
      <c r="CT91" s="119"/>
      <c r="CU91" s="77">
        <f t="shared" si="233"/>
        <v>0</v>
      </c>
      <c r="CV91" s="77">
        <f t="shared" si="234"/>
        <v>0</v>
      </c>
      <c r="CW91" s="77">
        <f t="shared" si="235"/>
        <v>0</v>
      </c>
      <c r="CX91" s="118"/>
      <c r="CY91" s="118"/>
      <c r="CZ91" s="119"/>
      <c r="DA91" s="119"/>
      <c r="DB91" s="77">
        <f t="shared" si="236"/>
        <v>0</v>
      </c>
      <c r="DC91" s="77">
        <f t="shared" si="237"/>
        <v>0</v>
      </c>
      <c r="DD91" s="77">
        <f t="shared" si="238"/>
        <v>0</v>
      </c>
      <c r="DE91" s="118"/>
      <c r="DF91" s="118"/>
      <c r="DG91" s="119"/>
      <c r="DH91" s="119"/>
      <c r="DI91" s="77">
        <f t="shared" si="239"/>
        <v>0</v>
      </c>
      <c r="DJ91" s="77">
        <f t="shared" si="240"/>
        <v>0</v>
      </c>
      <c r="DK91" s="77">
        <f t="shared" si="241"/>
        <v>0</v>
      </c>
      <c r="DL91" s="118"/>
      <c r="DM91" s="118"/>
      <c r="DN91" s="119"/>
      <c r="DO91" s="119"/>
      <c r="DP91" s="77">
        <f t="shared" si="242"/>
        <v>0</v>
      </c>
      <c r="DQ91" s="77">
        <f t="shared" si="243"/>
        <v>0</v>
      </c>
      <c r="DR91" s="77">
        <f t="shared" si="244"/>
        <v>0</v>
      </c>
      <c r="DS91" s="118"/>
      <c r="DT91" s="118"/>
      <c r="DU91" s="119"/>
      <c r="DV91" s="119"/>
      <c r="DW91" s="77">
        <f t="shared" si="245"/>
        <v>0</v>
      </c>
      <c r="DX91" s="77">
        <f t="shared" si="246"/>
        <v>0</v>
      </c>
      <c r="DY91" s="77">
        <f t="shared" si="247"/>
        <v>0</v>
      </c>
      <c r="DZ91" s="118"/>
      <c r="EA91" s="118"/>
      <c r="EB91" s="119"/>
      <c r="EC91" s="119"/>
      <c r="ED91" s="77">
        <f t="shared" si="248"/>
        <v>0</v>
      </c>
      <c r="EE91" s="77">
        <f t="shared" si="249"/>
        <v>0</v>
      </c>
      <c r="EF91" s="77">
        <f t="shared" si="250"/>
        <v>0</v>
      </c>
      <c r="EG91" s="118"/>
      <c r="EH91" s="118"/>
      <c r="EI91" s="119"/>
      <c r="EJ91" s="119"/>
      <c r="EK91" s="77">
        <f t="shared" si="251"/>
        <v>0</v>
      </c>
      <c r="EL91" s="77">
        <f t="shared" si="252"/>
        <v>0</v>
      </c>
      <c r="EM91" s="77">
        <f t="shared" si="253"/>
        <v>0</v>
      </c>
      <c r="EN91" s="118"/>
      <c r="EO91" s="118"/>
      <c r="EP91" s="119"/>
      <c r="EQ91" s="119"/>
      <c r="ER91" s="77">
        <f t="shared" si="254"/>
        <v>0</v>
      </c>
      <c r="ES91" s="77">
        <f t="shared" si="255"/>
        <v>0</v>
      </c>
      <c r="ET91" s="77">
        <f t="shared" si="256"/>
        <v>0</v>
      </c>
      <c r="EU91" s="118"/>
      <c r="EV91" s="118"/>
      <c r="EW91" s="119"/>
      <c r="EX91" s="119"/>
      <c r="EY91" s="77">
        <f t="shared" si="257"/>
        <v>0</v>
      </c>
      <c r="EZ91" s="77">
        <f t="shared" si="258"/>
        <v>0</v>
      </c>
      <c r="FA91" s="77">
        <f t="shared" si="259"/>
        <v>0</v>
      </c>
      <c r="FB91" s="118"/>
      <c r="FC91" s="118"/>
      <c r="FD91" s="119"/>
      <c r="FE91" s="119"/>
      <c r="FF91" s="77">
        <f t="shared" si="260"/>
        <v>0</v>
      </c>
      <c r="FG91" s="77">
        <f t="shared" si="261"/>
        <v>0</v>
      </c>
      <c r="FH91" s="77">
        <f t="shared" si="262"/>
        <v>0</v>
      </c>
      <c r="FI91" s="118"/>
      <c r="FJ91" s="118"/>
      <c r="FK91" s="119"/>
      <c r="FL91" s="119"/>
      <c r="FM91" s="77">
        <f t="shared" si="263"/>
        <v>0</v>
      </c>
      <c r="FN91" s="77">
        <f t="shared" si="264"/>
        <v>0</v>
      </c>
      <c r="FO91" s="77">
        <f t="shared" si="265"/>
        <v>0</v>
      </c>
      <c r="FP91" s="118"/>
      <c r="FQ91" s="118"/>
      <c r="FR91" s="119"/>
      <c r="FS91" s="119"/>
      <c r="FT91" s="77">
        <f t="shared" si="266"/>
        <v>0</v>
      </c>
      <c r="FU91" s="77">
        <f t="shared" si="267"/>
        <v>0</v>
      </c>
      <c r="FV91" s="77">
        <f t="shared" si="268"/>
        <v>0</v>
      </c>
      <c r="FW91" s="118"/>
      <c r="FX91" s="118"/>
      <c r="FY91" s="119"/>
      <c r="FZ91" s="119"/>
      <c r="GA91" s="77">
        <f t="shared" si="269"/>
        <v>0</v>
      </c>
      <c r="GB91" s="77">
        <f t="shared" si="270"/>
        <v>0</v>
      </c>
      <c r="GC91" s="77">
        <f t="shared" si="271"/>
        <v>0</v>
      </c>
      <c r="GD91" s="118"/>
      <c r="GE91" s="118"/>
      <c r="GF91" s="119"/>
      <c r="GG91" s="119"/>
      <c r="GH91" s="77">
        <f t="shared" si="272"/>
        <v>0</v>
      </c>
      <c r="GI91" s="77">
        <f t="shared" si="273"/>
        <v>0</v>
      </c>
      <c r="GJ91" s="77">
        <f t="shared" si="274"/>
        <v>0</v>
      </c>
      <c r="GK91" s="118"/>
      <c r="GL91" s="118"/>
      <c r="GM91" s="119"/>
      <c r="GN91" s="119"/>
      <c r="GO91" s="77">
        <f t="shared" si="275"/>
        <v>0</v>
      </c>
      <c r="GP91" s="77">
        <f t="shared" si="276"/>
        <v>0</v>
      </c>
      <c r="GQ91" s="77">
        <f t="shared" si="277"/>
        <v>0</v>
      </c>
      <c r="GR91" s="118"/>
      <c r="GS91" s="118"/>
      <c r="GT91" s="119"/>
      <c r="GU91" s="119"/>
      <c r="GV91" s="77">
        <f t="shared" si="278"/>
        <v>0</v>
      </c>
      <c r="GW91" s="77">
        <f t="shared" si="279"/>
        <v>0</v>
      </c>
      <c r="GX91" s="77">
        <f t="shared" si="280"/>
        <v>0</v>
      </c>
      <c r="GY91" s="118"/>
      <c r="GZ91" s="118"/>
      <c r="HA91" s="119"/>
      <c r="HB91" s="119"/>
      <c r="HC91" s="77">
        <f t="shared" si="281"/>
        <v>0</v>
      </c>
      <c r="HD91" s="77">
        <f t="shared" si="282"/>
        <v>0</v>
      </c>
      <c r="HE91" s="77">
        <f t="shared" si="283"/>
        <v>0</v>
      </c>
      <c r="HF91" s="118"/>
      <c r="HG91" s="118"/>
      <c r="HH91" s="119"/>
      <c r="HI91" s="119"/>
      <c r="HJ91" s="77">
        <f t="shared" si="284"/>
        <v>0</v>
      </c>
      <c r="HK91" s="77">
        <f t="shared" si="285"/>
        <v>0</v>
      </c>
      <c r="HL91" s="77">
        <f t="shared" si="286"/>
        <v>0</v>
      </c>
      <c r="HM91" s="120"/>
      <c r="HN91" s="120"/>
      <c r="HO91" s="120"/>
      <c r="HP91" s="120"/>
      <c r="HQ91" s="120"/>
      <c r="HR91" s="120"/>
      <c r="HS91" s="76">
        <f t="shared" si="181"/>
        <v>0</v>
      </c>
      <c r="HT91" s="76">
        <f t="shared" si="182"/>
        <v>0</v>
      </c>
      <c r="HU91" s="76">
        <f t="shared" si="183"/>
        <v>0</v>
      </c>
      <c r="HV91" s="76">
        <f t="shared" si="184"/>
        <v>0</v>
      </c>
      <c r="HW91" s="76">
        <f t="shared" si="185"/>
        <v>0</v>
      </c>
      <c r="HX91" s="76">
        <f t="shared" si="186"/>
        <v>0</v>
      </c>
      <c r="HY91" s="76">
        <f t="shared" si="187"/>
        <v>0</v>
      </c>
      <c r="HZ91" s="76">
        <f t="shared" si="188"/>
        <v>0</v>
      </c>
      <c r="IA91" s="76">
        <f t="shared" si="189"/>
        <v>0</v>
      </c>
      <c r="IB91" s="76">
        <f t="shared" si="190"/>
        <v>0</v>
      </c>
      <c r="IC91" s="76">
        <f t="shared" si="191"/>
        <v>0</v>
      </c>
      <c r="ID91" s="76">
        <f t="shared" si="192"/>
        <v>0</v>
      </c>
      <c r="IE91" s="78">
        <f>IF('Daftar Pegawai'!I85="ASN YANG TIDAK DIBAYARKAN TPP",100%,
 IF(HZ91&gt;=$C$4,100%,
 (HN91*3%)+H91+I91+J91+O91+P91+Q91+V91+W91+X91+AC91+AD91+AE91+AJ91+AK91+AL91+AQ91+AR91+AS91+AX91+AY91+AZ91+BE91+BF91+BG91+BL91+BM91+BN91+BS91+BT91+BU91+BZ91+CA91+CB91+CG91+CH91+CI91+CN91+CO91+CP91+CU91+CV91+CW91+DB91+DC91+DD91+DI91+DJ91+DK91+DP91+DQ91+DR91+DW91+DX91+DY91+ED91+EE91+EF91+EK91+EL91+EM91+ER91+ES91+ET91+EY91+EZ91+FA91+FF91+FG91+FH91+FM91+FN91+FO91+FT91+FU91+FV91+GA91+GB91+GC91+GH91+GI91+GJ91+GO91+GP91+GQ91+GV91+GW91+GX91+HC91+HD91+HE91+HJ91+HK91+HL91+'Daftar Pegawai'!K85+'Daftar Pegawai'!M85+'Daftar Pegawai'!U85+'Daftar Pegawai'!O85+'Daftar Pegawai'!Q85+'Daftar Pegawai'!S85
 )
)</f>
        <v>1</v>
      </c>
      <c r="IF91" s="78">
        <f t="shared" si="287"/>
        <v>1</v>
      </c>
    </row>
    <row r="92" spans="1:240" x14ac:dyDescent="0.25">
      <c r="A92" s="121">
        <f t="shared" si="193"/>
        <v>82</v>
      </c>
      <c r="B92" s="121">
        <f>'Daftar Pegawai'!B86</f>
        <v>0</v>
      </c>
      <c r="C92" s="121">
        <f>'Daftar Pegawai'!C86</f>
        <v>0</v>
      </c>
      <c r="D92" s="118"/>
      <c r="E92" s="118"/>
      <c r="F92" s="119"/>
      <c r="G92" s="119"/>
      <c r="H92" s="77">
        <f t="shared" si="194"/>
        <v>0</v>
      </c>
      <c r="I92" s="77">
        <f t="shared" si="195"/>
        <v>0</v>
      </c>
      <c r="J92" s="77">
        <f t="shared" si="196"/>
        <v>0</v>
      </c>
      <c r="K92" s="118"/>
      <c r="L92" s="118"/>
      <c r="M92" s="119"/>
      <c r="N92" s="119"/>
      <c r="O92" s="77">
        <f t="shared" si="197"/>
        <v>0</v>
      </c>
      <c r="P92" s="77">
        <f t="shared" si="198"/>
        <v>0</v>
      </c>
      <c r="Q92" s="77">
        <f t="shared" si="199"/>
        <v>0</v>
      </c>
      <c r="R92" s="118"/>
      <c r="S92" s="118"/>
      <c r="T92" s="119"/>
      <c r="U92" s="119"/>
      <c r="V92" s="77">
        <f t="shared" si="200"/>
        <v>0</v>
      </c>
      <c r="W92" s="77">
        <f t="shared" si="201"/>
        <v>0</v>
      </c>
      <c r="X92" s="77">
        <f t="shared" si="202"/>
        <v>0</v>
      </c>
      <c r="Y92" s="118"/>
      <c r="Z92" s="118"/>
      <c r="AA92" s="119"/>
      <c r="AB92" s="119"/>
      <c r="AC92" s="77">
        <f t="shared" si="203"/>
        <v>0</v>
      </c>
      <c r="AD92" s="77">
        <f t="shared" si="204"/>
        <v>0</v>
      </c>
      <c r="AE92" s="77">
        <f t="shared" si="205"/>
        <v>0</v>
      </c>
      <c r="AF92" s="118"/>
      <c r="AG92" s="118"/>
      <c r="AH92" s="119"/>
      <c r="AI92" s="119"/>
      <c r="AJ92" s="77">
        <f t="shared" si="206"/>
        <v>0</v>
      </c>
      <c r="AK92" s="77">
        <f t="shared" si="207"/>
        <v>0</v>
      </c>
      <c r="AL92" s="77">
        <f t="shared" si="208"/>
        <v>0</v>
      </c>
      <c r="AM92" s="118"/>
      <c r="AN92" s="118"/>
      <c r="AO92" s="119"/>
      <c r="AP92" s="119"/>
      <c r="AQ92" s="77">
        <f t="shared" si="209"/>
        <v>0</v>
      </c>
      <c r="AR92" s="77">
        <f t="shared" si="210"/>
        <v>0</v>
      </c>
      <c r="AS92" s="77">
        <f t="shared" si="211"/>
        <v>0</v>
      </c>
      <c r="AT92" s="118"/>
      <c r="AU92" s="118"/>
      <c r="AV92" s="119"/>
      <c r="AW92" s="119"/>
      <c r="AX92" s="77">
        <f t="shared" si="212"/>
        <v>0</v>
      </c>
      <c r="AY92" s="77">
        <f t="shared" si="213"/>
        <v>0</v>
      </c>
      <c r="AZ92" s="77">
        <f t="shared" si="214"/>
        <v>0</v>
      </c>
      <c r="BA92" s="118"/>
      <c r="BB92" s="118"/>
      <c r="BC92" s="119"/>
      <c r="BD92" s="119"/>
      <c r="BE92" s="77">
        <f t="shared" si="215"/>
        <v>0</v>
      </c>
      <c r="BF92" s="77">
        <f t="shared" si="216"/>
        <v>0</v>
      </c>
      <c r="BG92" s="77">
        <f t="shared" si="217"/>
        <v>0</v>
      </c>
      <c r="BH92" s="118"/>
      <c r="BI92" s="118"/>
      <c r="BJ92" s="119"/>
      <c r="BK92" s="119"/>
      <c r="BL92" s="77">
        <f t="shared" si="218"/>
        <v>0</v>
      </c>
      <c r="BM92" s="77">
        <f t="shared" si="219"/>
        <v>0</v>
      </c>
      <c r="BN92" s="77">
        <f t="shared" si="220"/>
        <v>0</v>
      </c>
      <c r="BO92" s="118"/>
      <c r="BP92" s="118"/>
      <c r="BQ92" s="119"/>
      <c r="BR92" s="119"/>
      <c r="BS92" s="77">
        <f t="shared" si="221"/>
        <v>0</v>
      </c>
      <c r="BT92" s="77">
        <f t="shared" si="222"/>
        <v>0</v>
      </c>
      <c r="BU92" s="77">
        <f t="shared" si="223"/>
        <v>0</v>
      </c>
      <c r="BV92" s="118"/>
      <c r="BW92" s="118"/>
      <c r="BX92" s="119"/>
      <c r="BY92" s="119"/>
      <c r="BZ92" s="77">
        <f t="shared" si="224"/>
        <v>0</v>
      </c>
      <c r="CA92" s="77">
        <f t="shared" si="225"/>
        <v>0</v>
      </c>
      <c r="CB92" s="77">
        <f t="shared" si="226"/>
        <v>0</v>
      </c>
      <c r="CC92" s="118"/>
      <c r="CD92" s="118"/>
      <c r="CE92" s="119"/>
      <c r="CF92" s="119"/>
      <c r="CG92" s="77">
        <f t="shared" si="227"/>
        <v>0</v>
      </c>
      <c r="CH92" s="77">
        <f t="shared" si="228"/>
        <v>0</v>
      </c>
      <c r="CI92" s="77">
        <f t="shared" si="229"/>
        <v>0</v>
      </c>
      <c r="CJ92" s="118"/>
      <c r="CK92" s="118"/>
      <c r="CL92" s="119"/>
      <c r="CM92" s="119"/>
      <c r="CN92" s="77">
        <f t="shared" si="230"/>
        <v>0</v>
      </c>
      <c r="CO92" s="77">
        <f t="shared" si="231"/>
        <v>0</v>
      </c>
      <c r="CP92" s="77">
        <f t="shared" si="232"/>
        <v>0</v>
      </c>
      <c r="CQ92" s="118"/>
      <c r="CR92" s="118"/>
      <c r="CS92" s="119"/>
      <c r="CT92" s="119"/>
      <c r="CU92" s="77">
        <f t="shared" si="233"/>
        <v>0</v>
      </c>
      <c r="CV92" s="77">
        <f t="shared" si="234"/>
        <v>0</v>
      </c>
      <c r="CW92" s="77">
        <f t="shared" si="235"/>
        <v>0</v>
      </c>
      <c r="CX92" s="118"/>
      <c r="CY92" s="118"/>
      <c r="CZ92" s="119"/>
      <c r="DA92" s="119"/>
      <c r="DB92" s="77">
        <f t="shared" si="236"/>
        <v>0</v>
      </c>
      <c r="DC92" s="77">
        <f t="shared" si="237"/>
        <v>0</v>
      </c>
      <c r="DD92" s="77">
        <f t="shared" si="238"/>
        <v>0</v>
      </c>
      <c r="DE92" s="118"/>
      <c r="DF92" s="118"/>
      <c r="DG92" s="119"/>
      <c r="DH92" s="119"/>
      <c r="DI92" s="77">
        <f t="shared" si="239"/>
        <v>0</v>
      </c>
      <c r="DJ92" s="77">
        <f t="shared" si="240"/>
        <v>0</v>
      </c>
      <c r="DK92" s="77">
        <f t="shared" si="241"/>
        <v>0</v>
      </c>
      <c r="DL92" s="118"/>
      <c r="DM92" s="118"/>
      <c r="DN92" s="119"/>
      <c r="DO92" s="119"/>
      <c r="DP92" s="77">
        <f t="shared" si="242"/>
        <v>0</v>
      </c>
      <c r="DQ92" s="77">
        <f t="shared" si="243"/>
        <v>0</v>
      </c>
      <c r="DR92" s="77">
        <f t="shared" si="244"/>
        <v>0</v>
      </c>
      <c r="DS92" s="118"/>
      <c r="DT92" s="118"/>
      <c r="DU92" s="119"/>
      <c r="DV92" s="119"/>
      <c r="DW92" s="77">
        <f t="shared" si="245"/>
        <v>0</v>
      </c>
      <c r="DX92" s="77">
        <f t="shared" si="246"/>
        <v>0</v>
      </c>
      <c r="DY92" s="77">
        <f t="shared" si="247"/>
        <v>0</v>
      </c>
      <c r="DZ92" s="118"/>
      <c r="EA92" s="118"/>
      <c r="EB92" s="119"/>
      <c r="EC92" s="119"/>
      <c r="ED92" s="77">
        <f t="shared" si="248"/>
        <v>0</v>
      </c>
      <c r="EE92" s="77">
        <f t="shared" si="249"/>
        <v>0</v>
      </c>
      <c r="EF92" s="77">
        <f t="shared" si="250"/>
        <v>0</v>
      </c>
      <c r="EG92" s="118"/>
      <c r="EH92" s="118"/>
      <c r="EI92" s="119"/>
      <c r="EJ92" s="119"/>
      <c r="EK92" s="77">
        <f t="shared" si="251"/>
        <v>0</v>
      </c>
      <c r="EL92" s="77">
        <f t="shared" si="252"/>
        <v>0</v>
      </c>
      <c r="EM92" s="77">
        <f t="shared" si="253"/>
        <v>0</v>
      </c>
      <c r="EN92" s="118"/>
      <c r="EO92" s="118"/>
      <c r="EP92" s="119"/>
      <c r="EQ92" s="119"/>
      <c r="ER92" s="77">
        <f t="shared" si="254"/>
        <v>0</v>
      </c>
      <c r="ES92" s="77">
        <f t="shared" si="255"/>
        <v>0</v>
      </c>
      <c r="ET92" s="77">
        <f t="shared" si="256"/>
        <v>0</v>
      </c>
      <c r="EU92" s="118"/>
      <c r="EV92" s="118"/>
      <c r="EW92" s="119"/>
      <c r="EX92" s="119"/>
      <c r="EY92" s="77">
        <f t="shared" si="257"/>
        <v>0</v>
      </c>
      <c r="EZ92" s="77">
        <f t="shared" si="258"/>
        <v>0</v>
      </c>
      <c r="FA92" s="77">
        <f t="shared" si="259"/>
        <v>0</v>
      </c>
      <c r="FB92" s="118"/>
      <c r="FC92" s="118"/>
      <c r="FD92" s="119"/>
      <c r="FE92" s="119"/>
      <c r="FF92" s="77">
        <f t="shared" si="260"/>
        <v>0</v>
      </c>
      <c r="FG92" s="77">
        <f t="shared" si="261"/>
        <v>0</v>
      </c>
      <c r="FH92" s="77">
        <f t="shared" si="262"/>
        <v>0</v>
      </c>
      <c r="FI92" s="118"/>
      <c r="FJ92" s="118"/>
      <c r="FK92" s="119"/>
      <c r="FL92" s="119"/>
      <c r="FM92" s="77">
        <f t="shared" si="263"/>
        <v>0</v>
      </c>
      <c r="FN92" s="77">
        <f t="shared" si="264"/>
        <v>0</v>
      </c>
      <c r="FO92" s="77">
        <f t="shared" si="265"/>
        <v>0</v>
      </c>
      <c r="FP92" s="118"/>
      <c r="FQ92" s="118"/>
      <c r="FR92" s="119"/>
      <c r="FS92" s="119"/>
      <c r="FT92" s="77">
        <f t="shared" si="266"/>
        <v>0</v>
      </c>
      <c r="FU92" s="77">
        <f t="shared" si="267"/>
        <v>0</v>
      </c>
      <c r="FV92" s="77">
        <f t="shared" si="268"/>
        <v>0</v>
      </c>
      <c r="FW92" s="118"/>
      <c r="FX92" s="118"/>
      <c r="FY92" s="119"/>
      <c r="FZ92" s="119"/>
      <c r="GA92" s="77">
        <f t="shared" si="269"/>
        <v>0</v>
      </c>
      <c r="GB92" s="77">
        <f t="shared" si="270"/>
        <v>0</v>
      </c>
      <c r="GC92" s="77">
        <f t="shared" si="271"/>
        <v>0</v>
      </c>
      <c r="GD92" s="118"/>
      <c r="GE92" s="118"/>
      <c r="GF92" s="119"/>
      <c r="GG92" s="119"/>
      <c r="GH92" s="77">
        <f t="shared" si="272"/>
        <v>0</v>
      </c>
      <c r="GI92" s="77">
        <f t="shared" si="273"/>
        <v>0</v>
      </c>
      <c r="GJ92" s="77">
        <f t="shared" si="274"/>
        <v>0</v>
      </c>
      <c r="GK92" s="118"/>
      <c r="GL92" s="118"/>
      <c r="GM92" s="119"/>
      <c r="GN92" s="119"/>
      <c r="GO92" s="77">
        <f t="shared" si="275"/>
        <v>0</v>
      </c>
      <c r="GP92" s="77">
        <f t="shared" si="276"/>
        <v>0</v>
      </c>
      <c r="GQ92" s="77">
        <f t="shared" si="277"/>
        <v>0</v>
      </c>
      <c r="GR92" s="118"/>
      <c r="GS92" s="118"/>
      <c r="GT92" s="119"/>
      <c r="GU92" s="119"/>
      <c r="GV92" s="77">
        <f t="shared" si="278"/>
        <v>0</v>
      </c>
      <c r="GW92" s="77">
        <f t="shared" si="279"/>
        <v>0</v>
      </c>
      <c r="GX92" s="77">
        <f t="shared" si="280"/>
        <v>0</v>
      </c>
      <c r="GY92" s="118"/>
      <c r="GZ92" s="118"/>
      <c r="HA92" s="119"/>
      <c r="HB92" s="119"/>
      <c r="HC92" s="77">
        <f t="shared" si="281"/>
        <v>0</v>
      </c>
      <c r="HD92" s="77">
        <f t="shared" si="282"/>
        <v>0</v>
      </c>
      <c r="HE92" s="77">
        <f t="shared" si="283"/>
        <v>0</v>
      </c>
      <c r="HF92" s="118"/>
      <c r="HG92" s="118"/>
      <c r="HH92" s="119"/>
      <c r="HI92" s="119"/>
      <c r="HJ92" s="77">
        <f t="shared" si="284"/>
        <v>0</v>
      </c>
      <c r="HK92" s="77">
        <f t="shared" si="285"/>
        <v>0</v>
      </c>
      <c r="HL92" s="77">
        <f t="shared" si="286"/>
        <v>0</v>
      </c>
      <c r="HM92" s="120"/>
      <c r="HN92" s="120"/>
      <c r="HO92" s="120"/>
      <c r="HP92" s="120"/>
      <c r="HQ92" s="120"/>
      <c r="HR92" s="120"/>
      <c r="HS92" s="76">
        <f t="shared" si="181"/>
        <v>0</v>
      </c>
      <c r="HT92" s="76">
        <f t="shared" si="182"/>
        <v>0</v>
      </c>
      <c r="HU92" s="76">
        <f t="shared" si="183"/>
        <v>0</v>
      </c>
      <c r="HV92" s="76">
        <f t="shared" si="184"/>
        <v>0</v>
      </c>
      <c r="HW92" s="76">
        <f t="shared" si="185"/>
        <v>0</v>
      </c>
      <c r="HX92" s="76">
        <f t="shared" si="186"/>
        <v>0</v>
      </c>
      <c r="HY92" s="76">
        <f t="shared" si="187"/>
        <v>0</v>
      </c>
      <c r="HZ92" s="76">
        <f t="shared" si="188"/>
        <v>0</v>
      </c>
      <c r="IA92" s="76">
        <f t="shared" si="189"/>
        <v>0</v>
      </c>
      <c r="IB92" s="76">
        <f t="shared" si="190"/>
        <v>0</v>
      </c>
      <c r="IC92" s="76">
        <f t="shared" si="191"/>
        <v>0</v>
      </c>
      <c r="ID92" s="76">
        <f t="shared" si="192"/>
        <v>0</v>
      </c>
      <c r="IE92" s="78">
        <f>IF('Daftar Pegawai'!I86="ASN YANG TIDAK DIBAYARKAN TPP",100%,
 IF(HZ92&gt;=$C$4,100%,
 (HN92*3%)+H92+I92+J92+O92+P92+Q92+V92+W92+X92+AC92+AD92+AE92+AJ92+AK92+AL92+AQ92+AR92+AS92+AX92+AY92+AZ92+BE92+BF92+BG92+BL92+BM92+BN92+BS92+BT92+BU92+BZ92+CA92+CB92+CG92+CH92+CI92+CN92+CO92+CP92+CU92+CV92+CW92+DB92+DC92+DD92+DI92+DJ92+DK92+DP92+DQ92+DR92+DW92+DX92+DY92+ED92+EE92+EF92+EK92+EL92+EM92+ER92+ES92+ET92+EY92+EZ92+FA92+FF92+FG92+FH92+FM92+FN92+FO92+FT92+FU92+FV92+GA92+GB92+GC92+GH92+GI92+GJ92+GO92+GP92+GQ92+GV92+GW92+GX92+HC92+HD92+HE92+HJ92+HK92+HL92+'Daftar Pegawai'!K86+'Daftar Pegawai'!M86+'Daftar Pegawai'!U86+'Daftar Pegawai'!O86+'Daftar Pegawai'!Q86+'Daftar Pegawai'!S86
 )
)</f>
        <v>1</v>
      </c>
      <c r="IF92" s="78">
        <f t="shared" si="287"/>
        <v>1</v>
      </c>
    </row>
    <row r="93" spans="1:240" x14ac:dyDescent="0.25">
      <c r="A93" s="121">
        <f t="shared" si="193"/>
        <v>83</v>
      </c>
      <c r="B93" s="121">
        <f>'Daftar Pegawai'!B87</f>
        <v>0</v>
      </c>
      <c r="C93" s="121">
        <f>'Daftar Pegawai'!C87</f>
        <v>0</v>
      </c>
      <c r="D93" s="118"/>
      <c r="E93" s="118"/>
      <c r="F93" s="119"/>
      <c r="G93" s="119"/>
      <c r="H93" s="77">
        <f t="shared" si="194"/>
        <v>0</v>
      </c>
      <c r="I93" s="77">
        <f t="shared" si="195"/>
        <v>0</v>
      </c>
      <c r="J93" s="77">
        <f t="shared" si="196"/>
        <v>0</v>
      </c>
      <c r="K93" s="118"/>
      <c r="L93" s="118"/>
      <c r="M93" s="119"/>
      <c r="N93" s="119"/>
      <c r="O93" s="77">
        <f t="shared" si="197"/>
        <v>0</v>
      </c>
      <c r="P93" s="77">
        <f t="shared" si="198"/>
        <v>0</v>
      </c>
      <c r="Q93" s="77">
        <f t="shared" si="199"/>
        <v>0</v>
      </c>
      <c r="R93" s="118"/>
      <c r="S93" s="118"/>
      <c r="T93" s="119"/>
      <c r="U93" s="119"/>
      <c r="V93" s="77">
        <f t="shared" si="200"/>
        <v>0</v>
      </c>
      <c r="W93" s="77">
        <f t="shared" si="201"/>
        <v>0</v>
      </c>
      <c r="X93" s="77">
        <f t="shared" si="202"/>
        <v>0</v>
      </c>
      <c r="Y93" s="118"/>
      <c r="Z93" s="118"/>
      <c r="AA93" s="119"/>
      <c r="AB93" s="119"/>
      <c r="AC93" s="77">
        <f t="shared" si="203"/>
        <v>0</v>
      </c>
      <c r="AD93" s="77">
        <f t="shared" si="204"/>
        <v>0</v>
      </c>
      <c r="AE93" s="77">
        <f t="shared" si="205"/>
        <v>0</v>
      </c>
      <c r="AF93" s="118"/>
      <c r="AG93" s="118"/>
      <c r="AH93" s="119"/>
      <c r="AI93" s="119"/>
      <c r="AJ93" s="77">
        <f t="shared" si="206"/>
        <v>0</v>
      </c>
      <c r="AK93" s="77">
        <f t="shared" si="207"/>
        <v>0</v>
      </c>
      <c r="AL93" s="77">
        <f t="shared" si="208"/>
        <v>0</v>
      </c>
      <c r="AM93" s="118"/>
      <c r="AN93" s="118"/>
      <c r="AO93" s="119"/>
      <c r="AP93" s="119"/>
      <c r="AQ93" s="77">
        <f t="shared" si="209"/>
        <v>0</v>
      </c>
      <c r="AR93" s="77">
        <f t="shared" si="210"/>
        <v>0</v>
      </c>
      <c r="AS93" s="77">
        <f t="shared" si="211"/>
        <v>0</v>
      </c>
      <c r="AT93" s="118"/>
      <c r="AU93" s="118"/>
      <c r="AV93" s="119"/>
      <c r="AW93" s="119"/>
      <c r="AX93" s="77">
        <f t="shared" si="212"/>
        <v>0</v>
      </c>
      <c r="AY93" s="77">
        <f t="shared" si="213"/>
        <v>0</v>
      </c>
      <c r="AZ93" s="77">
        <f t="shared" si="214"/>
        <v>0</v>
      </c>
      <c r="BA93" s="118"/>
      <c r="BB93" s="118"/>
      <c r="BC93" s="119"/>
      <c r="BD93" s="119"/>
      <c r="BE93" s="77">
        <f t="shared" si="215"/>
        <v>0</v>
      </c>
      <c r="BF93" s="77">
        <f t="shared" si="216"/>
        <v>0</v>
      </c>
      <c r="BG93" s="77">
        <f t="shared" si="217"/>
        <v>0</v>
      </c>
      <c r="BH93" s="118"/>
      <c r="BI93" s="118"/>
      <c r="BJ93" s="119"/>
      <c r="BK93" s="119"/>
      <c r="BL93" s="77">
        <f t="shared" si="218"/>
        <v>0</v>
      </c>
      <c r="BM93" s="77">
        <f t="shared" si="219"/>
        <v>0</v>
      </c>
      <c r="BN93" s="77">
        <f t="shared" si="220"/>
        <v>0</v>
      </c>
      <c r="BO93" s="118"/>
      <c r="BP93" s="118"/>
      <c r="BQ93" s="119"/>
      <c r="BR93" s="119"/>
      <c r="BS93" s="77">
        <f t="shared" si="221"/>
        <v>0</v>
      </c>
      <c r="BT93" s="77">
        <f t="shared" si="222"/>
        <v>0</v>
      </c>
      <c r="BU93" s="77">
        <f t="shared" si="223"/>
        <v>0</v>
      </c>
      <c r="BV93" s="118"/>
      <c r="BW93" s="118"/>
      <c r="BX93" s="119"/>
      <c r="BY93" s="119"/>
      <c r="BZ93" s="77">
        <f t="shared" si="224"/>
        <v>0</v>
      </c>
      <c r="CA93" s="77">
        <f t="shared" si="225"/>
        <v>0</v>
      </c>
      <c r="CB93" s="77">
        <f t="shared" si="226"/>
        <v>0</v>
      </c>
      <c r="CC93" s="118"/>
      <c r="CD93" s="118"/>
      <c r="CE93" s="119"/>
      <c r="CF93" s="119"/>
      <c r="CG93" s="77">
        <f t="shared" si="227"/>
        <v>0</v>
      </c>
      <c r="CH93" s="77">
        <f t="shared" si="228"/>
        <v>0</v>
      </c>
      <c r="CI93" s="77">
        <f t="shared" si="229"/>
        <v>0</v>
      </c>
      <c r="CJ93" s="118"/>
      <c r="CK93" s="118"/>
      <c r="CL93" s="119"/>
      <c r="CM93" s="119"/>
      <c r="CN93" s="77">
        <f t="shared" si="230"/>
        <v>0</v>
      </c>
      <c r="CO93" s="77">
        <f t="shared" si="231"/>
        <v>0</v>
      </c>
      <c r="CP93" s="77">
        <f t="shared" si="232"/>
        <v>0</v>
      </c>
      <c r="CQ93" s="118"/>
      <c r="CR93" s="118"/>
      <c r="CS93" s="119"/>
      <c r="CT93" s="119"/>
      <c r="CU93" s="77">
        <f t="shared" si="233"/>
        <v>0</v>
      </c>
      <c r="CV93" s="77">
        <f t="shared" si="234"/>
        <v>0</v>
      </c>
      <c r="CW93" s="77">
        <f t="shared" si="235"/>
        <v>0</v>
      </c>
      <c r="CX93" s="118"/>
      <c r="CY93" s="118"/>
      <c r="CZ93" s="119"/>
      <c r="DA93" s="119"/>
      <c r="DB93" s="77">
        <f t="shared" si="236"/>
        <v>0</v>
      </c>
      <c r="DC93" s="77">
        <f t="shared" si="237"/>
        <v>0</v>
      </c>
      <c r="DD93" s="77">
        <f t="shared" si="238"/>
        <v>0</v>
      </c>
      <c r="DE93" s="118"/>
      <c r="DF93" s="118"/>
      <c r="DG93" s="119"/>
      <c r="DH93" s="119"/>
      <c r="DI93" s="77">
        <f t="shared" si="239"/>
        <v>0</v>
      </c>
      <c r="DJ93" s="77">
        <f t="shared" si="240"/>
        <v>0</v>
      </c>
      <c r="DK93" s="77">
        <f t="shared" si="241"/>
        <v>0</v>
      </c>
      <c r="DL93" s="118"/>
      <c r="DM93" s="118"/>
      <c r="DN93" s="119"/>
      <c r="DO93" s="119"/>
      <c r="DP93" s="77">
        <f t="shared" si="242"/>
        <v>0</v>
      </c>
      <c r="DQ93" s="77">
        <f t="shared" si="243"/>
        <v>0</v>
      </c>
      <c r="DR93" s="77">
        <f t="shared" si="244"/>
        <v>0</v>
      </c>
      <c r="DS93" s="118"/>
      <c r="DT93" s="118"/>
      <c r="DU93" s="119"/>
      <c r="DV93" s="119"/>
      <c r="DW93" s="77">
        <f t="shared" si="245"/>
        <v>0</v>
      </c>
      <c r="DX93" s="77">
        <f t="shared" si="246"/>
        <v>0</v>
      </c>
      <c r="DY93" s="77">
        <f t="shared" si="247"/>
        <v>0</v>
      </c>
      <c r="DZ93" s="118"/>
      <c r="EA93" s="118"/>
      <c r="EB93" s="119"/>
      <c r="EC93" s="119"/>
      <c r="ED93" s="77">
        <f t="shared" si="248"/>
        <v>0</v>
      </c>
      <c r="EE93" s="77">
        <f t="shared" si="249"/>
        <v>0</v>
      </c>
      <c r="EF93" s="77">
        <f t="shared" si="250"/>
        <v>0</v>
      </c>
      <c r="EG93" s="118"/>
      <c r="EH93" s="118"/>
      <c r="EI93" s="119"/>
      <c r="EJ93" s="119"/>
      <c r="EK93" s="77">
        <f t="shared" si="251"/>
        <v>0</v>
      </c>
      <c r="EL93" s="77">
        <f t="shared" si="252"/>
        <v>0</v>
      </c>
      <c r="EM93" s="77">
        <f t="shared" si="253"/>
        <v>0</v>
      </c>
      <c r="EN93" s="118"/>
      <c r="EO93" s="118"/>
      <c r="EP93" s="119"/>
      <c r="EQ93" s="119"/>
      <c r="ER93" s="77">
        <f t="shared" si="254"/>
        <v>0</v>
      </c>
      <c r="ES93" s="77">
        <f t="shared" si="255"/>
        <v>0</v>
      </c>
      <c r="ET93" s="77">
        <f t="shared" si="256"/>
        <v>0</v>
      </c>
      <c r="EU93" s="118"/>
      <c r="EV93" s="118"/>
      <c r="EW93" s="119"/>
      <c r="EX93" s="119"/>
      <c r="EY93" s="77">
        <f t="shared" si="257"/>
        <v>0</v>
      </c>
      <c r="EZ93" s="77">
        <f t="shared" si="258"/>
        <v>0</v>
      </c>
      <c r="FA93" s="77">
        <f t="shared" si="259"/>
        <v>0</v>
      </c>
      <c r="FB93" s="118"/>
      <c r="FC93" s="118"/>
      <c r="FD93" s="119"/>
      <c r="FE93" s="119"/>
      <c r="FF93" s="77">
        <f t="shared" si="260"/>
        <v>0</v>
      </c>
      <c r="FG93" s="77">
        <f t="shared" si="261"/>
        <v>0</v>
      </c>
      <c r="FH93" s="77">
        <f t="shared" si="262"/>
        <v>0</v>
      </c>
      <c r="FI93" s="118"/>
      <c r="FJ93" s="118"/>
      <c r="FK93" s="119"/>
      <c r="FL93" s="119"/>
      <c r="FM93" s="77">
        <f t="shared" si="263"/>
        <v>0</v>
      </c>
      <c r="FN93" s="77">
        <f t="shared" si="264"/>
        <v>0</v>
      </c>
      <c r="FO93" s="77">
        <f t="shared" si="265"/>
        <v>0</v>
      </c>
      <c r="FP93" s="118"/>
      <c r="FQ93" s="118"/>
      <c r="FR93" s="119"/>
      <c r="FS93" s="119"/>
      <c r="FT93" s="77">
        <f t="shared" si="266"/>
        <v>0</v>
      </c>
      <c r="FU93" s="77">
        <f t="shared" si="267"/>
        <v>0</v>
      </c>
      <c r="FV93" s="77">
        <f t="shared" si="268"/>
        <v>0</v>
      </c>
      <c r="FW93" s="118"/>
      <c r="FX93" s="118"/>
      <c r="FY93" s="119"/>
      <c r="FZ93" s="119"/>
      <c r="GA93" s="77">
        <f t="shared" si="269"/>
        <v>0</v>
      </c>
      <c r="GB93" s="77">
        <f t="shared" si="270"/>
        <v>0</v>
      </c>
      <c r="GC93" s="77">
        <f t="shared" si="271"/>
        <v>0</v>
      </c>
      <c r="GD93" s="118"/>
      <c r="GE93" s="118"/>
      <c r="GF93" s="119"/>
      <c r="GG93" s="119"/>
      <c r="GH93" s="77">
        <f t="shared" si="272"/>
        <v>0</v>
      </c>
      <c r="GI93" s="77">
        <f t="shared" si="273"/>
        <v>0</v>
      </c>
      <c r="GJ93" s="77">
        <f t="shared" si="274"/>
        <v>0</v>
      </c>
      <c r="GK93" s="118"/>
      <c r="GL93" s="118"/>
      <c r="GM93" s="119"/>
      <c r="GN93" s="119"/>
      <c r="GO93" s="77">
        <f t="shared" si="275"/>
        <v>0</v>
      </c>
      <c r="GP93" s="77">
        <f t="shared" si="276"/>
        <v>0</v>
      </c>
      <c r="GQ93" s="77">
        <f t="shared" si="277"/>
        <v>0</v>
      </c>
      <c r="GR93" s="118"/>
      <c r="GS93" s="118"/>
      <c r="GT93" s="119"/>
      <c r="GU93" s="119"/>
      <c r="GV93" s="77">
        <f t="shared" si="278"/>
        <v>0</v>
      </c>
      <c r="GW93" s="77">
        <f t="shared" si="279"/>
        <v>0</v>
      </c>
      <c r="GX93" s="77">
        <f t="shared" si="280"/>
        <v>0</v>
      </c>
      <c r="GY93" s="118"/>
      <c r="GZ93" s="118"/>
      <c r="HA93" s="119"/>
      <c r="HB93" s="119"/>
      <c r="HC93" s="77">
        <f t="shared" si="281"/>
        <v>0</v>
      </c>
      <c r="HD93" s="77">
        <f t="shared" si="282"/>
        <v>0</v>
      </c>
      <c r="HE93" s="77">
        <f t="shared" si="283"/>
        <v>0</v>
      </c>
      <c r="HF93" s="118"/>
      <c r="HG93" s="118"/>
      <c r="HH93" s="119"/>
      <c r="HI93" s="119"/>
      <c r="HJ93" s="77">
        <f t="shared" si="284"/>
        <v>0</v>
      </c>
      <c r="HK93" s="77">
        <f t="shared" si="285"/>
        <v>0</v>
      </c>
      <c r="HL93" s="77">
        <f t="shared" si="286"/>
        <v>0</v>
      </c>
      <c r="HM93" s="120"/>
      <c r="HN93" s="120"/>
      <c r="HO93" s="120"/>
      <c r="HP93" s="120"/>
      <c r="HQ93" s="120"/>
      <c r="HR93" s="120"/>
      <c r="HS93" s="76">
        <f t="shared" si="181"/>
        <v>0</v>
      </c>
      <c r="HT93" s="76">
        <f t="shared" si="182"/>
        <v>0</v>
      </c>
      <c r="HU93" s="76">
        <f t="shared" si="183"/>
        <v>0</v>
      </c>
      <c r="HV93" s="76">
        <f t="shared" si="184"/>
        <v>0</v>
      </c>
      <c r="HW93" s="76">
        <f t="shared" si="185"/>
        <v>0</v>
      </c>
      <c r="HX93" s="76">
        <f t="shared" si="186"/>
        <v>0</v>
      </c>
      <c r="HY93" s="76">
        <f t="shared" si="187"/>
        <v>0</v>
      </c>
      <c r="HZ93" s="76">
        <f t="shared" si="188"/>
        <v>0</v>
      </c>
      <c r="IA93" s="76">
        <f t="shared" si="189"/>
        <v>0</v>
      </c>
      <c r="IB93" s="76">
        <f t="shared" si="190"/>
        <v>0</v>
      </c>
      <c r="IC93" s="76">
        <f t="shared" si="191"/>
        <v>0</v>
      </c>
      <c r="ID93" s="76">
        <f t="shared" si="192"/>
        <v>0</v>
      </c>
      <c r="IE93" s="78">
        <f>IF('Daftar Pegawai'!I87="ASN YANG TIDAK DIBAYARKAN TPP",100%,
 IF(HZ93&gt;=$C$4,100%,
 (HN93*3%)+H93+I93+J93+O93+P93+Q93+V93+W93+X93+AC93+AD93+AE93+AJ93+AK93+AL93+AQ93+AR93+AS93+AX93+AY93+AZ93+BE93+BF93+BG93+BL93+BM93+BN93+BS93+BT93+BU93+BZ93+CA93+CB93+CG93+CH93+CI93+CN93+CO93+CP93+CU93+CV93+CW93+DB93+DC93+DD93+DI93+DJ93+DK93+DP93+DQ93+DR93+DW93+DX93+DY93+ED93+EE93+EF93+EK93+EL93+EM93+ER93+ES93+ET93+EY93+EZ93+FA93+FF93+FG93+FH93+FM93+FN93+FO93+FT93+FU93+FV93+GA93+GB93+GC93+GH93+GI93+GJ93+GO93+GP93+GQ93+GV93+GW93+GX93+HC93+HD93+HE93+HJ93+HK93+HL93+'Daftar Pegawai'!K87+'Daftar Pegawai'!M87+'Daftar Pegawai'!U87+'Daftar Pegawai'!O87+'Daftar Pegawai'!Q87+'Daftar Pegawai'!S87
 )
)</f>
        <v>1</v>
      </c>
      <c r="IF93" s="78">
        <f t="shared" si="287"/>
        <v>1</v>
      </c>
    </row>
    <row r="94" spans="1:240" x14ac:dyDescent="0.25">
      <c r="A94" s="121">
        <f t="shared" si="193"/>
        <v>84</v>
      </c>
      <c r="B94" s="121">
        <f>'Daftar Pegawai'!B88</f>
        <v>0</v>
      </c>
      <c r="C94" s="121">
        <f>'Daftar Pegawai'!C88</f>
        <v>0</v>
      </c>
      <c r="D94" s="118"/>
      <c r="E94" s="118"/>
      <c r="F94" s="119"/>
      <c r="G94" s="119"/>
      <c r="H94" s="77">
        <f t="shared" si="194"/>
        <v>0</v>
      </c>
      <c r="I94" s="77">
        <f t="shared" si="195"/>
        <v>0</v>
      </c>
      <c r="J94" s="77">
        <f t="shared" si="196"/>
        <v>0</v>
      </c>
      <c r="K94" s="118"/>
      <c r="L94" s="118"/>
      <c r="M94" s="119"/>
      <c r="N94" s="119"/>
      <c r="O94" s="77">
        <f t="shared" si="197"/>
        <v>0</v>
      </c>
      <c r="P94" s="77">
        <f t="shared" si="198"/>
        <v>0</v>
      </c>
      <c r="Q94" s="77">
        <f t="shared" si="199"/>
        <v>0</v>
      </c>
      <c r="R94" s="118"/>
      <c r="S94" s="118"/>
      <c r="T94" s="119"/>
      <c r="U94" s="119"/>
      <c r="V94" s="77">
        <f t="shared" si="200"/>
        <v>0</v>
      </c>
      <c r="W94" s="77">
        <f t="shared" si="201"/>
        <v>0</v>
      </c>
      <c r="X94" s="77">
        <f t="shared" si="202"/>
        <v>0</v>
      </c>
      <c r="Y94" s="118"/>
      <c r="Z94" s="118"/>
      <c r="AA94" s="119"/>
      <c r="AB94" s="119"/>
      <c r="AC94" s="77">
        <f t="shared" si="203"/>
        <v>0</v>
      </c>
      <c r="AD94" s="77">
        <f t="shared" si="204"/>
        <v>0</v>
      </c>
      <c r="AE94" s="77">
        <f t="shared" si="205"/>
        <v>0</v>
      </c>
      <c r="AF94" s="118"/>
      <c r="AG94" s="118"/>
      <c r="AH94" s="119"/>
      <c r="AI94" s="119"/>
      <c r="AJ94" s="77">
        <f t="shared" si="206"/>
        <v>0</v>
      </c>
      <c r="AK94" s="77">
        <f t="shared" si="207"/>
        <v>0</v>
      </c>
      <c r="AL94" s="77">
        <f t="shared" si="208"/>
        <v>0</v>
      </c>
      <c r="AM94" s="118"/>
      <c r="AN94" s="118"/>
      <c r="AO94" s="119"/>
      <c r="AP94" s="119"/>
      <c r="AQ94" s="77">
        <f t="shared" si="209"/>
        <v>0</v>
      </c>
      <c r="AR94" s="77">
        <f t="shared" si="210"/>
        <v>0</v>
      </c>
      <c r="AS94" s="77">
        <f t="shared" si="211"/>
        <v>0</v>
      </c>
      <c r="AT94" s="118"/>
      <c r="AU94" s="118"/>
      <c r="AV94" s="119"/>
      <c r="AW94" s="119"/>
      <c r="AX94" s="77">
        <f t="shared" si="212"/>
        <v>0</v>
      </c>
      <c r="AY94" s="77">
        <f t="shared" si="213"/>
        <v>0</v>
      </c>
      <c r="AZ94" s="77">
        <f t="shared" si="214"/>
        <v>0</v>
      </c>
      <c r="BA94" s="118"/>
      <c r="BB94" s="118"/>
      <c r="BC94" s="119"/>
      <c r="BD94" s="119"/>
      <c r="BE94" s="77">
        <f t="shared" si="215"/>
        <v>0</v>
      </c>
      <c r="BF94" s="77">
        <f t="shared" si="216"/>
        <v>0</v>
      </c>
      <c r="BG94" s="77">
        <f t="shared" si="217"/>
        <v>0</v>
      </c>
      <c r="BH94" s="118"/>
      <c r="BI94" s="118"/>
      <c r="BJ94" s="119"/>
      <c r="BK94" s="119"/>
      <c r="BL94" s="77">
        <f t="shared" si="218"/>
        <v>0</v>
      </c>
      <c r="BM94" s="77">
        <f t="shared" si="219"/>
        <v>0</v>
      </c>
      <c r="BN94" s="77">
        <f t="shared" si="220"/>
        <v>0</v>
      </c>
      <c r="BO94" s="118"/>
      <c r="BP94" s="118"/>
      <c r="BQ94" s="119"/>
      <c r="BR94" s="119"/>
      <c r="BS94" s="77">
        <f t="shared" si="221"/>
        <v>0</v>
      </c>
      <c r="BT94" s="77">
        <f t="shared" si="222"/>
        <v>0</v>
      </c>
      <c r="BU94" s="77">
        <f t="shared" si="223"/>
        <v>0</v>
      </c>
      <c r="BV94" s="118"/>
      <c r="BW94" s="118"/>
      <c r="BX94" s="119"/>
      <c r="BY94" s="119"/>
      <c r="BZ94" s="77">
        <f t="shared" si="224"/>
        <v>0</v>
      </c>
      <c r="CA94" s="77">
        <f t="shared" si="225"/>
        <v>0</v>
      </c>
      <c r="CB94" s="77">
        <f t="shared" si="226"/>
        <v>0</v>
      </c>
      <c r="CC94" s="118"/>
      <c r="CD94" s="118"/>
      <c r="CE94" s="119"/>
      <c r="CF94" s="119"/>
      <c r="CG94" s="77">
        <f t="shared" si="227"/>
        <v>0</v>
      </c>
      <c r="CH94" s="77">
        <f t="shared" si="228"/>
        <v>0</v>
      </c>
      <c r="CI94" s="77">
        <f t="shared" si="229"/>
        <v>0</v>
      </c>
      <c r="CJ94" s="118"/>
      <c r="CK94" s="118"/>
      <c r="CL94" s="119"/>
      <c r="CM94" s="119"/>
      <c r="CN94" s="77">
        <f t="shared" si="230"/>
        <v>0</v>
      </c>
      <c r="CO94" s="77">
        <f t="shared" si="231"/>
        <v>0</v>
      </c>
      <c r="CP94" s="77">
        <f t="shared" si="232"/>
        <v>0</v>
      </c>
      <c r="CQ94" s="118"/>
      <c r="CR94" s="118"/>
      <c r="CS94" s="119"/>
      <c r="CT94" s="119"/>
      <c r="CU94" s="77">
        <f t="shared" si="233"/>
        <v>0</v>
      </c>
      <c r="CV94" s="77">
        <f t="shared" si="234"/>
        <v>0</v>
      </c>
      <c r="CW94" s="77">
        <f t="shared" si="235"/>
        <v>0</v>
      </c>
      <c r="CX94" s="118"/>
      <c r="CY94" s="118"/>
      <c r="CZ94" s="119"/>
      <c r="DA94" s="119"/>
      <c r="DB94" s="77">
        <f t="shared" si="236"/>
        <v>0</v>
      </c>
      <c r="DC94" s="77">
        <f t="shared" si="237"/>
        <v>0</v>
      </c>
      <c r="DD94" s="77">
        <f t="shared" si="238"/>
        <v>0</v>
      </c>
      <c r="DE94" s="118"/>
      <c r="DF94" s="118"/>
      <c r="DG94" s="119"/>
      <c r="DH94" s="119"/>
      <c r="DI94" s="77">
        <f t="shared" si="239"/>
        <v>0</v>
      </c>
      <c r="DJ94" s="77">
        <f t="shared" si="240"/>
        <v>0</v>
      </c>
      <c r="DK94" s="77">
        <f t="shared" si="241"/>
        <v>0</v>
      </c>
      <c r="DL94" s="118"/>
      <c r="DM94" s="118"/>
      <c r="DN94" s="119"/>
      <c r="DO94" s="119"/>
      <c r="DP94" s="77">
        <f t="shared" si="242"/>
        <v>0</v>
      </c>
      <c r="DQ94" s="77">
        <f t="shared" si="243"/>
        <v>0</v>
      </c>
      <c r="DR94" s="77">
        <f t="shared" si="244"/>
        <v>0</v>
      </c>
      <c r="DS94" s="118"/>
      <c r="DT94" s="118"/>
      <c r="DU94" s="119"/>
      <c r="DV94" s="119"/>
      <c r="DW94" s="77">
        <f t="shared" si="245"/>
        <v>0</v>
      </c>
      <c r="DX94" s="77">
        <f t="shared" si="246"/>
        <v>0</v>
      </c>
      <c r="DY94" s="77">
        <f t="shared" si="247"/>
        <v>0</v>
      </c>
      <c r="DZ94" s="118"/>
      <c r="EA94" s="118"/>
      <c r="EB94" s="119"/>
      <c r="EC94" s="119"/>
      <c r="ED94" s="77">
        <f t="shared" si="248"/>
        <v>0</v>
      </c>
      <c r="EE94" s="77">
        <f t="shared" si="249"/>
        <v>0</v>
      </c>
      <c r="EF94" s="77">
        <f t="shared" si="250"/>
        <v>0</v>
      </c>
      <c r="EG94" s="118"/>
      <c r="EH94" s="118"/>
      <c r="EI94" s="119"/>
      <c r="EJ94" s="119"/>
      <c r="EK94" s="77">
        <f t="shared" si="251"/>
        <v>0</v>
      </c>
      <c r="EL94" s="77">
        <f t="shared" si="252"/>
        <v>0</v>
      </c>
      <c r="EM94" s="77">
        <f t="shared" si="253"/>
        <v>0</v>
      </c>
      <c r="EN94" s="118"/>
      <c r="EO94" s="118"/>
      <c r="EP94" s="119"/>
      <c r="EQ94" s="119"/>
      <c r="ER94" s="77">
        <f t="shared" si="254"/>
        <v>0</v>
      </c>
      <c r="ES94" s="77">
        <f t="shared" si="255"/>
        <v>0</v>
      </c>
      <c r="ET94" s="77">
        <f t="shared" si="256"/>
        <v>0</v>
      </c>
      <c r="EU94" s="118"/>
      <c r="EV94" s="118"/>
      <c r="EW94" s="119"/>
      <c r="EX94" s="119"/>
      <c r="EY94" s="77">
        <f t="shared" si="257"/>
        <v>0</v>
      </c>
      <c r="EZ94" s="77">
        <f t="shared" si="258"/>
        <v>0</v>
      </c>
      <c r="FA94" s="77">
        <f t="shared" si="259"/>
        <v>0</v>
      </c>
      <c r="FB94" s="118"/>
      <c r="FC94" s="118"/>
      <c r="FD94" s="119"/>
      <c r="FE94" s="119"/>
      <c r="FF94" s="77">
        <f t="shared" si="260"/>
        <v>0</v>
      </c>
      <c r="FG94" s="77">
        <f t="shared" si="261"/>
        <v>0</v>
      </c>
      <c r="FH94" s="77">
        <f t="shared" si="262"/>
        <v>0</v>
      </c>
      <c r="FI94" s="118"/>
      <c r="FJ94" s="118"/>
      <c r="FK94" s="119"/>
      <c r="FL94" s="119"/>
      <c r="FM94" s="77">
        <f t="shared" si="263"/>
        <v>0</v>
      </c>
      <c r="FN94" s="77">
        <f t="shared" si="264"/>
        <v>0</v>
      </c>
      <c r="FO94" s="77">
        <f t="shared" si="265"/>
        <v>0</v>
      </c>
      <c r="FP94" s="118"/>
      <c r="FQ94" s="118"/>
      <c r="FR94" s="119"/>
      <c r="FS94" s="119"/>
      <c r="FT94" s="77">
        <f t="shared" si="266"/>
        <v>0</v>
      </c>
      <c r="FU94" s="77">
        <f t="shared" si="267"/>
        <v>0</v>
      </c>
      <c r="FV94" s="77">
        <f t="shared" si="268"/>
        <v>0</v>
      </c>
      <c r="FW94" s="118"/>
      <c r="FX94" s="118"/>
      <c r="FY94" s="119"/>
      <c r="FZ94" s="119"/>
      <c r="GA94" s="77">
        <f t="shared" si="269"/>
        <v>0</v>
      </c>
      <c r="GB94" s="77">
        <f t="shared" si="270"/>
        <v>0</v>
      </c>
      <c r="GC94" s="77">
        <f t="shared" si="271"/>
        <v>0</v>
      </c>
      <c r="GD94" s="118"/>
      <c r="GE94" s="118"/>
      <c r="GF94" s="119"/>
      <c r="GG94" s="119"/>
      <c r="GH94" s="77">
        <f t="shared" si="272"/>
        <v>0</v>
      </c>
      <c r="GI94" s="77">
        <f t="shared" si="273"/>
        <v>0</v>
      </c>
      <c r="GJ94" s="77">
        <f t="shared" si="274"/>
        <v>0</v>
      </c>
      <c r="GK94" s="118"/>
      <c r="GL94" s="118"/>
      <c r="GM94" s="119"/>
      <c r="GN94" s="119"/>
      <c r="GO94" s="77">
        <f t="shared" si="275"/>
        <v>0</v>
      </c>
      <c r="GP94" s="77">
        <f t="shared" si="276"/>
        <v>0</v>
      </c>
      <c r="GQ94" s="77">
        <f t="shared" si="277"/>
        <v>0</v>
      </c>
      <c r="GR94" s="118"/>
      <c r="GS94" s="118"/>
      <c r="GT94" s="119"/>
      <c r="GU94" s="119"/>
      <c r="GV94" s="77">
        <f t="shared" si="278"/>
        <v>0</v>
      </c>
      <c r="GW94" s="77">
        <f t="shared" si="279"/>
        <v>0</v>
      </c>
      <c r="GX94" s="77">
        <f t="shared" si="280"/>
        <v>0</v>
      </c>
      <c r="GY94" s="118"/>
      <c r="GZ94" s="118"/>
      <c r="HA94" s="119"/>
      <c r="HB94" s="119"/>
      <c r="HC94" s="77">
        <f t="shared" si="281"/>
        <v>0</v>
      </c>
      <c r="HD94" s="77">
        <f t="shared" si="282"/>
        <v>0</v>
      </c>
      <c r="HE94" s="77">
        <f t="shared" si="283"/>
        <v>0</v>
      </c>
      <c r="HF94" s="118"/>
      <c r="HG94" s="118"/>
      <c r="HH94" s="119"/>
      <c r="HI94" s="119"/>
      <c r="HJ94" s="77">
        <f t="shared" si="284"/>
        <v>0</v>
      </c>
      <c r="HK94" s="77">
        <f t="shared" si="285"/>
        <v>0</v>
      </c>
      <c r="HL94" s="77">
        <f t="shared" si="286"/>
        <v>0</v>
      </c>
      <c r="HM94" s="120"/>
      <c r="HN94" s="120"/>
      <c r="HO94" s="120"/>
      <c r="HP94" s="120"/>
      <c r="HQ94" s="120"/>
      <c r="HR94" s="120"/>
      <c r="HS94" s="76">
        <f t="shared" si="181"/>
        <v>0</v>
      </c>
      <c r="HT94" s="76">
        <f t="shared" si="182"/>
        <v>0</v>
      </c>
      <c r="HU94" s="76">
        <f t="shared" si="183"/>
        <v>0</v>
      </c>
      <c r="HV94" s="76">
        <f t="shared" si="184"/>
        <v>0</v>
      </c>
      <c r="HW94" s="76">
        <f t="shared" si="185"/>
        <v>0</v>
      </c>
      <c r="HX94" s="76">
        <f t="shared" si="186"/>
        <v>0</v>
      </c>
      <c r="HY94" s="76">
        <f t="shared" si="187"/>
        <v>0</v>
      </c>
      <c r="HZ94" s="76">
        <f t="shared" si="188"/>
        <v>0</v>
      </c>
      <c r="IA94" s="76">
        <f t="shared" si="189"/>
        <v>0</v>
      </c>
      <c r="IB94" s="76">
        <f t="shared" si="190"/>
        <v>0</v>
      </c>
      <c r="IC94" s="76">
        <f t="shared" si="191"/>
        <v>0</v>
      </c>
      <c r="ID94" s="76">
        <f t="shared" si="192"/>
        <v>0</v>
      </c>
      <c r="IE94" s="78">
        <f>IF('Daftar Pegawai'!I88="ASN YANG TIDAK DIBAYARKAN TPP",100%,
 IF(HZ94&gt;=$C$4,100%,
 (HN94*3%)+H94+I94+J94+O94+P94+Q94+V94+W94+X94+AC94+AD94+AE94+AJ94+AK94+AL94+AQ94+AR94+AS94+AX94+AY94+AZ94+BE94+BF94+BG94+BL94+BM94+BN94+BS94+BT94+BU94+BZ94+CA94+CB94+CG94+CH94+CI94+CN94+CO94+CP94+CU94+CV94+CW94+DB94+DC94+DD94+DI94+DJ94+DK94+DP94+DQ94+DR94+DW94+DX94+DY94+ED94+EE94+EF94+EK94+EL94+EM94+ER94+ES94+ET94+EY94+EZ94+FA94+FF94+FG94+FH94+FM94+FN94+FO94+FT94+FU94+FV94+GA94+GB94+GC94+GH94+GI94+GJ94+GO94+GP94+GQ94+GV94+GW94+GX94+HC94+HD94+HE94+HJ94+HK94+HL94+'Daftar Pegawai'!K88+'Daftar Pegawai'!M88+'Daftar Pegawai'!U88+'Daftar Pegawai'!O88+'Daftar Pegawai'!Q88+'Daftar Pegawai'!S88
 )
)</f>
        <v>1</v>
      </c>
      <c r="IF94" s="78">
        <f t="shared" si="287"/>
        <v>1</v>
      </c>
    </row>
    <row r="95" spans="1:240" x14ac:dyDescent="0.25">
      <c r="A95" s="121">
        <f t="shared" si="193"/>
        <v>85</v>
      </c>
      <c r="B95" s="121">
        <f>'Daftar Pegawai'!B89</f>
        <v>0</v>
      </c>
      <c r="C95" s="121">
        <f>'Daftar Pegawai'!C89</f>
        <v>0</v>
      </c>
      <c r="D95" s="118"/>
      <c r="E95" s="118"/>
      <c r="F95" s="119"/>
      <c r="G95" s="119"/>
      <c r="H95" s="77">
        <f t="shared" si="194"/>
        <v>0</v>
      </c>
      <c r="I95" s="77">
        <f t="shared" si="195"/>
        <v>0</v>
      </c>
      <c r="J95" s="77">
        <f t="shared" si="196"/>
        <v>0</v>
      </c>
      <c r="K95" s="118"/>
      <c r="L95" s="118"/>
      <c r="M95" s="119"/>
      <c r="N95" s="119"/>
      <c r="O95" s="77">
        <f t="shared" si="197"/>
        <v>0</v>
      </c>
      <c r="P95" s="77">
        <f t="shared" si="198"/>
        <v>0</v>
      </c>
      <c r="Q95" s="77">
        <f t="shared" si="199"/>
        <v>0</v>
      </c>
      <c r="R95" s="118"/>
      <c r="S95" s="118"/>
      <c r="T95" s="119"/>
      <c r="U95" s="119"/>
      <c r="V95" s="77">
        <f t="shared" si="200"/>
        <v>0</v>
      </c>
      <c r="W95" s="77">
        <f t="shared" si="201"/>
        <v>0</v>
      </c>
      <c r="X95" s="77">
        <f t="shared" si="202"/>
        <v>0</v>
      </c>
      <c r="Y95" s="118"/>
      <c r="Z95" s="118"/>
      <c r="AA95" s="119"/>
      <c r="AB95" s="119"/>
      <c r="AC95" s="77">
        <f t="shared" si="203"/>
        <v>0</v>
      </c>
      <c r="AD95" s="77">
        <f t="shared" si="204"/>
        <v>0</v>
      </c>
      <c r="AE95" s="77">
        <f t="shared" si="205"/>
        <v>0</v>
      </c>
      <c r="AF95" s="118"/>
      <c r="AG95" s="118"/>
      <c r="AH95" s="119"/>
      <c r="AI95" s="119"/>
      <c r="AJ95" s="77">
        <f t="shared" si="206"/>
        <v>0</v>
      </c>
      <c r="AK95" s="77">
        <f t="shared" si="207"/>
        <v>0</v>
      </c>
      <c r="AL95" s="77">
        <f t="shared" si="208"/>
        <v>0</v>
      </c>
      <c r="AM95" s="118"/>
      <c r="AN95" s="118"/>
      <c r="AO95" s="119"/>
      <c r="AP95" s="119"/>
      <c r="AQ95" s="77">
        <f t="shared" si="209"/>
        <v>0</v>
      </c>
      <c r="AR95" s="77">
        <f t="shared" si="210"/>
        <v>0</v>
      </c>
      <c r="AS95" s="77">
        <f t="shared" si="211"/>
        <v>0</v>
      </c>
      <c r="AT95" s="118"/>
      <c r="AU95" s="118"/>
      <c r="AV95" s="119"/>
      <c r="AW95" s="119"/>
      <c r="AX95" s="77">
        <f t="shared" si="212"/>
        <v>0</v>
      </c>
      <c r="AY95" s="77">
        <f t="shared" si="213"/>
        <v>0</v>
      </c>
      <c r="AZ95" s="77">
        <f t="shared" si="214"/>
        <v>0</v>
      </c>
      <c r="BA95" s="118"/>
      <c r="BB95" s="118"/>
      <c r="BC95" s="119"/>
      <c r="BD95" s="119"/>
      <c r="BE95" s="77">
        <f t="shared" si="215"/>
        <v>0</v>
      </c>
      <c r="BF95" s="77">
        <f t="shared" si="216"/>
        <v>0</v>
      </c>
      <c r="BG95" s="77">
        <f t="shared" si="217"/>
        <v>0</v>
      </c>
      <c r="BH95" s="118"/>
      <c r="BI95" s="118"/>
      <c r="BJ95" s="119"/>
      <c r="BK95" s="119"/>
      <c r="BL95" s="77">
        <f t="shared" si="218"/>
        <v>0</v>
      </c>
      <c r="BM95" s="77">
        <f t="shared" si="219"/>
        <v>0</v>
      </c>
      <c r="BN95" s="77">
        <f t="shared" si="220"/>
        <v>0</v>
      </c>
      <c r="BO95" s="118"/>
      <c r="BP95" s="118"/>
      <c r="BQ95" s="119"/>
      <c r="BR95" s="119"/>
      <c r="BS95" s="77">
        <f t="shared" si="221"/>
        <v>0</v>
      </c>
      <c r="BT95" s="77">
        <f t="shared" si="222"/>
        <v>0</v>
      </c>
      <c r="BU95" s="77">
        <f t="shared" si="223"/>
        <v>0</v>
      </c>
      <c r="BV95" s="118"/>
      <c r="BW95" s="118"/>
      <c r="BX95" s="119"/>
      <c r="BY95" s="119"/>
      <c r="BZ95" s="77">
        <f t="shared" si="224"/>
        <v>0</v>
      </c>
      <c r="CA95" s="77">
        <f t="shared" si="225"/>
        <v>0</v>
      </c>
      <c r="CB95" s="77">
        <f t="shared" si="226"/>
        <v>0</v>
      </c>
      <c r="CC95" s="118"/>
      <c r="CD95" s="118"/>
      <c r="CE95" s="119"/>
      <c r="CF95" s="119"/>
      <c r="CG95" s="77">
        <f t="shared" si="227"/>
        <v>0</v>
      </c>
      <c r="CH95" s="77">
        <f t="shared" si="228"/>
        <v>0</v>
      </c>
      <c r="CI95" s="77">
        <f t="shared" si="229"/>
        <v>0</v>
      </c>
      <c r="CJ95" s="118"/>
      <c r="CK95" s="118"/>
      <c r="CL95" s="119"/>
      <c r="CM95" s="119"/>
      <c r="CN95" s="77">
        <f t="shared" si="230"/>
        <v>0</v>
      </c>
      <c r="CO95" s="77">
        <f t="shared" si="231"/>
        <v>0</v>
      </c>
      <c r="CP95" s="77">
        <f t="shared" si="232"/>
        <v>0</v>
      </c>
      <c r="CQ95" s="118"/>
      <c r="CR95" s="118"/>
      <c r="CS95" s="119"/>
      <c r="CT95" s="119"/>
      <c r="CU95" s="77">
        <f t="shared" si="233"/>
        <v>0</v>
      </c>
      <c r="CV95" s="77">
        <f t="shared" si="234"/>
        <v>0</v>
      </c>
      <c r="CW95" s="77">
        <f t="shared" si="235"/>
        <v>0</v>
      </c>
      <c r="CX95" s="118"/>
      <c r="CY95" s="118"/>
      <c r="CZ95" s="119"/>
      <c r="DA95" s="119"/>
      <c r="DB95" s="77">
        <f t="shared" si="236"/>
        <v>0</v>
      </c>
      <c r="DC95" s="77">
        <f t="shared" si="237"/>
        <v>0</v>
      </c>
      <c r="DD95" s="77">
        <f t="shared" si="238"/>
        <v>0</v>
      </c>
      <c r="DE95" s="118"/>
      <c r="DF95" s="118"/>
      <c r="DG95" s="119"/>
      <c r="DH95" s="119"/>
      <c r="DI95" s="77">
        <f t="shared" si="239"/>
        <v>0</v>
      </c>
      <c r="DJ95" s="77">
        <f t="shared" si="240"/>
        <v>0</v>
      </c>
      <c r="DK95" s="77">
        <f t="shared" si="241"/>
        <v>0</v>
      </c>
      <c r="DL95" s="118"/>
      <c r="DM95" s="118"/>
      <c r="DN95" s="119"/>
      <c r="DO95" s="119"/>
      <c r="DP95" s="77">
        <f t="shared" si="242"/>
        <v>0</v>
      </c>
      <c r="DQ95" s="77">
        <f t="shared" si="243"/>
        <v>0</v>
      </c>
      <c r="DR95" s="77">
        <f t="shared" si="244"/>
        <v>0</v>
      </c>
      <c r="DS95" s="118"/>
      <c r="DT95" s="118"/>
      <c r="DU95" s="119"/>
      <c r="DV95" s="119"/>
      <c r="DW95" s="77">
        <f t="shared" si="245"/>
        <v>0</v>
      </c>
      <c r="DX95" s="77">
        <f t="shared" si="246"/>
        <v>0</v>
      </c>
      <c r="DY95" s="77">
        <f t="shared" si="247"/>
        <v>0</v>
      </c>
      <c r="DZ95" s="118"/>
      <c r="EA95" s="118"/>
      <c r="EB95" s="119"/>
      <c r="EC95" s="119"/>
      <c r="ED95" s="77">
        <f t="shared" si="248"/>
        <v>0</v>
      </c>
      <c r="EE95" s="77">
        <f t="shared" si="249"/>
        <v>0</v>
      </c>
      <c r="EF95" s="77">
        <f t="shared" si="250"/>
        <v>0</v>
      </c>
      <c r="EG95" s="118"/>
      <c r="EH95" s="118"/>
      <c r="EI95" s="119"/>
      <c r="EJ95" s="119"/>
      <c r="EK95" s="77">
        <f t="shared" si="251"/>
        <v>0</v>
      </c>
      <c r="EL95" s="77">
        <f t="shared" si="252"/>
        <v>0</v>
      </c>
      <c r="EM95" s="77">
        <f t="shared" si="253"/>
        <v>0</v>
      </c>
      <c r="EN95" s="118"/>
      <c r="EO95" s="118"/>
      <c r="EP95" s="119"/>
      <c r="EQ95" s="119"/>
      <c r="ER95" s="77">
        <f t="shared" si="254"/>
        <v>0</v>
      </c>
      <c r="ES95" s="77">
        <f t="shared" si="255"/>
        <v>0</v>
      </c>
      <c r="ET95" s="77">
        <f t="shared" si="256"/>
        <v>0</v>
      </c>
      <c r="EU95" s="118"/>
      <c r="EV95" s="118"/>
      <c r="EW95" s="119"/>
      <c r="EX95" s="119"/>
      <c r="EY95" s="77">
        <f t="shared" si="257"/>
        <v>0</v>
      </c>
      <c r="EZ95" s="77">
        <f t="shared" si="258"/>
        <v>0</v>
      </c>
      <c r="FA95" s="77">
        <f t="shared" si="259"/>
        <v>0</v>
      </c>
      <c r="FB95" s="118"/>
      <c r="FC95" s="118"/>
      <c r="FD95" s="119"/>
      <c r="FE95" s="119"/>
      <c r="FF95" s="77">
        <f t="shared" si="260"/>
        <v>0</v>
      </c>
      <c r="FG95" s="77">
        <f t="shared" si="261"/>
        <v>0</v>
      </c>
      <c r="FH95" s="77">
        <f t="shared" si="262"/>
        <v>0</v>
      </c>
      <c r="FI95" s="118"/>
      <c r="FJ95" s="118"/>
      <c r="FK95" s="119"/>
      <c r="FL95" s="119"/>
      <c r="FM95" s="77">
        <f t="shared" si="263"/>
        <v>0</v>
      </c>
      <c r="FN95" s="77">
        <f t="shared" si="264"/>
        <v>0</v>
      </c>
      <c r="FO95" s="77">
        <f t="shared" si="265"/>
        <v>0</v>
      </c>
      <c r="FP95" s="118"/>
      <c r="FQ95" s="118"/>
      <c r="FR95" s="119"/>
      <c r="FS95" s="119"/>
      <c r="FT95" s="77">
        <f t="shared" si="266"/>
        <v>0</v>
      </c>
      <c r="FU95" s="77">
        <f t="shared" si="267"/>
        <v>0</v>
      </c>
      <c r="FV95" s="77">
        <f t="shared" si="268"/>
        <v>0</v>
      </c>
      <c r="FW95" s="118"/>
      <c r="FX95" s="118"/>
      <c r="FY95" s="119"/>
      <c r="FZ95" s="119"/>
      <c r="GA95" s="77">
        <f t="shared" si="269"/>
        <v>0</v>
      </c>
      <c r="GB95" s="77">
        <f t="shared" si="270"/>
        <v>0</v>
      </c>
      <c r="GC95" s="77">
        <f t="shared" si="271"/>
        <v>0</v>
      </c>
      <c r="GD95" s="118"/>
      <c r="GE95" s="118"/>
      <c r="GF95" s="119"/>
      <c r="GG95" s="119"/>
      <c r="GH95" s="77">
        <f t="shared" si="272"/>
        <v>0</v>
      </c>
      <c r="GI95" s="77">
        <f t="shared" si="273"/>
        <v>0</v>
      </c>
      <c r="GJ95" s="77">
        <f t="shared" si="274"/>
        <v>0</v>
      </c>
      <c r="GK95" s="118"/>
      <c r="GL95" s="118"/>
      <c r="GM95" s="119"/>
      <c r="GN95" s="119"/>
      <c r="GO95" s="77">
        <f t="shared" si="275"/>
        <v>0</v>
      </c>
      <c r="GP95" s="77">
        <f t="shared" si="276"/>
        <v>0</v>
      </c>
      <c r="GQ95" s="77">
        <f t="shared" si="277"/>
        <v>0</v>
      </c>
      <c r="GR95" s="118"/>
      <c r="GS95" s="118"/>
      <c r="GT95" s="119"/>
      <c r="GU95" s="119"/>
      <c r="GV95" s="77">
        <f t="shared" si="278"/>
        <v>0</v>
      </c>
      <c r="GW95" s="77">
        <f t="shared" si="279"/>
        <v>0</v>
      </c>
      <c r="GX95" s="77">
        <f t="shared" si="280"/>
        <v>0</v>
      </c>
      <c r="GY95" s="118"/>
      <c r="GZ95" s="118"/>
      <c r="HA95" s="119"/>
      <c r="HB95" s="119"/>
      <c r="HC95" s="77">
        <f t="shared" si="281"/>
        <v>0</v>
      </c>
      <c r="HD95" s="77">
        <f t="shared" si="282"/>
        <v>0</v>
      </c>
      <c r="HE95" s="77">
        <f t="shared" si="283"/>
        <v>0</v>
      </c>
      <c r="HF95" s="118"/>
      <c r="HG95" s="118"/>
      <c r="HH95" s="119"/>
      <c r="HI95" s="119"/>
      <c r="HJ95" s="77">
        <f t="shared" si="284"/>
        <v>0</v>
      </c>
      <c r="HK95" s="77">
        <f t="shared" si="285"/>
        <v>0</v>
      </c>
      <c r="HL95" s="77">
        <f t="shared" si="286"/>
        <v>0</v>
      </c>
      <c r="HM95" s="120"/>
      <c r="HN95" s="120"/>
      <c r="HO95" s="120"/>
      <c r="HP95" s="120"/>
      <c r="HQ95" s="120"/>
      <c r="HR95" s="120"/>
      <c r="HS95" s="76">
        <f t="shared" si="181"/>
        <v>0</v>
      </c>
      <c r="HT95" s="76">
        <f t="shared" si="182"/>
        <v>0</v>
      </c>
      <c r="HU95" s="76">
        <f t="shared" si="183"/>
        <v>0</v>
      </c>
      <c r="HV95" s="76">
        <f t="shared" si="184"/>
        <v>0</v>
      </c>
      <c r="HW95" s="76">
        <f t="shared" si="185"/>
        <v>0</v>
      </c>
      <c r="HX95" s="76">
        <f t="shared" si="186"/>
        <v>0</v>
      </c>
      <c r="HY95" s="76">
        <f t="shared" si="187"/>
        <v>0</v>
      </c>
      <c r="HZ95" s="76">
        <f t="shared" si="188"/>
        <v>0</v>
      </c>
      <c r="IA95" s="76">
        <f t="shared" si="189"/>
        <v>0</v>
      </c>
      <c r="IB95" s="76">
        <f t="shared" si="190"/>
        <v>0</v>
      </c>
      <c r="IC95" s="76">
        <f t="shared" si="191"/>
        <v>0</v>
      </c>
      <c r="ID95" s="76">
        <f t="shared" si="192"/>
        <v>0</v>
      </c>
      <c r="IE95" s="78">
        <f>IF('Daftar Pegawai'!I89="ASN YANG TIDAK DIBAYARKAN TPP",100%,
 IF(HZ95&gt;=$C$4,100%,
 (HN95*3%)+H95+I95+J95+O95+P95+Q95+V95+W95+X95+AC95+AD95+AE95+AJ95+AK95+AL95+AQ95+AR95+AS95+AX95+AY95+AZ95+BE95+BF95+BG95+BL95+BM95+BN95+BS95+BT95+BU95+BZ95+CA95+CB95+CG95+CH95+CI95+CN95+CO95+CP95+CU95+CV95+CW95+DB95+DC95+DD95+DI95+DJ95+DK95+DP95+DQ95+DR95+DW95+DX95+DY95+ED95+EE95+EF95+EK95+EL95+EM95+ER95+ES95+ET95+EY95+EZ95+FA95+FF95+FG95+FH95+FM95+FN95+FO95+FT95+FU95+FV95+GA95+GB95+GC95+GH95+GI95+GJ95+GO95+GP95+GQ95+GV95+GW95+GX95+HC95+HD95+HE95+HJ95+HK95+HL95+'Daftar Pegawai'!K89+'Daftar Pegawai'!M89+'Daftar Pegawai'!U89+'Daftar Pegawai'!O89+'Daftar Pegawai'!Q89+'Daftar Pegawai'!S89
 )
)</f>
        <v>1</v>
      </c>
      <c r="IF95" s="78">
        <f t="shared" si="287"/>
        <v>1</v>
      </c>
    </row>
    <row r="96" spans="1:240" x14ac:dyDescent="0.25">
      <c r="A96" s="121">
        <f t="shared" si="193"/>
        <v>86</v>
      </c>
      <c r="B96" s="121">
        <f>'Daftar Pegawai'!B90</f>
        <v>0</v>
      </c>
      <c r="C96" s="121">
        <f>'Daftar Pegawai'!C90</f>
        <v>0</v>
      </c>
      <c r="D96" s="118"/>
      <c r="E96" s="118"/>
      <c r="F96" s="119"/>
      <c r="G96" s="119"/>
      <c r="H96" s="77">
        <f t="shared" si="194"/>
        <v>0</v>
      </c>
      <c r="I96" s="77">
        <f t="shared" si="195"/>
        <v>0</v>
      </c>
      <c r="J96" s="77">
        <f t="shared" si="196"/>
        <v>0</v>
      </c>
      <c r="K96" s="118"/>
      <c r="L96" s="118"/>
      <c r="M96" s="119"/>
      <c r="N96" s="119"/>
      <c r="O96" s="77">
        <f t="shared" si="197"/>
        <v>0</v>
      </c>
      <c r="P96" s="77">
        <f t="shared" si="198"/>
        <v>0</v>
      </c>
      <c r="Q96" s="77">
        <f t="shared" si="199"/>
        <v>0</v>
      </c>
      <c r="R96" s="118"/>
      <c r="S96" s="118"/>
      <c r="T96" s="119"/>
      <c r="U96" s="119"/>
      <c r="V96" s="77">
        <f t="shared" si="200"/>
        <v>0</v>
      </c>
      <c r="W96" s="77">
        <f t="shared" si="201"/>
        <v>0</v>
      </c>
      <c r="X96" s="77">
        <f t="shared" si="202"/>
        <v>0</v>
      </c>
      <c r="Y96" s="118"/>
      <c r="Z96" s="118"/>
      <c r="AA96" s="119"/>
      <c r="AB96" s="119"/>
      <c r="AC96" s="77">
        <f t="shared" si="203"/>
        <v>0</v>
      </c>
      <c r="AD96" s="77">
        <f t="shared" si="204"/>
        <v>0</v>
      </c>
      <c r="AE96" s="77">
        <f t="shared" si="205"/>
        <v>0</v>
      </c>
      <c r="AF96" s="118"/>
      <c r="AG96" s="118"/>
      <c r="AH96" s="119"/>
      <c r="AI96" s="119"/>
      <c r="AJ96" s="77">
        <f t="shared" si="206"/>
        <v>0</v>
      </c>
      <c r="AK96" s="77">
        <f t="shared" si="207"/>
        <v>0</v>
      </c>
      <c r="AL96" s="77">
        <f t="shared" si="208"/>
        <v>0</v>
      </c>
      <c r="AM96" s="118"/>
      <c r="AN96" s="118"/>
      <c r="AO96" s="119"/>
      <c r="AP96" s="119"/>
      <c r="AQ96" s="77">
        <f t="shared" si="209"/>
        <v>0</v>
      </c>
      <c r="AR96" s="77">
        <f t="shared" si="210"/>
        <v>0</v>
      </c>
      <c r="AS96" s="77">
        <f t="shared" si="211"/>
        <v>0</v>
      </c>
      <c r="AT96" s="118"/>
      <c r="AU96" s="118"/>
      <c r="AV96" s="119"/>
      <c r="AW96" s="119"/>
      <c r="AX96" s="77">
        <f t="shared" si="212"/>
        <v>0</v>
      </c>
      <c r="AY96" s="77">
        <f t="shared" si="213"/>
        <v>0</v>
      </c>
      <c r="AZ96" s="77">
        <f t="shared" si="214"/>
        <v>0</v>
      </c>
      <c r="BA96" s="118"/>
      <c r="BB96" s="118"/>
      <c r="BC96" s="119"/>
      <c r="BD96" s="119"/>
      <c r="BE96" s="77">
        <f t="shared" si="215"/>
        <v>0</v>
      </c>
      <c r="BF96" s="77">
        <f t="shared" si="216"/>
        <v>0</v>
      </c>
      <c r="BG96" s="77">
        <f t="shared" si="217"/>
        <v>0</v>
      </c>
      <c r="BH96" s="118"/>
      <c r="BI96" s="118"/>
      <c r="BJ96" s="119"/>
      <c r="BK96" s="119"/>
      <c r="BL96" s="77">
        <f t="shared" si="218"/>
        <v>0</v>
      </c>
      <c r="BM96" s="77">
        <f t="shared" si="219"/>
        <v>0</v>
      </c>
      <c r="BN96" s="77">
        <f t="shared" si="220"/>
        <v>0</v>
      </c>
      <c r="BO96" s="118"/>
      <c r="BP96" s="118"/>
      <c r="BQ96" s="119"/>
      <c r="BR96" s="119"/>
      <c r="BS96" s="77">
        <f t="shared" si="221"/>
        <v>0</v>
      </c>
      <c r="BT96" s="77">
        <f t="shared" si="222"/>
        <v>0</v>
      </c>
      <c r="BU96" s="77">
        <f t="shared" si="223"/>
        <v>0</v>
      </c>
      <c r="BV96" s="118"/>
      <c r="BW96" s="118"/>
      <c r="BX96" s="119"/>
      <c r="BY96" s="119"/>
      <c r="BZ96" s="77">
        <f t="shared" si="224"/>
        <v>0</v>
      </c>
      <c r="CA96" s="77">
        <f t="shared" si="225"/>
        <v>0</v>
      </c>
      <c r="CB96" s="77">
        <f t="shared" si="226"/>
        <v>0</v>
      </c>
      <c r="CC96" s="118"/>
      <c r="CD96" s="118"/>
      <c r="CE96" s="119"/>
      <c r="CF96" s="119"/>
      <c r="CG96" s="77">
        <f t="shared" si="227"/>
        <v>0</v>
      </c>
      <c r="CH96" s="77">
        <f t="shared" si="228"/>
        <v>0</v>
      </c>
      <c r="CI96" s="77">
        <f t="shared" si="229"/>
        <v>0</v>
      </c>
      <c r="CJ96" s="118"/>
      <c r="CK96" s="118"/>
      <c r="CL96" s="119"/>
      <c r="CM96" s="119"/>
      <c r="CN96" s="77">
        <f t="shared" si="230"/>
        <v>0</v>
      </c>
      <c r="CO96" s="77">
        <f t="shared" si="231"/>
        <v>0</v>
      </c>
      <c r="CP96" s="77">
        <f t="shared" si="232"/>
        <v>0</v>
      </c>
      <c r="CQ96" s="118"/>
      <c r="CR96" s="118"/>
      <c r="CS96" s="119"/>
      <c r="CT96" s="119"/>
      <c r="CU96" s="77">
        <f t="shared" si="233"/>
        <v>0</v>
      </c>
      <c r="CV96" s="77">
        <f t="shared" si="234"/>
        <v>0</v>
      </c>
      <c r="CW96" s="77">
        <f t="shared" si="235"/>
        <v>0</v>
      </c>
      <c r="CX96" s="118"/>
      <c r="CY96" s="118"/>
      <c r="CZ96" s="119"/>
      <c r="DA96" s="119"/>
      <c r="DB96" s="77">
        <f t="shared" si="236"/>
        <v>0</v>
      </c>
      <c r="DC96" s="77">
        <f t="shared" si="237"/>
        <v>0</v>
      </c>
      <c r="DD96" s="77">
        <f t="shared" si="238"/>
        <v>0</v>
      </c>
      <c r="DE96" s="118"/>
      <c r="DF96" s="118"/>
      <c r="DG96" s="119"/>
      <c r="DH96" s="119"/>
      <c r="DI96" s="77">
        <f t="shared" si="239"/>
        <v>0</v>
      </c>
      <c r="DJ96" s="77">
        <f t="shared" si="240"/>
        <v>0</v>
      </c>
      <c r="DK96" s="77">
        <f t="shared" si="241"/>
        <v>0</v>
      </c>
      <c r="DL96" s="118"/>
      <c r="DM96" s="118"/>
      <c r="DN96" s="119"/>
      <c r="DO96" s="119"/>
      <c r="DP96" s="77">
        <f t="shared" si="242"/>
        <v>0</v>
      </c>
      <c r="DQ96" s="77">
        <f t="shared" si="243"/>
        <v>0</v>
      </c>
      <c r="DR96" s="77">
        <f t="shared" si="244"/>
        <v>0</v>
      </c>
      <c r="DS96" s="118"/>
      <c r="DT96" s="118"/>
      <c r="DU96" s="119"/>
      <c r="DV96" s="119"/>
      <c r="DW96" s="77">
        <f t="shared" si="245"/>
        <v>0</v>
      </c>
      <c r="DX96" s="77">
        <f t="shared" si="246"/>
        <v>0</v>
      </c>
      <c r="DY96" s="77">
        <f t="shared" si="247"/>
        <v>0</v>
      </c>
      <c r="DZ96" s="118"/>
      <c r="EA96" s="118"/>
      <c r="EB96" s="119"/>
      <c r="EC96" s="119"/>
      <c r="ED96" s="77">
        <f t="shared" si="248"/>
        <v>0</v>
      </c>
      <c r="EE96" s="77">
        <f t="shared" si="249"/>
        <v>0</v>
      </c>
      <c r="EF96" s="77">
        <f t="shared" si="250"/>
        <v>0</v>
      </c>
      <c r="EG96" s="118"/>
      <c r="EH96" s="118"/>
      <c r="EI96" s="119"/>
      <c r="EJ96" s="119"/>
      <c r="EK96" s="77">
        <f t="shared" si="251"/>
        <v>0</v>
      </c>
      <c r="EL96" s="77">
        <f t="shared" si="252"/>
        <v>0</v>
      </c>
      <c r="EM96" s="77">
        <f t="shared" si="253"/>
        <v>0</v>
      </c>
      <c r="EN96" s="118"/>
      <c r="EO96" s="118"/>
      <c r="EP96" s="119"/>
      <c r="EQ96" s="119"/>
      <c r="ER96" s="77">
        <f t="shared" si="254"/>
        <v>0</v>
      </c>
      <c r="ES96" s="77">
        <f t="shared" si="255"/>
        <v>0</v>
      </c>
      <c r="ET96" s="77">
        <f t="shared" si="256"/>
        <v>0</v>
      </c>
      <c r="EU96" s="118"/>
      <c r="EV96" s="118"/>
      <c r="EW96" s="119"/>
      <c r="EX96" s="119"/>
      <c r="EY96" s="77">
        <f t="shared" si="257"/>
        <v>0</v>
      </c>
      <c r="EZ96" s="77">
        <f t="shared" si="258"/>
        <v>0</v>
      </c>
      <c r="FA96" s="77">
        <f t="shared" si="259"/>
        <v>0</v>
      </c>
      <c r="FB96" s="118"/>
      <c r="FC96" s="118"/>
      <c r="FD96" s="119"/>
      <c r="FE96" s="119"/>
      <c r="FF96" s="77">
        <f t="shared" si="260"/>
        <v>0</v>
      </c>
      <c r="FG96" s="77">
        <f t="shared" si="261"/>
        <v>0</v>
      </c>
      <c r="FH96" s="77">
        <f t="shared" si="262"/>
        <v>0</v>
      </c>
      <c r="FI96" s="118"/>
      <c r="FJ96" s="118"/>
      <c r="FK96" s="119"/>
      <c r="FL96" s="119"/>
      <c r="FM96" s="77">
        <f t="shared" si="263"/>
        <v>0</v>
      </c>
      <c r="FN96" s="77">
        <f t="shared" si="264"/>
        <v>0</v>
      </c>
      <c r="FO96" s="77">
        <f t="shared" si="265"/>
        <v>0</v>
      </c>
      <c r="FP96" s="118"/>
      <c r="FQ96" s="118"/>
      <c r="FR96" s="119"/>
      <c r="FS96" s="119"/>
      <c r="FT96" s="77">
        <f t="shared" si="266"/>
        <v>0</v>
      </c>
      <c r="FU96" s="77">
        <f t="shared" si="267"/>
        <v>0</v>
      </c>
      <c r="FV96" s="77">
        <f t="shared" si="268"/>
        <v>0</v>
      </c>
      <c r="FW96" s="118"/>
      <c r="FX96" s="118"/>
      <c r="FY96" s="119"/>
      <c r="FZ96" s="119"/>
      <c r="GA96" s="77">
        <f t="shared" si="269"/>
        <v>0</v>
      </c>
      <c r="GB96" s="77">
        <f t="shared" si="270"/>
        <v>0</v>
      </c>
      <c r="GC96" s="77">
        <f t="shared" si="271"/>
        <v>0</v>
      </c>
      <c r="GD96" s="118"/>
      <c r="GE96" s="118"/>
      <c r="GF96" s="119"/>
      <c r="GG96" s="119"/>
      <c r="GH96" s="77">
        <f t="shared" si="272"/>
        <v>0</v>
      </c>
      <c r="GI96" s="77">
        <f t="shared" si="273"/>
        <v>0</v>
      </c>
      <c r="GJ96" s="77">
        <f t="shared" si="274"/>
        <v>0</v>
      </c>
      <c r="GK96" s="118"/>
      <c r="GL96" s="118"/>
      <c r="GM96" s="119"/>
      <c r="GN96" s="119"/>
      <c r="GO96" s="77">
        <f t="shared" si="275"/>
        <v>0</v>
      </c>
      <c r="GP96" s="77">
        <f t="shared" si="276"/>
        <v>0</v>
      </c>
      <c r="GQ96" s="77">
        <f t="shared" si="277"/>
        <v>0</v>
      </c>
      <c r="GR96" s="118"/>
      <c r="GS96" s="118"/>
      <c r="GT96" s="119"/>
      <c r="GU96" s="119"/>
      <c r="GV96" s="77">
        <f t="shared" si="278"/>
        <v>0</v>
      </c>
      <c r="GW96" s="77">
        <f t="shared" si="279"/>
        <v>0</v>
      </c>
      <c r="GX96" s="77">
        <f t="shared" si="280"/>
        <v>0</v>
      </c>
      <c r="GY96" s="118"/>
      <c r="GZ96" s="118"/>
      <c r="HA96" s="119"/>
      <c r="HB96" s="119"/>
      <c r="HC96" s="77">
        <f t="shared" si="281"/>
        <v>0</v>
      </c>
      <c r="HD96" s="77">
        <f t="shared" si="282"/>
        <v>0</v>
      </c>
      <c r="HE96" s="77">
        <f t="shared" si="283"/>
        <v>0</v>
      </c>
      <c r="HF96" s="118"/>
      <c r="HG96" s="118"/>
      <c r="HH96" s="119"/>
      <c r="HI96" s="119"/>
      <c r="HJ96" s="77">
        <f t="shared" si="284"/>
        <v>0</v>
      </c>
      <c r="HK96" s="77">
        <f t="shared" si="285"/>
        <v>0</v>
      </c>
      <c r="HL96" s="77">
        <f t="shared" si="286"/>
        <v>0</v>
      </c>
      <c r="HM96" s="120"/>
      <c r="HN96" s="120"/>
      <c r="HO96" s="120"/>
      <c r="HP96" s="120"/>
      <c r="HQ96" s="120"/>
      <c r="HR96" s="120"/>
      <c r="HS96" s="76">
        <f t="shared" si="181"/>
        <v>0</v>
      </c>
      <c r="HT96" s="76">
        <f t="shared" si="182"/>
        <v>0</v>
      </c>
      <c r="HU96" s="76">
        <f t="shared" si="183"/>
        <v>0</v>
      </c>
      <c r="HV96" s="76">
        <f t="shared" si="184"/>
        <v>0</v>
      </c>
      <c r="HW96" s="76">
        <f t="shared" si="185"/>
        <v>0</v>
      </c>
      <c r="HX96" s="76">
        <f t="shared" si="186"/>
        <v>0</v>
      </c>
      <c r="HY96" s="76">
        <f t="shared" si="187"/>
        <v>0</v>
      </c>
      <c r="HZ96" s="76">
        <f t="shared" si="188"/>
        <v>0</v>
      </c>
      <c r="IA96" s="76">
        <f t="shared" si="189"/>
        <v>0</v>
      </c>
      <c r="IB96" s="76">
        <f t="shared" si="190"/>
        <v>0</v>
      </c>
      <c r="IC96" s="76">
        <f t="shared" si="191"/>
        <v>0</v>
      </c>
      <c r="ID96" s="76">
        <f t="shared" si="192"/>
        <v>0</v>
      </c>
      <c r="IE96" s="78">
        <f>IF('Daftar Pegawai'!I90="ASN YANG TIDAK DIBAYARKAN TPP",100%,
 IF(HZ96&gt;=$C$4,100%,
 (HN96*3%)+H96+I96+J96+O96+P96+Q96+V96+W96+X96+AC96+AD96+AE96+AJ96+AK96+AL96+AQ96+AR96+AS96+AX96+AY96+AZ96+BE96+BF96+BG96+BL96+BM96+BN96+BS96+BT96+BU96+BZ96+CA96+CB96+CG96+CH96+CI96+CN96+CO96+CP96+CU96+CV96+CW96+DB96+DC96+DD96+DI96+DJ96+DK96+DP96+DQ96+DR96+DW96+DX96+DY96+ED96+EE96+EF96+EK96+EL96+EM96+ER96+ES96+ET96+EY96+EZ96+FA96+FF96+FG96+FH96+FM96+FN96+FO96+FT96+FU96+FV96+GA96+GB96+GC96+GH96+GI96+GJ96+GO96+GP96+GQ96+GV96+GW96+GX96+HC96+HD96+HE96+HJ96+HK96+HL96+'Daftar Pegawai'!K90+'Daftar Pegawai'!M90+'Daftar Pegawai'!U90+'Daftar Pegawai'!O90+'Daftar Pegawai'!Q90+'Daftar Pegawai'!S90
 )
)</f>
        <v>1</v>
      </c>
      <c r="IF96" s="78">
        <f t="shared" si="287"/>
        <v>1</v>
      </c>
    </row>
    <row r="97" spans="1:240" x14ac:dyDescent="0.25">
      <c r="A97" s="121">
        <f t="shared" si="193"/>
        <v>87</v>
      </c>
      <c r="B97" s="121">
        <f>'Daftar Pegawai'!B91</f>
        <v>0</v>
      </c>
      <c r="C97" s="121">
        <f>'Daftar Pegawai'!C91</f>
        <v>0</v>
      </c>
      <c r="D97" s="118"/>
      <c r="E97" s="118"/>
      <c r="F97" s="119"/>
      <c r="G97" s="119"/>
      <c r="H97" s="77">
        <f t="shared" si="194"/>
        <v>0</v>
      </c>
      <c r="I97" s="77">
        <f t="shared" si="195"/>
        <v>0</v>
      </c>
      <c r="J97" s="77">
        <f t="shared" si="196"/>
        <v>0</v>
      </c>
      <c r="K97" s="118"/>
      <c r="L97" s="118"/>
      <c r="M97" s="119"/>
      <c r="N97" s="119"/>
      <c r="O97" s="77">
        <f t="shared" si="197"/>
        <v>0</v>
      </c>
      <c r="P97" s="77">
        <f t="shared" si="198"/>
        <v>0</v>
      </c>
      <c r="Q97" s="77">
        <f t="shared" si="199"/>
        <v>0</v>
      </c>
      <c r="R97" s="118"/>
      <c r="S97" s="118"/>
      <c r="T97" s="119"/>
      <c r="U97" s="119"/>
      <c r="V97" s="77">
        <f t="shared" si="200"/>
        <v>0</v>
      </c>
      <c r="W97" s="77">
        <f t="shared" si="201"/>
        <v>0</v>
      </c>
      <c r="X97" s="77">
        <f t="shared" si="202"/>
        <v>0</v>
      </c>
      <c r="Y97" s="118"/>
      <c r="Z97" s="118"/>
      <c r="AA97" s="119"/>
      <c r="AB97" s="119"/>
      <c r="AC97" s="77">
        <f t="shared" si="203"/>
        <v>0</v>
      </c>
      <c r="AD97" s="77">
        <f t="shared" si="204"/>
        <v>0</v>
      </c>
      <c r="AE97" s="77">
        <f t="shared" si="205"/>
        <v>0</v>
      </c>
      <c r="AF97" s="118"/>
      <c r="AG97" s="118"/>
      <c r="AH97" s="119"/>
      <c r="AI97" s="119"/>
      <c r="AJ97" s="77">
        <f t="shared" si="206"/>
        <v>0</v>
      </c>
      <c r="AK97" s="77">
        <f t="shared" si="207"/>
        <v>0</v>
      </c>
      <c r="AL97" s="77">
        <f t="shared" si="208"/>
        <v>0</v>
      </c>
      <c r="AM97" s="118"/>
      <c r="AN97" s="118"/>
      <c r="AO97" s="119"/>
      <c r="AP97" s="119"/>
      <c r="AQ97" s="77">
        <f t="shared" si="209"/>
        <v>0</v>
      </c>
      <c r="AR97" s="77">
        <f t="shared" si="210"/>
        <v>0</v>
      </c>
      <c r="AS97" s="77">
        <f t="shared" si="211"/>
        <v>0</v>
      </c>
      <c r="AT97" s="118"/>
      <c r="AU97" s="118"/>
      <c r="AV97" s="119"/>
      <c r="AW97" s="119"/>
      <c r="AX97" s="77">
        <f t="shared" si="212"/>
        <v>0</v>
      </c>
      <c r="AY97" s="77">
        <f t="shared" si="213"/>
        <v>0</v>
      </c>
      <c r="AZ97" s="77">
        <f t="shared" si="214"/>
        <v>0</v>
      </c>
      <c r="BA97" s="118"/>
      <c r="BB97" s="118"/>
      <c r="BC97" s="119"/>
      <c r="BD97" s="119"/>
      <c r="BE97" s="77">
        <f t="shared" si="215"/>
        <v>0</v>
      </c>
      <c r="BF97" s="77">
        <f t="shared" si="216"/>
        <v>0</v>
      </c>
      <c r="BG97" s="77">
        <f t="shared" si="217"/>
        <v>0</v>
      </c>
      <c r="BH97" s="118"/>
      <c r="BI97" s="118"/>
      <c r="BJ97" s="119"/>
      <c r="BK97" s="119"/>
      <c r="BL97" s="77">
        <f t="shared" si="218"/>
        <v>0</v>
      </c>
      <c r="BM97" s="77">
        <f t="shared" si="219"/>
        <v>0</v>
      </c>
      <c r="BN97" s="77">
        <f t="shared" si="220"/>
        <v>0</v>
      </c>
      <c r="BO97" s="118"/>
      <c r="BP97" s="118"/>
      <c r="BQ97" s="119"/>
      <c r="BR97" s="119"/>
      <c r="BS97" s="77">
        <f t="shared" si="221"/>
        <v>0</v>
      </c>
      <c r="BT97" s="77">
        <f t="shared" si="222"/>
        <v>0</v>
      </c>
      <c r="BU97" s="77">
        <f t="shared" si="223"/>
        <v>0</v>
      </c>
      <c r="BV97" s="118"/>
      <c r="BW97" s="118"/>
      <c r="BX97" s="119"/>
      <c r="BY97" s="119"/>
      <c r="BZ97" s="77">
        <f t="shared" si="224"/>
        <v>0</v>
      </c>
      <c r="CA97" s="77">
        <f t="shared" si="225"/>
        <v>0</v>
      </c>
      <c r="CB97" s="77">
        <f t="shared" si="226"/>
        <v>0</v>
      </c>
      <c r="CC97" s="118"/>
      <c r="CD97" s="118"/>
      <c r="CE97" s="119"/>
      <c r="CF97" s="119"/>
      <c r="CG97" s="77">
        <f t="shared" si="227"/>
        <v>0</v>
      </c>
      <c r="CH97" s="77">
        <f t="shared" si="228"/>
        <v>0</v>
      </c>
      <c r="CI97" s="77">
        <f t="shared" si="229"/>
        <v>0</v>
      </c>
      <c r="CJ97" s="118"/>
      <c r="CK97" s="118"/>
      <c r="CL97" s="119"/>
      <c r="CM97" s="119"/>
      <c r="CN97" s="77">
        <f t="shared" si="230"/>
        <v>0</v>
      </c>
      <c r="CO97" s="77">
        <f t="shared" si="231"/>
        <v>0</v>
      </c>
      <c r="CP97" s="77">
        <f t="shared" si="232"/>
        <v>0</v>
      </c>
      <c r="CQ97" s="118"/>
      <c r="CR97" s="118"/>
      <c r="CS97" s="119"/>
      <c r="CT97" s="119"/>
      <c r="CU97" s="77">
        <f t="shared" si="233"/>
        <v>0</v>
      </c>
      <c r="CV97" s="77">
        <f t="shared" si="234"/>
        <v>0</v>
      </c>
      <c r="CW97" s="77">
        <f t="shared" si="235"/>
        <v>0</v>
      </c>
      <c r="CX97" s="118"/>
      <c r="CY97" s="118"/>
      <c r="CZ97" s="119"/>
      <c r="DA97" s="119"/>
      <c r="DB97" s="77">
        <f t="shared" si="236"/>
        <v>0</v>
      </c>
      <c r="DC97" s="77">
        <f t="shared" si="237"/>
        <v>0</v>
      </c>
      <c r="DD97" s="77">
        <f t="shared" si="238"/>
        <v>0</v>
      </c>
      <c r="DE97" s="118"/>
      <c r="DF97" s="118"/>
      <c r="DG97" s="119"/>
      <c r="DH97" s="119"/>
      <c r="DI97" s="77">
        <f t="shared" si="239"/>
        <v>0</v>
      </c>
      <c r="DJ97" s="77">
        <f t="shared" si="240"/>
        <v>0</v>
      </c>
      <c r="DK97" s="77">
        <f t="shared" si="241"/>
        <v>0</v>
      </c>
      <c r="DL97" s="118"/>
      <c r="DM97" s="118"/>
      <c r="DN97" s="119"/>
      <c r="DO97" s="119"/>
      <c r="DP97" s="77">
        <f t="shared" si="242"/>
        <v>0</v>
      </c>
      <c r="DQ97" s="77">
        <f t="shared" si="243"/>
        <v>0</v>
      </c>
      <c r="DR97" s="77">
        <f t="shared" si="244"/>
        <v>0</v>
      </c>
      <c r="DS97" s="118"/>
      <c r="DT97" s="118"/>
      <c r="DU97" s="119"/>
      <c r="DV97" s="119"/>
      <c r="DW97" s="77">
        <f t="shared" si="245"/>
        <v>0</v>
      </c>
      <c r="DX97" s="77">
        <f t="shared" si="246"/>
        <v>0</v>
      </c>
      <c r="DY97" s="77">
        <f t="shared" si="247"/>
        <v>0</v>
      </c>
      <c r="DZ97" s="118"/>
      <c r="EA97" s="118"/>
      <c r="EB97" s="119"/>
      <c r="EC97" s="119"/>
      <c r="ED97" s="77">
        <f t="shared" si="248"/>
        <v>0</v>
      </c>
      <c r="EE97" s="77">
        <f t="shared" si="249"/>
        <v>0</v>
      </c>
      <c r="EF97" s="77">
        <f t="shared" si="250"/>
        <v>0</v>
      </c>
      <c r="EG97" s="118"/>
      <c r="EH97" s="118"/>
      <c r="EI97" s="119"/>
      <c r="EJ97" s="119"/>
      <c r="EK97" s="77">
        <f t="shared" si="251"/>
        <v>0</v>
      </c>
      <c r="EL97" s="77">
        <f t="shared" si="252"/>
        <v>0</v>
      </c>
      <c r="EM97" s="77">
        <f t="shared" si="253"/>
        <v>0</v>
      </c>
      <c r="EN97" s="118"/>
      <c r="EO97" s="118"/>
      <c r="EP97" s="119"/>
      <c r="EQ97" s="119"/>
      <c r="ER97" s="77">
        <f t="shared" si="254"/>
        <v>0</v>
      </c>
      <c r="ES97" s="77">
        <f t="shared" si="255"/>
        <v>0</v>
      </c>
      <c r="ET97" s="77">
        <f t="shared" si="256"/>
        <v>0</v>
      </c>
      <c r="EU97" s="118"/>
      <c r="EV97" s="118"/>
      <c r="EW97" s="119"/>
      <c r="EX97" s="119"/>
      <c r="EY97" s="77">
        <f t="shared" si="257"/>
        <v>0</v>
      </c>
      <c r="EZ97" s="77">
        <f t="shared" si="258"/>
        <v>0</v>
      </c>
      <c r="FA97" s="77">
        <f t="shared" si="259"/>
        <v>0</v>
      </c>
      <c r="FB97" s="118"/>
      <c r="FC97" s="118"/>
      <c r="FD97" s="119"/>
      <c r="FE97" s="119"/>
      <c r="FF97" s="77">
        <f t="shared" si="260"/>
        <v>0</v>
      </c>
      <c r="FG97" s="77">
        <f t="shared" si="261"/>
        <v>0</v>
      </c>
      <c r="FH97" s="77">
        <f t="shared" si="262"/>
        <v>0</v>
      </c>
      <c r="FI97" s="118"/>
      <c r="FJ97" s="118"/>
      <c r="FK97" s="119"/>
      <c r="FL97" s="119"/>
      <c r="FM97" s="77">
        <f t="shared" si="263"/>
        <v>0</v>
      </c>
      <c r="FN97" s="77">
        <f t="shared" si="264"/>
        <v>0</v>
      </c>
      <c r="FO97" s="77">
        <f t="shared" si="265"/>
        <v>0</v>
      </c>
      <c r="FP97" s="118"/>
      <c r="FQ97" s="118"/>
      <c r="FR97" s="119"/>
      <c r="FS97" s="119"/>
      <c r="FT97" s="77">
        <f t="shared" si="266"/>
        <v>0</v>
      </c>
      <c r="FU97" s="77">
        <f t="shared" si="267"/>
        <v>0</v>
      </c>
      <c r="FV97" s="77">
        <f t="shared" si="268"/>
        <v>0</v>
      </c>
      <c r="FW97" s="118"/>
      <c r="FX97" s="118"/>
      <c r="FY97" s="119"/>
      <c r="FZ97" s="119"/>
      <c r="GA97" s="77">
        <f t="shared" si="269"/>
        <v>0</v>
      </c>
      <c r="GB97" s="77">
        <f t="shared" si="270"/>
        <v>0</v>
      </c>
      <c r="GC97" s="77">
        <f t="shared" si="271"/>
        <v>0</v>
      </c>
      <c r="GD97" s="118"/>
      <c r="GE97" s="118"/>
      <c r="GF97" s="119"/>
      <c r="GG97" s="119"/>
      <c r="GH97" s="77">
        <f t="shared" si="272"/>
        <v>0</v>
      </c>
      <c r="GI97" s="77">
        <f t="shared" si="273"/>
        <v>0</v>
      </c>
      <c r="GJ97" s="77">
        <f t="shared" si="274"/>
        <v>0</v>
      </c>
      <c r="GK97" s="118"/>
      <c r="GL97" s="118"/>
      <c r="GM97" s="119"/>
      <c r="GN97" s="119"/>
      <c r="GO97" s="77">
        <f t="shared" si="275"/>
        <v>0</v>
      </c>
      <c r="GP97" s="77">
        <f t="shared" si="276"/>
        <v>0</v>
      </c>
      <c r="GQ97" s="77">
        <f t="shared" si="277"/>
        <v>0</v>
      </c>
      <c r="GR97" s="118"/>
      <c r="GS97" s="118"/>
      <c r="GT97" s="119"/>
      <c r="GU97" s="119"/>
      <c r="GV97" s="77">
        <f t="shared" si="278"/>
        <v>0</v>
      </c>
      <c r="GW97" s="77">
        <f t="shared" si="279"/>
        <v>0</v>
      </c>
      <c r="GX97" s="77">
        <f t="shared" si="280"/>
        <v>0</v>
      </c>
      <c r="GY97" s="118"/>
      <c r="GZ97" s="118"/>
      <c r="HA97" s="119"/>
      <c r="HB97" s="119"/>
      <c r="HC97" s="77">
        <f t="shared" si="281"/>
        <v>0</v>
      </c>
      <c r="HD97" s="77">
        <f t="shared" si="282"/>
        <v>0</v>
      </c>
      <c r="HE97" s="77">
        <f t="shared" si="283"/>
        <v>0</v>
      </c>
      <c r="HF97" s="118"/>
      <c r="HG97" s="118"/>
      <c r="HH97" s="119"/>
      <c r="HI97" s="119"/>
      <c r="HJ97" s="77">
        <f t="shared" si="284"/>
        <v>0</v>
      </c>
      <c r="HK97" s="77">
        <f t="shared" si="285"/>
        <v>0</v>
      </c>
      <c r="HL97" s="77">
        <f t="shared" si="286"/>
        <v>0</v>
      </c>
      <c r="HM97" s="120"/>
      <c r="HN97" s="120"/>
      <c r="HO97" s="120"/>
      <c r="HP97" s="120"/>
      <c r="HQ97" s="120"/>
      <c r="HR97" s="120"/>
      <c r="HS97" s="76">
        <f t="shared" si="181"/>
        <v>0</v>
      </c>
      <c r="HT97" s="76">
        <f t="shared" si="182"/>
        <v>0</v>
      </c>
      <c r="HU97" s="76">
        <f t="shared" si="183"/>
        <v>0</v>
      </c>
      <c r="HV97" s="76">
        <f t="shared" si="184"/>
        <v>0</v>
      </c>
      <c r="HW97" s="76">
        <f t="shared" si="185"/>
        <v>0</v>
      </c>
      <c r="HX97" s="76">
        <f t="shared" si="186"/>
        <v>0</v>
      </c>
      <c r="HY97" s="76">
        <f t="shared" si="187"/>
        <v>0</v>
      </c>
      <c r="HZ97" s="76">
        <f t="shared" si="188"/>
        <v>0</v>
      </c>
      <c r="IA97" s="76">
        <f t="shared" si="189"/>
        <v>0</v>
      </c>
      <c r="IB97" s="76">
        <f t="shared" si="190"/>
        <v>0</v>
      </c>
      <c r="IC97" s="76">
        <f t="shared" si="191"/>
        <v>0</v>
      </c>
      <c r="ID97" s="76">
        <f t="shared" si="192"/>
        <v>0</v>
      </c>
      <c r="IE97" s="78">
        <f>IF('Daftar Pegawai'!I91="ASN YANG TIDAK DIBAYARKAN TPP",100%,
 IF(HZ97&gt;=$C$4,100%,
 (HN97*3%)+H97+I97+J97+O97+P97+Q97+V97+W97+X97+AC97+AD97+AE97+AJ97+AK97+AL97+AQ97+AR97+AS97+AX97+AY97+AZ97+BE97+BF97+BG97+BL97+BM97+BN97+BS97+BT97+BU97+BZ97+CA97+CB97+CG97+CH97+CI97+CN97+CO97+CP97+CU97+CV97+CW97+DB97+DC97+DD97+DI97+DJ97+DK97+DP97+DQ97+DR97+DW97+DX97+DY97+ED97+EE97+EF97+EK97+EL97+EM97+ER97+ES97+ET97+EY97+EZ97+FA97+FF97+FG97+FH97+FM97+FN97+FO97+FT97+FU97+FV97+GA97+GB97+GC97+GH97+GI97+GJ97+GO97+GP97+GQ97+GV97+GW97+GX97+HC97+HD97+HE97+HJ97+HK97+HL97+'Daftar Pegawai'!K91+'Daftar Pegawai'!M91+'Daftar Pegawai'!U91+'Daftar Pegawai'!O91+'Daftar Pegawai'!Q91+'Daftar Pegawai'!S91
 )
)</f>
        <v>1</v>
      </c>
      <c r="IF97" s="78">
        <f t="shared" si="287"/>
        <v>1</v>
      </c>
    </row>
    <row r="98" spans="1:240" x14ac:dyDescent="0.25">
      <c r="A98" s="121">
        <f t="shared" si="193"/>
        <v>88</v>
      </c>
      <c r="B98" s="121">
        <f>'Daftar Pegawai'!B92</f>
        <v>0</v>
      </c>
      <c r="C98" s="121">
        <f>'Daftar Pegawai'!C92</f>
        <v>0</v>
      </c>
      <c r="D98" s="118"/>
      <c r="E98" s="118"/>
      <c r="F98" s="119"/>
      <c r="G98" s="119"/>
      <c r="H98" s="77">
        <f t="shared" si="194"/>
        <v>0</v>
      </c>
      <c r="I98" s="77">
        <f t="shared" si="195"/>
        <v>0</v>
      </c>
      <c r="J98" s="77">
        <f t="shared" si="196"/>
        <v>0</v>
      </c>
      <c r="K98" s="118"/>
      <c r="L98" s="118"/>
      <c r="M98" s="119"/>
      <c r="N98" s="119"/>
      <c r="O98" s="77">
        <f t="shared" si="197"/>
        <v>0</v>
      </c>
      <c r="P98" s="77">
        <f t="shared" si="198"/>
        <v>0</v>
      </c>
      <c r="Q98" s="77">
        <f t="shared" si="199"/>
        <v>0</v>
      </c>
      <c r="R98" s="118"/>
      <c r="S98" s="118"/>
      <c r="T98" s="119"/>
      <c r="U98" s="119"/>
      <c r="V98" s="77">
        <f t="shared" si="200"/>
        <v>0</v>
      </c>
      <c r="W98" s="77">
        <f t="shared" si="201"/>
        <v>0</v>
      </c>
      <c r="X98" s="77">
        <f t="shared" si="202"/>
        <v>0</v>
      </c>
      <c r="Y98" s="118"/>
      <c r="Z98" s="118"/>
      <c r="AA98" s="119"/>
      <c r="AB98" s="119"/>
      <c r="AC98" s="77">
        <f t="shared" si="203"/>
        <v>0</v>
      </c>
      <c r="AD98" s="77">
        <f t="shared" si="204"/>
        <v>0</v>
      </c>
      <c r="AE98" s="77">
        <f t="shared" si="205"/>
        <v>0</v>
      </c>
      <c r="AF98" s="118"/>
      <c r="AG98" s="118"/>
      <c r="AH98" s="119"/>
      <c r="AI98" s="119"/>
      <c r="AJ98" s="77">
        <f t="shared" si="206"/>
        <v>0</v>
      </c>
      <c r="AK98" s="77">
        <f t="shared" si="207"/>
        <v>0</v>
      </c>
      <c r="AL98" s="77">
        <f t="shared" si="208"/>
        <v>0</v>
      </c>
      <c r="AM98" s="118"/>
      <c r="AN98" s="118"/>
      <c r="AO98" s="119"/>
      <c r="AP98" s="119"/>
      <c r="AQ98" s="77">
        <f t="shared" si="209"/>
        <v>0</v>
      </c>
      <c r="AR98" s="77">
        <f t="shared" si="210"/>
        <v>0</v>
      </c>
      <c r="AS98" s="77">
        <f t="shared" si="211"/>
        <v>0</v>
      </c>
      <c r="AT98" s="118"/>
      <c r="AU98" s="118"/>
      <c r="AV98" s="119"/>
      <c r="AW98" s="119"/>
      <c r="AX98" s="77">
        <f t="shared" si="212"/>
        <v>0</v>
      </c>
      <c r="AY98" s="77">
        <f t="shared" si="213"/>
        <v>0</v>
      </c>
      <c r="AZ98" s="77">
        <f t="shared" si="214"/>
        <v>0</v>
      </c>
      <c r="BA98" s="118"/>
      <c r="BB98" s="118"/>
      <c r="BC98" s="119"/>
      <c r="BD98" s="119"/>
      <c r="BE98" s="77">
        <f t="shared" si="215"/>
        <v>0</v>
      </c>
      <c r="BF98" s="77">
        <f t="shared" si="216"/>
        <v>0</v>
      </c>
      <c r="BG98" s="77">
        <f t="shared" si="217"/>
        <v>0</v>
      </c>
      <c r="BH98" s="118"/>
      <c r="BI98" s="118"/>
      <c r="BJ98" s="119"/>
      <c r="BK98" s="119"/>
      <c r="BL98" s="77">
        <f t="shared" si="218"/>
        <v>0</v>
      </c>
      <c r="BM98" s="77">
        <f t="shared" si="219"/>
        <v>0</v>
      </c>
      <c r="BN98" s="77">
        <f t="shared" si="220"/>
        <v>0</v>
      </c>
      <c r="BO98" s="118"/>
      <c r="BP98" s="118"/>
      <c r="BQ98" s="119"/>
      <c r="BR98" s="119"/>
      <c r="BS98" s="77">
        <f t="shared" si="221"/>
        <v>0</v>
      </c>
      <c r="BT98" s="77">
        <f t="shared" si="222"/>
        <v>0</v>
      </c>
      <c r="BU98" s="77">
        <f t="shared" si="223"/>
        <v>0</v>
      </c>
      <c r="BV98" s="118"/>
      <c r="BW98" s="118"/>
      <c r="BX98" s="119"/>
      <c r="BY98" s="119"/>
      <c r="BZ98" s="77">
        <f t="shared" si="224"/>
        <v>0</v>
      </c>
      <c r="CA98" s="77">
        <f t="shared" si="225"/>
        <v>0</v>
      </c>
      <c r="CB98" s="77">
        <f t="shared" si="226"/>
        <v>0</v>
      </c>
      <c r="CC98" s="118"/>
      <c r="CD98" s="118"/>
      <c r="CE98" s="119"/>
      <c r="CF98" s="119"/>
      <c r="CG98" s="77">
        <f t="shared" si="227"/>
        <v>0</v>
      </c>
      <c r="CH98" s="77">
        <f t="shared" si="228"/>
        <v>0</v>
      </c>
      <c r="CI98" s="77">
        <f t="shared" si="229"/>
        <v>0</v>
      </c>
      <c r="CJ98" s="118"/>
      <c r="CK98" s="118"/>
      <c r="CL98" s="119"/>
      <c r="CM98" s="119"/>
      <c r="CN98" s="77">
        <f t="shared" si="230"/>
        <v>0</v>
      </c>
      <c r="CO98" s="77">
        <f t="shared" si="231"/>
        <v>0</v>
      </c>
      <c r="CP98" s="77">
        <f t="shared" si="232"/>
        <v>0</v>
      </c>
      <c r="CQ98" s="118"/>
      <c r="CR98" s="118"/>
      <c r="CS98" s="119"/>
      <c r="CT98" s="119"/>
      <c r="CU98" s="77">
        <f t="shared" si="233"/>
        <v>0</v>
      </c>
      <c r="CV98" s="77">
        <f t="shared" si="234"/>
        <v>0</v>
      </c>
      <c r="CW98" s="77">
        <f t="shared" si="235"/>
        <v>0</v>
      </c>
      <c r="CX98" s="118"/>
      <c r="CY98" s="118"/>
      <c r="CZ98" s="119"/>
      <c r="DA98" s="119"/>
      <c r="DB98" s="77">
        <f t="shared" si="236"/>
        <v>0</v>
      </c>
      <c r="DC98" s="77">
        <f t="shared" si="237"/>
        <v>0</v>
      </c>
      <c r="DD98" s="77">
        <f t="shared" si="238"/>
        <v>0</v>
      </c>
      <c r="DE98" s="118"/>
      <c r="DF98" s="118"/>
      <c r="DG98" s="119"/>
      <c r="DH98" s="119"/>
      <c r="DI98" s="77">
        <f t="shared" si="239"/>
        <v>0</v>
      </c>
      <c r="DJ98" s="77">
        <f t="shared" si="240"/>
        <v>0</v>
      </c>
      <c r="DK98" s="77">
        <f t="shared" si="241"/>
        <v>0</v>
      </c>
      <c r="DL98" s="118"/>
      <c r="DM98" s="118"/>
      <c r="DN98" s="119"/>
      <c r="DO98" s="119"/>
      <c r="DP98" s="77">
        <f t="shared" si="242"/>
        <v>0</v>
      </c>
      <c r="DQ98" s="77">
        <f t="shared" si="243"/>
        <v>0</v>
      </c>
      <c r="DR98" s="77">
        <f t="shared" si="244"/>
        <v>0</v>
      </c>
      <c r="DS98" s="118"/>
      <c r="DT98" s="118"/>
      <c r="DU98" s="119"/>
      <c r="DV98" s="119"/>
      <c r="DW98" s="77">
        <f t="shared" si="245"/>
        <v>0</v>
      </c>
      <c r="DX98" s="77">
        <f t="shared" si="246"/>
        <v>0</v>
      </c>
      <c r="DY98" s="77">
        <f t="shared" si="247"/>
        <v>0</v>
      </c>
      <c r="DZ98" s="118"/>
      <c r="EA98" s="118"/>
      <c r="EB98" s="119"/>
      <c r="EC98" s="119"/>
      <c r="ED98" s="77">
        <f t="shared" si="248"/>
        <v>0</v>
      </c>
      <c r="EE98" s="77">
        <f t="shared" si="249"/>
        <v>0</v>
      </c>
      <c r="EF98" s="77">
        <f t="shared" si="250"/>
        <v>0</v>
      </c>
      <c r="EG98" s="118"/>
      <c r="EH98" s="118"/>
      <c r="EI98" s="119"/>
      <c r="EJ98" s="119"/>
      <c r="EK98" s="77">
        <f t="shared" si="251"/>
        <v>0</v>
      </c>
      <c r="EL98" s="77">
        <f t="shared" si="252"/>
        <v>0</v>
      </c>
      <c r="EM98" s="77">
        <f t="shared" si="253"/>
        <v>0</v>
      </c>
      <c r="EN98" s="118"/>
      <c r="EO98" s="118"/>
      <c r="EP98" s="119"/>
      <c r="EQ98" s="119"/>
      <c r="ER98" s="77">
        <f t="shared" si="254"/>
        <v>0</v>
      </c>
      <c r="ES98" s="77">
        <f t="shared" si="255"/>
        <v>0</v>
      </c>
      <c r="ET98" s="77">
        <f t="shared" si="256"/>
        <v>0</v>
      </c>
      <c r="EU98" s="118"/>
      <c r="EV98" s="118"/>
      <c r="EW98" s="119"/>
      <c r="EX98" s="119"/>
      <c r="EY98" s="77">
        <f t="shared" si="257"/>
        <v>0</v>
      </c>
      <c r="EZ98" s="77">
        <f t="shared" si="258"/>
        <v>0</v>
      </c>
      <c r="FA98" s="77">
        <f t="shared" si="259"/>
        <v>0</v>
      </c>
      <c r="FB98" s="118"/>
      <c r="FC98" s="118"/>
      <c r="FD98" s="119"/>
      <c r="FE98" s="119"/>
      <c r="FF98" s="77">
        <f t="shared" si="260"/>
        <v>0</v>
      </c>
      <c r="FG98" s="77">
        <f t="shared" si="261"/>
        <v>0</v>
      </c>
      <c r="FH98" s="77">
        <f t="shared" si="262"/>
        <v>0</v>
      </c>
      <c r="FI98" s="118"/>
      <c r="FJ98" s="118"/>
      <c r="FK98" s="119"/>
      <c r="FL98" s="119"/>
      <c r="FM98" s="77">
        <f t="shared" si="263"/>
        <v>0</v>
      </c>
      <c r="FN98" s="77">
        <f t="shared" si="264"/>
        <v>0</v>
      </c>
      <c r="FO98" s="77">
        <f t="shared" si="265"/>
        <v>0</v>
      </c>
      <c r="FP98" s="118"/>
      <c r="FQ98" s="118"/>
      <c r="FR98" s="119"/>
      <c r="FS98" s="119"/>
      <c r="FT98" s="77">
        <f t="shared" si="266"/>
        <v>0</v>
      </c>
      <c r="FU98" s="77">
        <f t="shared" si="267"/>
        <v>0</v>
      </c>
      <c r="FV98" s="77">
        <f t="shared" si="268"/>
        <v>0</v>
      </c>
      <c r="FW98" s="118"/>
      <c r="FX98" s="118"/>
      <c r="FY98" s="119"/>
      <c r="FZ98" s="119"/>
      <c r="GA98" s="77">
        <f t="shared" si="269"/>
        <v>0</v>
      </c>
      <c r="GB98" s="77">
        <f t="shared" si="270"/>
        <v>0</v>
      </c>
      <c r="GC98" s="77">
        <f t="shared" si="271"/>
        <v>0</v>
      </c>
      <c r="GD98" s="118"/>
      <c r="GE98" s="118"/>
      <c r="GF98" s="119"/>
      <c r="GG98" s="119"/>
      <c r="GH98" s="77">
        <f t="shared" si="272"/>
        <v>0</v>
      </c>
      <c r="GI98" s="77">
        <f t="shared" si="273"/>
        <v>0</v>
      </c>
      <c r="GJ98" s="77">
        <f t="shared" si="274"/>
        <v>0</v>
      </c>
      <c r="GK98" s="118"/>
      <c r="GL98" s="118"/>
      <c r="GM98" s="119"/>
      <c r="GN98" s="119"/>
      <c r="GO98" s="77">
        <f t="shared" si="275"/>
        <v>0</v>
      </c>
      <c r="GP98" s="77">
        <f t="shared" si="276"/>
        <v>0</v>
      </c>
      <c r="GQ98" s="77">
        <f t="shared" si="277"/>
        <v>0</v>
      </c>
      <c r="GR98" s="118"/>
      <c r="GS98" s="118"/>
      <c r="GT98" s="119"/>
      <c r="GU98" s="119"/>
      <c r="GV98" s="77">
        <f t="shared" si="278"/>
        <v>0</v>
      </c>
      <c r="GW98" s="77">
        <f t="shared" si="279"/>
        <v>0</v>
      </c>
      <c r="GX98" s="77">
        <f t="shared" si="280"/>
        <v>0</v>
      </c>
      <c r="GY98" s="118"/>
      <c r="GZ98" s="118"/>
      <c r="HA98" s="119"/>
      <c r="HB98" s="119"/>
      <c r="HC98" s="77">
        <f t="shared" si="281"/>
        <v>0</v>
      </c>
      <c r="HD98" s="77">
        <f t="shared" si="282"/>
        <v>0</v>
      </c>
      <c r="HE98" s="77">
        <f t="shared" si="283"/>
        <v>0</v>
      </c>
      <c r="HF98" s="118"/>
      <c r="HG98" s="118"/>
      <c r="HH98" s="119"/>
      <c r="HI98" s="119"/>
      <c r="HJ98" s="77">
        <f t="shared" si="284"/>
        <v>0</v>
      </c>
      <c r="HK98" s="77">
        <f t="shared" si="285"/>
        <v>0</v>
      </c>
      <c r="HL98" s="77">
        <f t="shared" si="286"/>
        <v>0</v>
      </c>
      <c r="HM98" s="120"/>
      <c r="HN98" s="120"/>
      <c r="HO98" s="120"/>
      <c r="HP98" s="120"/>
      <c r="HQ98" s="120"/>
      <c r="HR98" s="120"/>
      <c r="HS98" s="76">
        <f t="shared" si="181"/>
        <v>0</v>
      </c>
      <c r="HT98" s="76">
        <f t="shared" si="182"/>
        <v>0</v>
      </c>
      <c r="HU98" s="76">
        <f t="shared" si="183"/>
        <v>0</v>
      </c>
      <c r="HV98" s="76">
        <f t="shared" si="184"/>
        <v>0</v>
      </c>
      <c r="HW98" s="76">
        <f t="shared" si="185"/>
        <v>0</v>
      </c>
      <c r="HX98" s="76">
        <f t="shared" si="186"/>
        <v>0</v>
      </c>
      <c r="HY98" s="76">
        <f t="shared" si="187"/>
        <v>0</v>
      </c>
      <c r="HZ98" s="76">
        <f t="shared" si="188"/>
        <v>0</v>
      </c>
      <c r="IA98" s="76">
        <f t="shared" si="189"/>
        <v>0</v>
      </c>
      <c r="IB98" s="76">
        <f t="shared" si="190"/>
        <v>0</v>
      </c>
      <c r="IC98" s="76">
        <f t="shared" si="191"/>
        <v>0</v>
      </c>
      <c r="ID98" s="76">
        <f t="shared" si="192"/>
        <v>0</v>
      </c>
      <c r="IE98" s="78">
        <f>IF('Daftar Pegawai'!I92="ASN YANG TIDAK DIBAYARKAN TPP",100%,
 IF(HZ98&gt;=$C$4,100%,
 (HN98*3%)+H98+I98+J98+O98+P98+Q98+V98+W98+X98+AC98+AD98+AE98+AJ98+AK98+AL98+AQ98+AR98+AS98+AX98+AY98+AZ98+BE98+BF98+BG98+BL98+BM98+BN98+BS98+BT98+BU98+BZ98+CA98+CB98+CG98+CH98+CI98+CN98+CO98+CP98+CU98+CV98+CW98+DB98+DC98+DD98+DI98+DJ98+DK98+DP98+DQ98+DR98+DW98+DX98+DY98+ED98+EE98+EF98+EK98+EL98+EM98+ER98+ES98+ET98+EY98+EZ98+FA98+FF98+FG98+FH98+FM98+FN98+FO98+FT98+FU98+FV98+GA98+GB98+GC98+GH98+GI98+GJ98+GO98+GP98+GQ98+GV98+GW98+GX98+HC98+HD98+HE98+HJ98+HK98+HL98+'Daftar Pegawai'!K92+'Daftar Pegawai'!M92+'Daftar Pegawai'!U92+'Daftar Pegawai'!O92+'Daftar Pegawai'!Q92+'Daftar Pegawai'!S92
 )
)</f>
        <v>1</v>
      </c>
      <c r="IF98" s="78">
        <f t="shared" si="287"/>
        <v>1</v>
      </c>
    </row>
    <row r="99" spans="1:240" x14ac:dyDescent="0.25">
      <c r="A99" s="121">
        <f t="shared" si="193"/>
        <v>89</v>
      </c>
      <c r="B99" s="121">
        <f>'Daftar Pegawai'!B93</f>
        <v>0</v>
      </c>
      <c r="C99" s="121">
        <f>'Daftar Pegawai'!C93</f>
        <v>0</v>
      </c>
      <c r="D99" s="118"/>
      <c r="E99" s="118"/>
      <c r="F99" s="119"/>
      <c r="G99" s="119"/>
      <c r="H99" s="77">
        <f t="shared" si="194"/>
        <v>0</v>
      </c>
      <c r="I99" s="77">
        <f t="shared" si="195"/>
        <v>0</v>
      </c>
      <c r="J99" s="77">
        <f t="shared" si="196"/>
        <v>0</v>
      </c>
      <c r="K99" s="118"/>
      <c r="L99" s="118"/>
      <c r="M99" s="119"/>
      <c r="N99" s="119"/>
      <c r="O99" s="77">
        <f t="shared" si="197"/>
        <v>0</v>
      </c>
      <c r="P99" s="77">
        <f t="shared" si="198"/>
        <v>0</v>
      </c>
      <c r="Q99" s="77">
        <f t="shared" si="199"/>
        <v>0</v>
      </c>
      <c r="R99" s="118"/>
      <c r="S99" s="118"/>
      <c r="T99" s="119"/>
      <c r="U99" s="119"/>
      <c r="V99" s="77">
        <f t="shared" si="200"/>
        <v>0</v>
      </c>
      <c r="W99" s="77">
        <f t="shared" si="201"/>
        <v>0</v>
      </c>
      <c r="X99" s="77">
        <f t="shared" si="202"/>
        <v>0</v>
      </c>
      <c r="Y99" s="118"/>
      <c r="Z99" s="118"/>
      <c r="AA99" s="119"/>
      <c r="AB99" s="119"/>
      <c r="AC99" s="77">
        <f t="shared" si="203"/>
        <v>0</v>
      </c>
      <c r="AD99" s="77">
        <f t="shared" si="204"/>
        <v>0</v>
      </c>
      <c r="AE99" s="77">
        <f t="shared" si="205"/>
        <v>0</v>
      </c>
      <c r="AF99" s="118"/>
      <c r="AG99" s="118"/>
      <c r="AH99" s="119"/>
      <c r="AI99" s="119"/>
      <c r="AJ99" s="77">
        <f t="shared" si="206"/>
        <v>0</v>
      </c>
      <c r="AK99" s="77">
        <f t="shared" si="207"/>
        <v>0</v>
      </c>
      <c r="AL99" s="77">
        <f t="shared" si="208"/>
        <v>0</v>
      </c>
      <c r="AM99" s="118"/>
      <c r="AN99" s="118"/>
      <c r="AO99" s="119"/>
      <c r="AP99" s="119"/>
      <c r="AQ99" s="77">
        <f t="shared" si="209"/>
        <v>0</v>
      </c>
      <c r="AR99" s="77">
        <f t="shared" si="210"/>
        <v>0</v>
      </c>
      <c r="AS99" s="77">
        <f t="shared" si="211"/>
        <v>0</v>
      </c>
      <c r="AT99" s="118"/>
      <c r="AU99" s="118"/>
      <c r="AV99" s="119"/>
      <c r="AW99" s="119"/>
      <c r="AX99" s="77">
        <f t="shared" si="212"/>
        <v>0</v>
      </c>
      <c r="AY99" s="77">
        <f t="shared" si="213"/>
        <v>0</v>
      </c>
      <c r="AZ99" s="77">
        <f t="shared" si="214"/>
        <v>0</v>
      </c>
      <c r="BA99" s="118"/>
      <c r="BB99" s="118"/>
      <c r="BC99" s="119"/>
      <c r="BD99" s="119"/>
      <c r="BE99" s="77">
        <f t="shared" si="215"/>
        <v>0</v>
      </c>
      <c r="BF99" s="77">
        <f t="shared" si="216"/>
        <v>0</v>
      </c>
      <c r="BG99" s="77">
        <f t="shared" si="217"/>
        <v>0</v>
      </c>
      <c r="BH99" s="118"/>
      <c r="BI99" s="118"/>
      <c r="BJ99" s="119"/>
      <c r="BK99" s="119"/>
      <c r="BL99" s="77">
        <f t="shared" si="218"/>
        <v>0</v>
      </c>
      <c r="BM99" s="77">
        <f t="shared" si="219"/>
        <v>0</v>
      </c>
      <c r="BN99" s="77">
        <f t="shared" si="220"/>
        <v>0</v>
      </c>
      <c r="BO99" s="118"/>
      <c r="BP99" s="118"/>
      <c r="BQ99" s="119"/>
      <c r="BR99" s="119"/>
      <c r="BS99" s="77">
        <f t="shared" si="221"/>
        <v>0</v>
      </c>
      <c r="BT99" s="77">
        <f t="shared" si="222"/>
        <v>0</v>
      </c>
      <c r="BU99" s="77">
        <f t="shared" si="223"/>
        <v>0</v>
      </c>
      <c r="BV99" s="118"/>
      <c r="BW99" s="118"/>
      <c r="BX99" s="119"/>
      <c r="BY99" s="119"/>
      <c r="BZ99" s="77">
        <f t="shared" si="224"/>
        <v>0</v>
      </c>
      <c r="CA99" s="77">
        <f t="shared" si="225"/>
        <v>0</v>
      </c>
      <c r="CB99" s="77">
        <f t="shared" si="226"/>
        <v>0</v>
      </c>
      <c r="CC99" s="118"/>
      <c r="CD99" s="118"/>
      <c r="CE99" s="119"/>
      <c r="CF99" s="119"/>
      <c r="CG99" s="77">
        <f t="shared" si="227"/>
        <v>0</v>
      </c>
      <c r="CH99" s="77">
        <f t="shared" si="228"/>
        <v>0</v>
      </c>
      <c r="CI99" s="77">
        <f t="shared" si="229"/>
        <v>0</v>
      </c>
      <c r="CJ99" s="118"/>
      <c r="CK99" s="118"/>
      <c r="CL99" s="119"/>
      <c r="CM99" s="119"/>
      <c r="CN99" s="77">
        <f t="shared" si="230"/>
        <v>0</v>
      </c>
      <c r="CO99" s="77">
        <f t="shared" si="231"/>
        <v>0</v>
      </c>
      <c r="CP99" s="77">
        <f t="shared" si="232"/>
        <v>0</v>
      </c>
      <c r="CQ99" s="118"/>
      <c r="CR99" s="118"/>
      <c r="CS99" s="119"/>
      <c r="CT99" s="119"/>
      <c r="CU99" s="77">
        <f t="shared" si="233"/>
        <v>0</v>
      </c>
      <c r="CV99" s="77">
        <f t="shared" si="234"/>
        <v>0</v>
      </c>
      <c r="CW99" s="77">
        <f t="shared" si="235"/>
        <v>0</v>
      </c>
      <c r="CX99" s="118"/>
      <c r="CY99" s="118"/>
      <c r="CZ99" s="119"/>
      <c r="DA99" s="119"/>
      <c r="DB99" s="77">
        <f t="shared" si="236"/>
        <v>0</v>
      </c>
      <c r="DC99" s="77">
        <f t="shared" si="237"/>
        <v>0</v>
      </c>
      <c r="DD99" s="77">
        <f t="shared" si="238"/>
        <v>0</v>
      </c>
      <c r="DE99" s="118"/>
      <c r="DF99" s="118"/>
      <c r="DG99" s="119"/>
      <c r="DH99" s="119"/>
      <c r="DI99" s="77">
        <f t="shared" si="239"/>
        <v>0</v>
      </c>
      <c r="DJ99" s="77">
        <f t="shared" si="240"/>
        <v>0</v>
      </c>
      <c r="DK99" s="77">
        <f t="shared" si="241"/>
        <v>0</v>
      </c>
      <c r="DL99" s="118"/>
      <c r="DM99" s="118"/>
      <c r="DN99" s="119"/>
      <c r="DO99" s="119"/>
      <c r="DP99" s="77">
        <f t="shared" si="242"/>
        <v>0</v>
      </c>
      <c r="DQ99" s="77">
        <f t="shared" si="243"/>
        <v>0</v>
      </c>
      <c r="DR99" s="77">
        <f t="shared" si="244"/>
        <v>0</v>
      </c>
      <c r="DS99" s="118"/>
      <c r="DT99" s="118"/>
      <c r="DU99" s="119"/>
      <c r="DV99" s="119"/>
      <c r="DW99" s="77">
        <f t="shared" si="245"/>
        <v>0</v>
      </c>
      <c r="DX99" s="77">
        <f t="shared" si="246"/>
        <v>0</v>
      </c>
      <c r="DY99" s="77">
        <f t="shared" si="247"/>
        <v>0</v>
      </c>
      <c r="DZ99" s="118"/>
      <c r="EA99" s="118"/>
      <c r="EB99" s="119"/>
      <c r="EC99" s="119"/>
      <c r="ED99" s="77">
        <f t="shared" si="248"/>
        <v>0</v>
      </c>
      <c r="EE99" s="77">
        <f t="shared" si="249"/>
        <v>0</v>
      </c>
      <c r="EF99" s="77">
        <f t="shared" si="250"/>
        <v>0</v>
      </c>
      <c r="EG99" s="118"/>
      <c r="EH99" s="118"/>
      <c r="EI99" s="119"/>
      <c r="EJ99" s="119"/>
      <c r="EK99" s="77">
        <f t="shared" si="251"/>
        <v>0</v>
      </c>
      <c r="EL99" s="77">
        <f t="shared" si="252"/>
        <v>0</v>
      </c>
      <c r="EM99" s="77">
        <f t="shared" si="253"/>
        <v>0</v>
      </c>
      <c r="EN99" s="118"/>
      <c r="EO99" s="118"/>
      <c r="EP99" s="119"/>
      <c r="EQ99" s="119"/>
      <c r="ER99" s="77">
        <f t="shared" si="254"/>
        <v>0</v>
      </c>
      <c r="ES99" s="77">
        <f t="shared" si="255"/>
        <v>0</v>
      </c>
      <c r="ET99" s="77">
        <f t="shared" si="256"/>
        <v>0</v>
      </c>
      <c r="EU99" s="118"/>
      <c r="EV99" s="118"/>
      <c r="EW99" s="119"/>
      <c r="EX99" s="119"/>
      <c r="EY99" s="77">
        <f t="shared" si="257"/>
        <v>0</v>
      </c>
      <c r="EZ99" s="77">
        <f t="shared" si="258"/>
        <v>0</v>
      </c>
      <c r="FA99" s="77">
        <f t="shared" si="259"/>
        <v>0</v>
      </c>
      <c r="FB99" s="118"/>
      <c r="FC99" s="118"/>
      <c r="FD99" s="119"/>
      <c r="FE99" s="119"/>
      <c r="FF99" s="77">
        <f t="shared" si="260"/>
        <v>0</v>
      </c>
      <c r="FG99" s="77">
        <f t="shared" si="261"/>
        <v>0</v>
      </c>
      <c r="FH99" s="77">
        <f t="shared" si="262"/>
        <v>0</v>
      </c>
      <c r="FI99" s="118"/>
      <c r="FJ99" s="118"/>
      <c r="FK99" s="119"/>
      <c r="FL99" s="119"/>
      <c r="FM99" s="77">
        <f t="shared" si="263"/>
        <v>0</v>
      </c>
      <c r="FN99" s="77">
        <f t="shared" si="264"/>
        <v>0</v>
      </c>
      <c r="FO99" s="77">
        <f t="shared" si="265"/>
        <v>0</v>
      </c>
      <c r="FP99" s="118"/>
      <c r="FQ99" s="118"/>
      <c r="FR99" s="119"/>
      <c r="FS99" s="119"/>
      <c r="FT99" s="77">
        <f t="shared" si="266"/>
        <v>0</v>
      </c>
      <c r="FU99" s="77">
        <f t="shared" si="267"/>
        <v>0</v>
      </c>
      <c r="FV99" s="77">
        <f t="shared" si="268"/>
        <v>0</v>
      </c>
      <c r="FW99" s="118"/>
      <c r="FX99" s="118"/>
      <c r="FY99" s="119"/>
      <c r="FZ99" s="119"/>
      <c r="GA99" s="77">
        <f t="shared" si="269"/>
        <v>0</v>
      </c>
      <c r="GB99" s="77">
        <f t="shared" si="270"/>
        <v>0</v>
      </c>
      <c r="GC99" s="77">
        <f t="shared" si="271"/>
        <v>0</v>
      </c>
      <c r="GD99" s="118"/>
      <c r="GE99" s="118"/>
      <c r="GF99" s="119"/>
      <c r="GG99" s="119"/>
      <c r="GH99" s="77">
        <f t="shared" si="272"/>
        <v>0</v>
      </c>
      <c r="GI99" s="77">
        <f t="shared" si="273"/>
        <v>0</v>
      </c>
      <c r="GJ99" s="77">
        <f t="shared" si="274"/>
        <v>0</v>
      </c>
      <c r="GK99" s="118"/>
      <c r="GL99" s="118"/>
      <c r="GM99" s="119"/>
      <c r="GN99" s="119"/>
      <c r="GO99" s="77">
        <f t="shared" si="275"/>
        <v>0</v>
      </c>
      <c r="GP99" s="77">
        <f t="shared" si="276"/>
        <v>0</v>
      </c>
      <c r="GQ99" s="77">
        <f t="shared" si="277"/>
        <v>0</v>
      </c>
      <c r="GR99" s="118"/>
      <c r="GS99" s="118"/>
      <c r="GT99" s="119"/>
      <c r="GU99" s="119"/>
      <c r="GV99" s="77">
        <f t="shared" si="278"/>
        <v>0</v>
      </c>
      <c r="GW99" s="77">
        <f t="shared" si="279"/>
        <v>0</v>
      </c>
      <c r="GX99" s="77">
        <f t="shared" si="280"/>
        <v>0</v>
      </c>
      <c r="GY99" s="118"/>
      <c r="GZ99" s="118"/>
      <c r="HA99" s="119"/>
      <c r="HB99" s="119"/>
      <c r="HC99" s="77">
        <f t="shared" si="281"/>
        <v>0</v>
      </c>
      <c r="HD99" s="77">
        <f t="shared" si="282"/>
        <v>0</v>
      </c>
      <c r="HE99" s="77">
        <f t="shared" si="283"/>
        <v>0</v>
      </c>
      <c r="HF99" s="118"/>
      <c r="HG99" s="118"/>
      <c r="HH99" s="119"/>
      <c r="HI99" s="119"/>
      <c r="HJ99" s="77">
        <f t="shared" si="284"/>
        <v>0</v>
      </c>
      <c r="HK99" s="77">
        <f t="shared" si="285"/>
        <v>0</v>
      </c>
      <c r="HL99" s="77">
        <f t="shared" si="286"/>
        <v>0</v>
      </c>
      <c r="HM99" s="120"/>
      <c r="HN99" s="120"/>
      <c r="HO99" s="120"/>
      <c r="HP99" s="120"/>
      <c r="HQ99" s="120"/>
      <c r="HR99" s="120"/>
      <c r="HS99" s="76">
        <f t="shared" si="181"/>
        <v>0</v>
      </c>
      <c r="HT99" s="76">
        <f t="shared" si="182"/>
        <v>0</v>
      </c>
      <c r="HU99" s="76">
        <f t="shared" si="183"/>
        <v>0</v>
      </c>
      <c r="HV99" s="76">
        <f t="shared" si="184"/>
        <v>0</v>
      </c>
      <c r="HW99" s="76">
        <f t="shared" si="185"/>
        <v>0</v>
      </c>
      <c r="HX99" s="76">
        <f t="shared" si="186"/>
        <v>0</v>
      </c>
      <c r="HY99" s="76">
        <f t="shared" si="187"/>
        <v>0</v>
      </c>
      <c r="HZ99" s="76">
        <f t="shared" si="188"/>
        <v>0</v>
      </c>
      <c r="IA99" s="76">
        <f t="shared" si="189"/>
        <v>0</v>
      </c>
      <c r="IB99" s="76">
        <f t="shared" si="190"/>
        <v>0</v>
      </c>
      <c r="IC99" s="76">
        <f t="shared" si="191"/>
        <v>0</v>
      </c>
      <c r="ID99" s="76">
        <f t="shared" si="192"/>
        <v>0</v>
      </c>
      <c r="IE99" s="78">
        <f>IF('Daftar Pegawai'!I93="ASN YANG TIDAK DIBAYARKAN TPP",100%,
 IF(HZ99&gt;=$C$4,100%,
 (HN99*3%)+H99+I99+J99+O99+P99+Q99+V99+W99+X99+AC99+AD99+AE99+AJ99+AK99+AL99+AQ99+AR99+AS99+AX99+AY99+AZ99+BE99+BF99+BG99+BL99+BM99+BN99+BS99+BT99+BU99+BZ99+CA99+CB99+CG99+CH99+CI99+CN99+CO99+CP99+CU99+CV99+CW99+DB99+DC99+DD99+DI99+DJ99+DK99+DP99+DQ99+DR99+DW99+DX99+DY99+ED99+EE99+EF99+EK99+EL99+EM99+ER99+ES99+ET99+EY99+EZ99+FA99+FF99+FG99+FH99+FM99+FN99+FO99+FT99+FU99+FV99+GA99+GB99+GC99+GH99+GI99+GJ99+GO99+GP99+GQ99+GV99+GW99+GX99+HC99+HD99+HE99+HJ99+HK99+HL99+'Daftar Pegawai'!K93+'Daftar Pegawai'!M93+'Daftar Pegawai'!U93+'Daftar Pegawai'!O93+'Daftar Pegawai'!Q93+'Daftar Pegawai'!S93
 )
)</f>
        <v>1</v>
      </c>
      <c r="IF99" s="78">
        <f t="shared" si="287"/>
        <v>1</v>
      </c>
    </row>
    <row r="100" spans="1:240" x14ac:dyDescent="0.25">
      <c r="A100" s="121">
        <f t="shared" si="193"/>
        <v>90</v>
      </c>
      <c r="B100" s="121">
        <f>'Daftar Pegawai'!B94</f>
        <v>0</v>
      </c>
      <c r="C100" s="121">
        <f>'Daftar Pegawai'!C94</f>
        <v>0</v>
      </c>
      <c r="D100" s="118"/>
      <c r="E100" s="118"/>
      <c r="F100" s="119"/>
      <c r="G100" s="119"/>
      <c r="H100" s="77">
        <f t="shared" si="194"/>
        <v>0</v>
      </c>
      <c r="I100" s="77">
        <f t="shared" si="195"/>
        <v>0</v>
      </c>
      <c r="J100" s="77">
        <f t="shared" si="196"/>
        <v>0</v>
      </c>
      <c r="K100" s="118"/>
      <c r="L100" s="118"/>
      <c r="M100" s="119"/>
      <c r="N100" s="119"/>
      <c r="O100" s="77">
        <f t="shared" si="197"/>
        <v>0</v>
      </c>
      <c r="P100" s="77">
        <f t="shared" si="198"/>
        <v>0</v>
      </c>
      <c r="Q100" s="77">
        <f t="shared" si="199"/>
        <v>0</v>
      </c>
      <c r="R100" s="118"/>
      <c r="S100" s="118"/>
      <c r="T100" s="119"/>
      <c r="U100" s="119"/>
      <c r="V100" s="77">
        <f t="shared" si="200"/>
        <v>0</v>
      </c>
      <c r="W100" s="77">
        <f t="shared" si="201"/>
        <v>0</v>
      </c>
      <c r="X100" s="77">
        <f t="shared" si="202"/>
        <v>0</v>
      </c>
      <c r="Y100" s="118"/>
      <c r="Z100" s="118"/>
      <c r="AA100" s="119"/>
      <c r="AB100" s="119"/>
      <c r="AC100" s="77">
        <f t="shared" si="203"/>
        <v>0</v>
      </c>
      <c r="AD100" s="77">
        <f t="shared" si="204"/>
        <v>0</v>
      </c>
      <c r="AE100" s="77">
        <f t="shared" si="205"/>
        <v>0</v>
      </c>
      <c r="AF100" s="118"/>
      <c r="AG100" s="118"/>
      <c r="AH100" s="119"/>
      <c r="AI100" s="119"/>
      <c r="AJ100" s="77">
        <f t="shared" si="206"/>
        <v>0</v>
      </c>
      <c r="AK100" s="77">
        <f t="shared" si="207"/>
        <v>0</v>
      </c>
      <c r="AL100" s="77">
        <f t="shared" si="208"/>
        <v>0</v>
      </c>
      <c r="AM100" s="118"/>
      <c r="AN100" s="118"/>
      <c r="AO100" s="119"/>
      <c r="AP100" s="119"/>
      <c r="AQ100" s="77">
        <f t="shared" si="209"/>
        <v>0</v>
      </c>
      <c r="AR100" s="77">
        <f t="shared" si="210"/>
        <v>0</v>
      </c>
      <c r="AS100" s="77">
        <f t="shared" si="211"/>
        <v>0</v>
      </c>
      <c r="AT100" s="118"/>
      <c r="AU100" s="118"/>
      <c r="AV100" s="119"/>
      <c r="AW100" s="119"/>
      <c r="AX100" s="77">
        <f t="shared" si="212"/>
        <v>0</v>
      </c>
      <c r="AY100" s="77">
        <f t="shared" si="213"/>
        <v>0</v>
      </c>
      <c r="AZ100" s="77">
        <f t="shared" si="214"/>
        <v>0</v>
      </c>
      <c r="BA100" s="118"/>
      <c r="BB100" s="118"/>
      <c r="BC100" s="119"/>
      <c r="BD100" s="119"/>
      <c r="BE100" s="77">
        <f t="shared" si="215"/>
        <v>0</v>
      </c>
      <c r="BF100" s="77">
        <f t="shared" si="216"/>
        <v>0</v>
      </c>
      <c r="BG100" s="77">
        <f t="shared" si="217"/>
        <v>0</v>
      </c>
      <c r="BH100" s="118"/>
      <c r="BI100" s="118"/>
      <c r="BJ100" s="119"/>
      <c r="BK100" s="119"/>
      <c r="BL100" s="77">
        <f t="shared" si="218"/>
        <v>0</v>
      </c>
      <c r="BM100" s="77">
        <f t="shared" si="219"/>
        <v>0</v>
      </c>
      <c r="BN100" s="77">
        <f t="shared" si="220"/>
        <v>0</v>
      </c>
      <c r="BO100" s="118"/>
      <c r="BP100" s="118"/>
      <c r="BQ100" s="119"/>
      <c r="BR100" s="119"/>
      <c r="BS100" s="77">
        <f t="shared" si="221"/>
        <v>0</v>
      </c>
      <c r="BT100" s="77">
        <f t="shared" si="222"/>
        <v>0</v>
      </c>
      <c r="BU100" s="77">
        <f t="shared" si="223"/>
        <v>0</v>
      </c>
      <c r="BV100" s="118"/>
      <c r="BW100" s="118"/>
      <c r="BX100" s="119"/>
      <c r="BY100" s="119"/>
      <c r="BZ100" s="77">
        <f t="shared" si="224"/>
        <v>0</v>
      </c>
      <c r="CA100" s="77">
        <f t="shared" si="225"/>
        <v>0</v>
      </c>
      <c r="CB100" s="77">
        <f t="shared" si="226"/>
        <v>0</v>
      </c>
      <c r="CC100" s="118"/>
      <c r="CD100" s="118"/>
      <c r="CE100" s="119"/>
      <c r="CF100" s="119"/>
      <c r="CG100" s="77">
        <f t="shared" si="227"/>
        <v>0</v>
      </c>
      <c r="CH100" s="77">
        <f t="shared" si="228"/>
        <v>0</v>
      </c>
      <c r="CI100" s="77">
        <f t="shared" si="229"/>
        <v>0</v>
      </c>
      <c r="CJ100" s="118"/>
      <c r="CK100" s="118"/>
      <c r="CL100" s="119"/>
      <c r="CM100" s="119"/>
      <c r="CN100" s="77">
        <f t="shared" si="230"/>
        <v>0</v>
      </c>
      <c r="CO100" s="77">
        <f t="shared" si="231"/>
        <v>0</v>
      </c>
      <c r="CP100" s="77">
        <f t="shared" si="232"/>
        <v>0</v>
      </c>
      <c r="CQ100" s="118"/>
      <c r="CR100" s="118"/>
      <c r="CS100" s="119"/>
      <c r="CT100" s="119"/>
      <c r="CU100" s="77">
        <f t="shared" si="233"/>
        <v>0</v>
      </c>
      <c r="CV100" s="77">
        <f t="shared" si="234"/>
        <v>0</v>
      </c>
      <c r="CW100" s="77">
        <f t="shared" si="235"/>
        <v>0</v>
      </c>
      <c r="CX100" s="118"/>
      <c r="CY100" s="118"/>
      <c r="CZ100" s="119"/>
      <c r="DA100" s="119"/>
      <c r="DB100" s="77">
        <f t="shared" si="236"/>
        <v>0</v>
      </c>
      <c r="DC100" s="77">
        <f t="shared" si="237"/>
        <v>0</v>
      </c>
      <c r="DD100" s="77">
        <f t="shared" si="238"/>
        <v>0</v>
      </c>
      <c r="DE100" s="118"/>
      <c r="DF100" s="118"/>
      <c r="DG100" s="119"/>
      <c r="DH100" s="119"/>
      <c r="DI100" s="77">
        <f t="shared" si="239"/>
        <v>0</v>
      </c>
      <c r="DJ100" s="77">
        <f t="shared" si="240"/>
        <v>0</v>
      </c>
      <c r="DK100" s="77">
        <f t="shared" si="241"/>
        <v>0</v>
      </c>
      <c r="DL100" s="118"/>
      <c r="DM100" s="118"/>
      <c r="DN100" s="119"/>
      <c r="DO100" s="119"/>
      <c r="DP100" s="77">
        <f t="shared" si="242"/>
        <v>0</v>
      </c>
      <c r="DQ100" s="77">
        <f t="shared" si="243"/>
        <v>0</v>
      </c>
      <c r="DR100" s="77">
        <f t="shared" si="244"/>
        <v>0</v>
      </c>
      <c r="DS100" s="118"/>
      <c r="DT100" s="118"/>
      <c r="DU100" s="119"/>
      <c r="DV100" s="119"/>
      <c r="DW100" s="77">
        <f t="shared" si="245"/>
        <v>0</v>
      </c>
      <c r="DX100" s="77">
        <f t="shared" si="246"/>
        <v>0</v>
      </c>
      <c r="DY100" s="77">
        <f t="shared" si="247"/>
        <v>0</v>
      </c>
      <c r="DZ100" s="118"/>
      <c r="EA100" s="118"/>
      <c r="EB100" s="119"/>
      <c r="EC100" s="119"/>
      <c r="ED100" s="77">
        <f t="shared" si="248"/>
        <v>0</v>
      </c>
      <c r="EE100" s="77">
        <f t="shared" si="249"/>
        <v>0</v>
      </c>
      <c r="EF100" s="77">
        <f t="shared" si="250"/>
        <v>0</v>
      </c>
      <c r="EG100" s="118"/>
      <c r="EH100" s="118"/>
      <c r="EI100" s="119"/>
      <c r="EJ100" s="119"/>
      <c r="EK100" s="77">
        <f t="shared" si="251"/>
        <v>0</v>
      </c>
      <c r="EL100" s="77">
        <f t="shared" si="252"/>
        <v>0</v>
      </c>
      <c r="EM100" s="77">
        <f t="shared" si="253"/>
        <v>0</v>
      </c>
      <c r="EN100" s="118"/>
      <c r="EO100" s="118"/>
      <c r="EP100" s="119"/>
      <c r="EQ100" s="119"/>
      <c r="ER100" s="77">
        <f t="shared" si="254"/>
        <v>0</v>
      </c>
      <c r="ES100" s="77">
        <f t="shared" si="255"/>
        <v>0</v>
      </c>
      <c r="ET100" s="77">
        <f t="shared" si="256"/>
        <v>0</v>
      </c>
      <c r="EU100" s="118"/>
      <c r="EV100" s="118"/>
      <c r="EW100" s="119"/>
      <c r="EX100" s="119"/>
      <c r="EY100" s="77">
        <f t="shared" si="257"/>
        <v>0</v>
      </c>
      <c r="EZ100" s="77">
        <f t="shared" si="258"/>
        <v>0</v>
      </c>
      <c r="FA100" s="77">
        <f t="shared" si="259"/>
        <v>0</v>
      </c>
      <c r="FB100" s="118"/>
      <c r="FC100" s="118"/>
      <c r="FD100" s="119"/>
      <c r="FE100" s="119"/>
      <c r="FF100" s="77">
        <f t="shared" si="260"/>
        <v>0</v>
      </c>
      <c r="FG100" s="77">
        <f t="shared" si="261"/>
        <v>0</v>
      </c>
      <c r="FH100" s="77">
        <f t="shared" si="262"/>
        <v>0</v>
      </c>
      <c r="FI100" s="118"/>
      <c r="FJ100" s="118"/>
      <c r="FK100" s="119"/>
      <c r="FL100" s="119"/>
      <c r="FM100" s="77">
        <f t="shared" si="263"/>
        <v>0</v>
      </c>
      <c r="FN100" s="77">
        <f t="shared" si="264"/>
        <v>0</v>
      </c>
      <c r="FO100" s="77">
        <f t="shared" si="265"/>
        <v>0</v>
      </c>
      <c r="FP100" s="118"/>
      <c r="FQ100" s="118"/>
      <c r="FR100" s="119"/>
      <c r="FS100" s="119"/>
      <c r="FT100" s="77">
        <f t="shared" si="266"/>
        <v>0</v>
      </c>
      <c r="FU100" s="77">
        <f t="shared" si="267"/>
        <v>0</v>
      </c>
      <c r="FV100" s="77">
        <f t="shared" si="268"/>
        <v>0</v>
      </c>
      <c r="FW100" s="118"/>
      <c r="FX100" s="118"/>
      <c r="FY100" s="119"/>
      <c r="FZ100" s="119"/>
      <c r="GA100" s="77">
        <f t="shared" si="269"/>
        <v>0</v>
      </c>
      <c r="GB100" s="77">
        <f t="shared" si="270"/>
        <v>0</v>
      </c>
      <c r="GC100" s="77">
        <f t="shared" si="271"/>
        <v>0</v>
      </c>
      <c r="GD100" s="118"/>
      <c r="GE100" s="118"/>
      <c r="GF100" s="119"/>
      <c r="GG100" s="119"/>
      <c r="GH100" s="77">
        <f t="shared" si="272"/>
        <v>0</v>
      </c>
      <c r="GI100" s="77">
        <f t="shared" si="273"/>
        <v>0</v>
      </c>
      <c r="GJ100" s="77">
        <f t="shared" si="274"/>
        <v>0</v>
      </c>
      <c r="GK100" s="118"/>
      <c r="GL100" s="118"/>
      <c r="GM100" s="119"/>
      <c r="GN100" s="119"/>
      <c r="GO100" s="77">
        <f t="shared" si="275"/>
        <v>0</v>
      </c>
      <c r="GP100" s="77">
        <f t="shared" si="276"/>
        <v>0</v>
      </c>
      <c r="GQ100" s="77">
        <f t="shared" si="277"/>
        <v>0</v>
      </c>
      <c r="GR100" s="118"/>
      <c r="GS100" s="118"/>
      <c r="GT100" s="119"/>
      <c r="GU100" s="119"/>
      <c r="GV100" s="77">
        <f t="shared" si="278"/>
        <v>0</v>
      </c>
      <c r="GW100" s="77">
        <f t="shared" si="279"/>
        <v>0</v>
      </c>
      <c r="GX100" s="77">
        <f t="shared" si="280"/>
        <v>0</v>
      </c>
      <c r="GY100" s="118"/>
      <c r="GZ100" s="118"/>
      <c r="HA100" s="119"/>
      <c r="HB100" s="119"/>
      <c r="HC100" s="77">
        <f t="shared" si="281"/>
        <v>0</v>
      </c>
      <c r="HD100" s="77">
        <f t="shared" si="282"/>
        <v>0</v>
      </c>
      <c r="HE100" s="77">
        <f t="shared" si="283"/>
        <v>0</v>
      </c>
      <c r="HF100" s="118"/>
      <c r="HG100" s="118"/>
      <c r="HH100" s="119"/>
      <c r="HI100" s="119"/>
      <c r="HJ100" s="77">
        <f t="shared" si="284"/>
        <v>0</v>
      </c>
      <c r="HK100" s="77">
        <f t="shared" si="285"/>
        <v>0</v>
      </c>
      <c r="HL100" s="77">
        <f t="shared" si="286"/>
        <v>0</v>
      </c>
      <c r="HM100" s="120"/>
      <c r="HN100" s="120"/>
      <c r="HO100" s="120"/>
      <c r="HP100" s="120"/>
      <c r="HQ100" s="120"/>
      <c r="HR100" s="120"/>
      <c r="HS100" s="76">
        <f t="shared" si="181"/>
        <v>0</v>
      </c>
      <c r="HT100" s="76">
        <f t="shared" si="182"/>
        <v>0</v>
      </c>
      <c r="HU100" s="76">
        <f t="shared" si="183"/>
        <v>0</v>
      </c>
      <c r="HV100" s="76">
        <f t="shared" si="184"/>
        <v>0</v>
      </c>
      <c r="HW100" s="76">
        <f t="shared" si="185"/>
        <v>0</v>
      </c>
      <c r="HX100" s="76">
        <f t="shared" si="186"/>
        <v>0</v>
      </c>
      <c r="HY100" s="76">
        <f t="shared" si="187"/>
        <v>0</v>
      </c>
      <c r="HZ100" s="76">
        <f t="shared" si="188"/>
        <v>0</v>
      </c>
      <c r="IA100" s="76">
        <f t="shared" si="189"/>
        <v>0</v>
      </c>
      <c r="IB100" s="76">
        <f t="shared" si="190"/>
        <v>0</v>
      </c>
      <c r="IC100" s="76">
        <f t="shared" si="191"/>
        <v>0</v>
      </c>
      <c r="ID100" s="76">
        <f t="shared" si="192"/>
        <v>0</v>
      </c>
      <c r="IE100" s="78">
        <f>IF('Daftar Pegawai'!I94="ASN YANG TIDAK DIBAYARKAN TPP",100%,
 IF(HZ100&gt;=$C$4,100%,
 (HN100*3%)+H100+I100+J100+O100+P100+Q100+V100+W100+X100+AC100+AD100+AE100+AJ100+AK100+AL100+AQ100+AR100+AS100+AX100+AY100+AZ100+BE100+BF100+BG100+BL100+BM100+BN100+BS100+BT100+BU100+BZ100+CA100+CB100+CG100+CH100+CI100+CN100+CO100+CP100+CU100+CV100+CW100+DB100+DC100+DD100+DI100+DJ100+DK100+DP100+DQ100+DR100+DW100+DX100+DY100+ED100+EE100+EF100+EK100+EL100+EM100+ER100+ES100+ET100+EY100+EZ100+FA100+FF100+FG100+FH100+FM100+FN100+FO100+FT100+FU100+FV100+GA100+GB100+GC100+GH100+GI100+GJ100+GO100+GP100+GQ100+GV100+GW100+GX100+HC100+HD100+HE100+HJ100+HK100+HL100+'Daftar Pegawai'!K94+'Daftar Pegawai'!M94+'Daftar Pegawai'!U94+'Daftar Pegawai'!O94+'Daftar Pegawai'!Q94+'Daftar Pegawai'!S94
 )
)</f>
        <v>1</v>
      </c>
      <c r="IF100" s="78">
        <f t="shared" si="287"/>
        <v>1</v>
      </c>
    </row>
    <row r="101" spans="1:240" x14ac:dyDescent="0.25">
      <c r="A101" s="121">
        <f t="shared" si="193"/>
        <v>91</v>
      </c>
      <c r="B101" s="121">
        <f>'Daftar Pegawai'!B95</f>
        <v>0</v>
      </c>
      <c r="C101" s="121">
        <f>'Daftar Pegawai'!C95</f>
        <v>0</v>
      </c>
      <c r="D101" s="118"/>
      <c r="E101" s="118"/>
      <c r="F101" s="119"/>
      <c r="G101" s="119"/>
      <c r="H101" s="77">
        <f t="shared" si="194"/>
        <v>0</v>
      </c>
      <c r="I101" s="77">
        <f t="shared" si="195"/>
        <v>0</v>
      </c>
      <c r="J101" s="77">
        <f t="shared" si="196"/>
        <v>0</v>
      </c>
      <c r="K101" s="118"/>
      <c r="L101" s="118"/>
      <c r="M101" s="119"/>
      <c r="N101" s="119"/>
      <c r="O101" s="77">
        <f t="shared" si="197"/>
        <v>0</v>
      </c>
      <c r="P101" s="77">
        <f t="shared" si="198"/>
        <v>0</v>
      </c>
      <c r="Q101" s="77">
        <f t="shared" si="199"/>
        <v>0</v>
      </c>
      <c r="R101" s="118"/>
      <c r="S101" s="118"/>
      <c r="T101" s="119"/>
      <c r="U101" s="119"/>
      <c r="V101" s="77">
        <f t="shared" si="200"/>
        <v>0</v>
      </c>
      <c r="W101" s="77">
        <f t="shared" si="201"/>
        <v>0</v>
      </c>
      <c r="X101" s="77">
        <f t="shared" si="202"/>
        <v>0</v>
      </c>
      <c r="Y101" s="118"/>
      <c r="Z101" s="118"/>
      <c r="AA101" s="119"/>
      <c r="AB101" s="119"/>
      <c r="AC101" s="77">
        <f t="shared" si="203"/>
        <v>0</v>
      </c>
      <c r="AD101" s="77">
        <f t="shared" si="204"/>
        <v>0</v>
      </c>
      <c r="AE101" s="77">
        <f t="shared" si="205"/>
        <v>0</v>
      </c>
      <c r="AF101" s="118"/>
      <c r="AG101" s="118"/>
      <c r="AH101" s="119"/>
      <c r="AI101" s="119"/>
      <c r="AJ101" s="77">
        <f t="shared" si="206"/>
        <v>0</v>
      </c>
      <c r="AK101" s="77">
        <f t="shared" si="207"/>
        <v>0</v>
      </c>
      <c r="AL101" s="77">
        <f t="shared" si="208"/>
        <v>0</v>
      </c>
      <c r="AM101" s="118"/>
      <c r="AN101" s="118"/>
      <c r="AO101" s="119"/>
      <c r="AP101" s="119"/>
      <c r="AQ101" s="77">
        <f t="shared" si="209"/>
        <v>0</v>
      </c>
      <c r="AR101" s="77">
        <f t="shared" si="210"/>
        <v>0</v>
      </c>
      <c r="AS101" s="77">
        <f t="shared" si="211"/>
        <v>0</v>
      </c>
      <c r="AT101" s="118"/>
      <c r="AU101" s="118"/>
      <c r="AV101" s="119"/>
      <c r="AW101" s="119"/>
      <c r="AX101" s="77">
        <f t="shared" si="212"/>
        <v>0</v>
      </c>
      <c r="AY101" s="77">
        <f t="shared" si="213"/>
        <v>0</v>
      </c>
      <c r="AZ101" s="77">
        <f t="shared" si="214"/>
        <v>0</v>
      </c>
      <c r="BA101" s="118"/>
      <c r="BB101" s="118"/>
      <c r="BC101" s="119"/>
      <c r="BD101" s="119"/>
      <c r="BE101" s="77">
        <f t="shared" si="215"/>
        <v>0</v>
      </c>
      <c r="BF101" s="77">
        <f t="shared" si="216"/>
        <v>0</v>
      </c>
      <c r="BG101" s="77">
        <f t="shared" si="217"/>
        <v>0</v>
      </c>
      <c r="BH101" s="118"/>
      <c r="BI101" s="118"/>
      <c r="BJ101" s="119"/>
      <c r="BK101" s="119"/>
      <c r="BL101" s="77">
        <f t="shared" si="218"/>
        <v>0</v>
      </c>
      <c r="BM101" s="77">
        <f t="shared" si="219"/>
        <v>0</v>
      </c>
      <c r="BN101" s="77">
        <f t="shared" si="220"/>
        <v>0</v>
      </c>
      <c r="BO101" s="118"/>
      <c r="BP101" s="118"/>
      <c r="BQ101" s="119"/>
      <c r="BR101" s="119"/>
      <c r="BS101" s="77">
        <f t="shared" si="221"/>
        <v>0</v>
      </c>
      <c r="BT101" s="77">
        <f t="shared" si="222"/>
        <v>0</v>
      </c>
      <c r="BU101" s="77">
        <f t="shared" si="223"/>
        <v>0</v>
      </c>
      <c r="BV101" s="118"/>
      <c r="BW101" s="118"/>
      <c r="BX101" s="119"/>
      <c r="BY101" s="119"/>
      <c r="BZ101" s="77">
        <f t="shared" si="224"/>
        <v>0</v>
      </c>
      <c r="CA101" s="77">
        <f t="shared" si="225"/>
        <v>0</v>
      </c>
      <c r="CB101" s="77">
        <f t="shared" si="226"/>
        <v>0</v>
      </c>
      <c r="CC101" s="118"/>
      <c r="CD101" s="118"/>
      <c r="CE101" s="119"/>
      <c r="CF101" s="119"/>
      <c r="CG101" s="77">
        <f t="shared" si="227"/>
        <v>0</v>
      </c>
      <c r="CH101" s="77">
        <f t="shared" si="228"/>
        <v>0</v>
      </c>
      <c r="CI101" s="77">
        <f t="shared" si="229"/>
        <v>0</v>
      </c>
      <c r="CJ101" s="118"/>
      <c r="CK101" s="118"/>
      <c r="CL101" s="119"/>
      <c r="CM101" s="119"/>
      <c r="CN101" s="77">
        <f t="shared" si="230"/>
        <v>0</v>
      </c>
      <c r="CO101" s="77">
        <f t="shared" si="231"/>
        <v>0</v>
      </c>
      <c r="CP101" s="77">
        <f t="shared" si="232"/>
        <v>0</v>
      </c>
      <c r="CQ101" s="118"/>
      <c r="CR101" s="118"/>
      <c r="CS101" s="119"/>
      <c r="CT101" s="119"/>
      <c r="CU101" s="77">
        <f t="shared" si="233"/>
        <v>0</v>
      </c>
      <c r="CV101" s="77">
        <f t="shared" si="234"/>
        <v>0</v>
      </c>
      <c r="CW101" s="77">
        <f t="shared" si="235"/>
        <v>0</v>
      </c>
      <c r="CX101" s="118"/>
      <c r="CY101" s="118"/>
      <c r="CZ101" s="119"/>
      <c r="DA101" s="119"/>
      <c r="DB101" s="77">
        <f t="shared" si="236"/>
        <v>0</v>
      </c>
      <c r="DC101" s="77">
        <f t="shared" si="237"/>
        <v>0</v>
      </c>
      <c r="DD101" s="77">
        <f t="shared" si="238"/>
        <v>0</v>
      </c>
      <c r="DE101" s="118"/>
      <c r="DF101" s="118"/>
      <c r="DG101" s="119"/>
      <c r="DH101" s="119"/>
      <c r="DI101" s="77">
        <f t="shared" si="239"/>
        <v>0</v>
      </c>
      <c r="DJ101" s="77">
        <f t="shared" si="240"/>
        <v>0</v>
      </c>
      <c r="DK101" s="77">
        <f t="shared" si="241"/>
        <v>0</v>
      </c>
      <c r="DL101" s="118"/>
      <c r="DM101" s="118"/>
      <c r="DN101" s="119"/>
      <c r="DO101" s="119"/>
      <c r="DP101" s="77">
        <f t="shared" si="242"/>
        <v>0</v>
      </c>
      <c r="DQ101" s="77">
        <f t="shared" si="243"/>
        <v>0</v>
      </c>
      <c r="DR101" s="77">
        <f t="shared" si="244"/>
        <v>0</v>
      </c>
      <c r="DS101" s="118"/>
      <c r="DT101" s="118"/>
      <c r="DU101" s="119"/>
      <c r="DV101" s="119"/>
      <c r="DW101" s="77">
        <f t="shared" si="245"/>
        <v>0</v>
      </c>
      <c r="DX101" s="77">
        <f t="shared" si="246"/>
        <v>0</v>
      </c>
      <c r="DY101" s="77">
        <f t="shared" si="247"/>
        <v>0</v>
      </c>
      <c r="DZ101" s="118"/>
      <c r="EA101" s="118"/>
      <c r="EB101" s="119"/>
      <c r="EC101" s="119"/>
      <c r="ED101" s="77">
        <f t="shared" si="248"/>
        <v>0</v>
      </c>
      <c r="EE101" s="77">
        <f t="shared" si="249"/>
        <v>0</v>
      </c>
      <c r="EF101" s="77">
        <f t="shared" si="250"/>
        <v>0</v>
      </c>
      <c r="EG101" s="118"/>
      <c r="EH101" s="118"/>
      <c r="EI101" s="119"/>
      <c r="EJ101" s="119"/>
      <c r="EK101" s="77">
        <f t="shared" si="251"/>
        <v>0</v>
      </c>
      <c r="EL101" s="77">
        <f t="shared" si="252"/>
        <v>0</v>
      </c>
      <c r="EM101" s="77">
        <f t="shared" si="253"/>
        <v>0</v>
      </c>
      <c r="EN101" s="118"/>
      <c r="EO101" s="118"/>
      <c r="EP101" s="119"/>
      <c r="EQ101" s="119"/>
      <c r="ER101" s="77">
        <f t="shared" si="254"/>
        <v>0</v>
      </c>
      <c r="ES101" s="77">
        <f t="shared" si="255"/>
        <v>0</v>
      </c>
      <c r="ET101" s="77">
        <f t="shared" si="256"/>
        <v>0</v>
      </c>
      <c r="EU101" s="118"/>
      <c r="EV101" s="118"/>
      <c r="EW101" s="119"/>
      <c r="EX101" s="119"/>
      <c r="EY101" s="77">
        <f t="shared" si="257"/>
        <v>0</v>
      </c>
      <c r="EZ101" s="77">
        <f t="shared" si="258"/>
        <v>0</v>
      </c>
      <c r="FA101" s="77">
        <f t="shared" si="259"/>
        <v>0</v>
      </c>
      <c r="FB101" s="118"/>
      <c r="FC101" s="118"/>
      <c r="FD101" s="119"/>
      <c r="FE101" s="119"/>
      <c r="FF101" s="77">
        <f t="shared" si="260"/>
        <v>0</v>
      </c>
      <c r="FG101" s="77">
        <f t="shared" si="261"/>
        <v>0</v>
      </c>
      <c r="FH101" s="77">
        <f t="shared" si="262"/>
        <v>0</v>
      </c>
      <c r="FI101" s="118"/>
      <c r="FJ101" s="118"/>
      <c r="FK101" s="119"/>
      <c r="FL101" s="119"/>
      <c r="FM101" s="77">
        <f t="shared" si="263"/>
        <v>0</v>
      </c>
      <c r="FN101" s="77">
        <f t="shared" si="264"/>
        <v>0</v>
      </c>
      <c r="FO101" s="77">
        <f t="shared" si="265"/>
        <v>0</v>
      </c>
      <c r="FP101" s="118"/>
      <c r="FQ101" s="118"/>
      <c r="FR101" s="119"/>
      <c r="FS101" s="119"/>
      <c r="FT101" s="77">
        <f t="shared" si="266"/>
        <v>0</v>
      </c>
      <c r="FU101" s="77">
        <f t="shared" si="267"/>
        <v>0</v>
      </c>
      <c r="FV101" s="77">
        <f t="shared" si="268"/>
        <v>0</v>
      </c>
      <c r="FW101" s="118"/>
      <c r="FX101" s="118"/>
      <c r="FY101" s="119"/>
      <c r="FZ101" s="119"/>
      <c r="GA101" s="77">
        <f t="shared" si="269"/>
        <v>0</v>
      </c>
      <c r="GB101" s="77">
        <f t="shared" si="270"/>
        <v>0</v>
      </c>
      <c r="GC101" s="77">
        <f t="shared" si="271"/>
        <v>0</v>
      </c>
      <c r="GD101" s="118"/>
      <c r="GE101" s="118"/>
      <c r="GF101" s="119"/>
      <c r="GG101" s="119"/>
      <c r="GH101" s="77">
        <f t="shared" si="272"/>
        <v>0</v>
      </c>
      <c r="GI101" s="77">
        <f t="shared" si="273"/>
        <v>0</v>
      </c>
      <c r="GJ101" s="77">
        <f t="shared" si="274"/>
        <v>0</v>
      </c>
      <c r="GK101" s="118"/>
      <c r="GL101" s="118"/>
      <c r="GM101" s="119"/>
      <c r="GN101" s="119"/>
      <c r="GO101" s="77">
        <f t="shared" si="275"/>
        <v>0</v>
      </c>
      <c r="GP101" s="77">
        <f t="shared" si="276"/>
        <v>0</v>
      </c>
      <c r="GQ101" s="77">
        <f t="shared" si="277"/>
        <v>0</v>
      </c>
      <c r="GR101" s="118"/>
      <c r="GS101" s="118"/>
      <c r="GT101" s="119"/>
      <c r="GU101" s="119"/>
      <c r="GV101" s="77">
        <f t="shared" si="278"/>
        <v>0</v>
      </c>
      <c r="GW101" s="77">
        <f t="shared" si="279"/>
        <v>0</v>
      </c>
      <c r="GX101" s="77">
        <f t="shared" si="280"/>
        <v>0</v>
      </c>
      <c r="GY101" s="118"/>
      <c r="GZ101" s="118"/>
      <c r="HA101" s="119"/>
      <c r="HB101" s="119"/>
      <c r="HC101" s="77">
        <f t="shared" si="281"/>
        <v>0</v>
      </c>
      <c r="HD101" s="77">
        <f t="shared" si="282"/>
        <v>0</v>
      </c>
      <c r="HE101" s="77">
        <f t="shared" si="283"/>
        <v>0</v>
      </c>
      <c r="HF101" s="118"/>
      <c r="HG101" s="118"/>
      <c r="HH101" s="119"/>
      <c r="HI101" s="119"/>
      <c r="HJ101" s="77">
        <f t="shared" si="284"/>
        <v>0</v>
      </c>
      <c r="HK101" s="77">
        <f t="shared" si="285"/>
        <v>0</v>
      </c>
      <c r="HL101" s="77">
        <f t="shared" si="286"/>
        <v>0</v>
      </c>
      <c r="HM101" s="120"/>
      <c r="HN101" s="120"/>
      <c r="HO101" s="120"/>
      <c r="HP101" s="120"/>
      <c r="HQ101" s="120"/>
      <c r="HR101" s="120"/>
      <c r="HS101" s="76">
        <f t="shared" si="181"/>
        <v>0</v>
      </c>
      <c r="HT101" s="76">
        <f t="shared" si="182"/>
        <v>0</v>
      </c>
      <c r="HU101" s="76">
        <f t="shared" si="183"/>
        <v>0</v>
      </c>
      <c r="HV101" s="76">
        <f t="shared" si="184"/>
        <v>0</v>
      </c>
      <c r="HW101" s="76">
        <f t="shared" si="185"/>
        <v>0</v>
      </c>
      <c r="HX101" s="76">
        <f t="shared" si="186"/>
        <v>0</v>
      </c>
      <c r="HY101" s="76">
        <f t="shared" si="187"/>
        <v>0</v>
      </c>
      <c r="HZ101" s="76">
        <f t="shared" si="188"/>
        <v>0</v>
      </c>
      <c r="IA101" s="76">
        <f t="shared" si="189"/>
        <v>0</v>
      </c>
      <c r="IB101" s="76">
        <f t="shared" si="190"/>
        <v>0</v>
      </c>
      <c r="IC101" s="76">
        <f t="shared" si="191"/>
        <v>0</v>
      </c>
      <c r="ID101" s="76">
        <f t="shared" si="192"/>
        <v>0</v>
      </c>
      <c r="IE101" s="78">
        <f>IF('Daftar Pegawai'!I95="ASN YANG TIDAK DIBAYARKAN TPP",100%,
 IF(HZ101&gt;=$C$4,100%,
 (HN101*3%)+H101+I101+J101+O101+P101+Q101+V101+W101+X101+AC101+AD101+AE101+AJ101+AK101+AL101+AQ101+AR101+AS101+AX101+AY101+AZ101+BE101+BF101+BG101+BL101+BM101+BN101+BS101+BT101+BU101+BZ101+CA101+CB101+CG101+CH101+CI101+CN101+CO101+CP101+CU101+CV101+CW101+DB101+DC101+DD101+DI101+DJ101+DK101+DP101+DQ101+DR101+DW101+DX101+DY101+ED101+EE101+EF101+EK101+EL101+EM101+ER101+ES101+ET101+EY101+EZ101+FA101+FF101+FG101+FH101+FM101+FN101+FO101+FT101+FU101+FV101+GA101+GB101+GC101+GH101+GI101+GJ101+GO101+GP101+GQ101+GV101+GW101+GX101+HC101+HD101+HE101+HJ101+HK101+HL101+'Daftar Pegawai'!K95+'Daftar Pegawai'!M95+'Daftar Pegawai'!U95+'Daftar Pegawai'!O95+'Daftar Pegawai'!Q95+'Daftar Pegawai'!S95
 )
)</f>
        <v>1</v>
      </c>
      <c r="IF101" s="78">
        <f t="shared" si="287"/>
        <v>1</v>
      </c>
    </row>
    <row r="102" spans="1:240" x14ac:dyDescent="0.25">
      <c r="A102" s="121">
        <f t="shared" si="193"/>
        <v>92</v>
      </c>
      <c r="B102" s="121">
        <f>'Daftar Pegawai'!B96</f>
        <v>0</v>
      </c>
      <c r="C102" s="121">
        <f>'Daftar Pegawai'!C96</f>
        <v>0</v>
      </c>
      <c r="D102" s="118"/>
      <c r="E102" s="118"/>
      <c r="F102" s="119"/>
      <c r="G102" s="119"/>
      <c r="H102" s="77">
        <f t="shared" si="194"/>
        <v>0</v>
      </c>
      <c r="I102" s="77">
        <f t="shared" si="195"/>
        <v>0</v>
      </c>
      <c r="J102" s="77">
        <f t="shared" si="196"/>
        <v>0</v>
      </c>
      <c r="K102" s="118"/>
      <c r="L102" s="118"/>
      <c r="M102" s="119"/>
      <c r="N102" s="119"/>
      <c r="O102" s="77">
        <f t="shared" si="197"/>
        <v>0</v>
      </c>
      <c r="P102" s="77">
        <f t="shared" si="198"/>
        <v>0</v>
      </c>
      <c r="Q102" s="77">
        <f t="shared" si="199"/>
        <v>0</v>
      </c>
      <c r="R102" s="118"/>
      <c r="S102" s="118"/>
      <c r="T102" s="119"/>
      <c r="U102" s="119"/>
      <c r="V102" s="77">
        <f t="shared" si="200"/>
        <v>0</v>
      </c>
      <c r="W102" s="77">
        <f t="shared" si="201"/>
        <v>0</v>
      </c>
      <c r="X102" s="77">
        <f t="shared" si="202"/>
        <v>0</v>
      </c>
      <c r="Y102" s="118"/>
      <c r="Z102" s="118"/>
      <c r="AA102" s="119"/>
      <c r="AB102" s="119"/>
      <c r="AC102" s="77">
        <f t="shared" si="203"/>
        <v>0</v>
      </c>
      <c r="AD102" s="77">
        <f t="shared" si="204"/>
        <v>0</v>
      </c>
      <c r="AE102" s="77">
        <f t="shared" si="205"/>
        <v>0</v>
      </c>
      <c r="AF102" s="118"/>
      <c r="AG102" s="118"/>
      <c r="AH102" s="119"/>
      <c r="AI102" s="119"/>
      <c r="AJ102" s="77">
        <f t="shared" si="206"/>
        <v>0</v>
      </c>
      <c r="AK102" s="77">
        <f t="shared" si="207"/>
        <v>0</v>
      </c>
      <c r="AL102" s="77">
        <f t="shared" si="208"/>
        <v>0</v>
      </c>
      <c r="AM102" s="118"/>
      <c r="AN102" s="118"/>
      <c r="AO102" s="119"/>
      <c r="AP102" s="119"/>
      <c r="AQ102" s="77">
        <f t="shared" si="209"/>
        <v>0</v>
      </c>
      <c r="AR102" s="77">
        <f t="shared" si="210"/>
        <v>0</v>
      </c>
      <c r="AS102" s="77">
        <f t="shared" si="211"/>
        <v>0</v>
      </c>
      <c r="AT102" s="118"/>
      <c r="AU102" s="118"/>
      <c r="AV102" s="119"/>
      <c r="AW102" s="119"/>
      <c r="AX102" s="77">
        <f t="shared" si="212"/>
        <v>0</v>
      </c>
      <c r="AY102" s="77">
        <f t="shared" si="213"/>
        <v>0</v>
      </c>
      <c r="AZ102" s="77">
        <f t="shared" si="214"/>
        <v>0</v>
      </c>
      <c r="BA102" s="118"/>
      <c r="BB102" s="118"/>
      <c r="BC102" s="119"/>
      <c r="BD102" s="119"/>
      <c r="BE102" s="77">
        <f t="shared" si="215"/>
        <v>0</v>
      </c>
      <c r="BF102" s="77">
        <f t="shared" si="216"/>
        <v>0</v>
      </c>
      <c r="BG102" s="77">
        <f t="shared" si="217"/>
        <v>0</v>
      </c>
      <c r="BH102" s="118"/>
      <c r="BI102" s="118"/>
      <c r="BJ102" s="119"/>
      <c r="BK102" s="119"/>
      <c r="BL102" s="77">
        <f t="shared" si="218"/>
        <v>0</v>
      </c>
      <c r="BM102" s="77">
        <f t="shared" si="219"/>
        <v>0</v>
      </c>
      <c r="BN102" s="77">
        <f t="shared" si="220"/>
        <v>0</v>
      </c>
      <c r="BO102" s="118"/>
      <c r="BP102" s="118"/>
      <c r="BQ102" s="119"/>
      <c r="BR102" s="119"/>
      <c r="BS102" s="77">
        <f t="shared" si="221"/>
        <v>0</v>
      </c>
      <c r="BT102" s="77">
        <f t="shared" si="222"/>
        <v>0</v>
      </c>
      <c r="BU102" s="77">
        <f t="shared" si="223"/>
        <v>0</v>
      </c>
      <c r="BV102" s="118"/>
      <c r="BW102" s="118"/>
      <c r="BX102" s="119"/>
      <c r="BY102" s="119"/>
      <c r="BZ102" s="77">
        <f t="shared" si="224"/>
        <v>0</v>
      </c>
      <c r="CA102" s="77">
        <f t="shared" si="225"/>
        <v>0</v>
      </c>
      <c r="CB102" s="77">
        <f t="shared" si="226"/>
        <v>0</v>
      </c>
      <c r="CC102" s="118"/>
      <c r="CD102" s="118"/>
      <c r="CE102" s="119"/>
      <c r="CF102" s="119"/>
      <c r="CG102" s="77">
        <f t="shared" si="227"/>
        <v>0</v>
      </c>
      <c r="CH102" s="77">
        <f t="shared" si="228"/>
        <v>0</v>
      </c>
      <c r="CI102" s="77">
        <f t="shared" si="229"/>
        <v>0</v>
      </c>
      <c r="CJ102" s="118"/>
      <c r="CK102" s="118"/>
      <c r="CL102" s="119"/>
      <c r="CM102" s="119"/>
      <c r="CN102" s="77">
        <f t="shared" si="230"/>
        <v>0</v>
      </c>
      <c r="CO102" s="77">
        <f t="shared" si="231"/>
        <v>0</v>
      </c>
      <c r="CP102" s="77">
        <f t="shared" si="232"/>
        <v>0</v>
      </c>
      <c r="CQ102" s="118"/>
      <c r="CR102" s="118"/>
      <c r="CS102" s="119"/>
      <c r="CT102" s="119"/>
      <c r="CU102" s="77">
        <f t="shared" si="233"/>
        <v>0</v>
      </c>
      <c r="CV102" s="77">
        <f t="shared" si="234"/>
        <v>0</v>
      </c>
      <c r="CW102" s="77">
        <f t="shared" si="235"/>
        <v>0</v>
      </c>
      <c r="CX102" s="118"/>
      <c r="CY102" s="118"/>
      <c r="CZ102" s="119"/>
      <c r="DA102" s="119"/>
      <c r="DB102" s="77">
        <f t="shared" si="236"/>
        <v>0</v>
      </c>
      <c r="DC102" s="77">
        <f t="shared" si="237"/>
        <v>0</v>
      </c>
      <c r="DD102" s="77">
        <f t="shared" si="238"/>
        <v>0</v>
      </c>
      <c r="DE102" s="118"/>
      <c r="DF102" s="118"/>
      <c r="DG102" s="119"/>
      <c r="DH102" s="119"/>
      <c r="DI102" s="77">
        <f t="shared" si="239"/>
        <v>0</v>
      </c>
      <c r="DJ102" s="77">
        <f t="shared" si="240"/>
        <v>0</v>
      </c>
      <c r="DK102" s="77">
        <f t="shared" si="241"/>
        <v>0</v>
      </c>
      <c r="DL102" s="118"/>
      <c r="DM102" s="118"/>
      <c r="DN102" s="119"/>
      <c r="DO102" s="119"/>
      <c r="DP102" s="77">
        <f t="shared" si="242"/>
        <v>0</v>
      </c>
      <c r="DQ102" s="77">
        <f t="shared" si="243"/>
        <v>0</v>
      </c>
      <c r="DR102" s="77">
        <f t="shared" si="244"/>
        <v>0</v>
      </c>
      <c r="DS102" s="118"/>
      <c r="DT102" s="118"/>
      <c r="DU102" s="119"/>
      <c r="DV102" s="119"/>
      <c r="DW102" s="77">
        <f t="shared" si="245"/>
        <v>0</v>
      </c>
      <c r="DX102" s="77">
        <f t="shared" si="246"/>
        <v>0</v>
      </c>
      <c r="DY102" s="77">
        <f t="shared" si="247"/>
        <v>0</v>
      </c>
      <c r="DZ102" s="118"/>
      <c r="EA102" s="118"/>
      <c r="EB102" s="119"/>
      <c r="EC102" s="119"/>
      <c r="ED102" s="77">
        <f t="shared" si="248"/>
        <v>0</v>
      </c>
      <c r="EE102" s="77">
        <f t="shared" si="249"/>
        <v>0</v>
      </c>
      <c r="EF102" s="77">
        <f t="shared" si="250"/>
        <v>0</v>
      </c>
      <c r="EG102" s="118"/>
      <c r="EH102" s="118"/>
      <c r="EI102" s="119"/>
      <c r="EJ102" s="119"/>
      <c r="EK102" s="77">
        <f t="shared" si="251"/>
        <v>0</v>
      </c>
      <c r="EL102" s="77">
        <f t="shared" si="252"/>
        <v>0</v>
      </c>
      <c r="EM102" s="77">
        <f t="shared" si="253"/>
        <v>0</v>
      </c>
      <c r="EN102" s="118"/>
      <c r="EO102" s="118"/>
      <c r="EP102" s="119"/>
      <c r="EQ102" s="119"/>
      <c r="ER102" s="77">
        <f t="shared" si="254"/>
        <v>0</v>
      </c>
      <c r="ES102" s="77">
        <f t="shared" si="255"/>
        <v>0</v>
      </c>
      <c r="ET102" s="77">
        <f t="shared" si="256"/>
        <v>0</v>
      </c>
      <c r="EU102" s="118"/>
      <c r="EV102" s="118"/>
      <c r="EW102" s="119"/>
      <c r="EX102" s="119"/>
      <c r="EY102" s="77">
        <f t="shared" si="257"/>
        <v>0</v>
      </c>
      <c r="EZ102" s="77">
        <f t="shared" si="258"/>
        <v>0</v>
      </c>
      <c r="FA102" s="77">
        <f t="shared" si="259"/>
        <v>0</v>
      </c>
      <c r="FB102" s="118"/>
      <c r="FC102" s="118"/>
      <c r="FD102" s="119"/>
      <c r="FE102" s="119"/>
      <c r="FF102" s="77">
        <f t="shared" si="260"/>
        <v>0</v>
      </c>
      <c r="FG102" s="77">
        <f t="shared" si="261"/>
        <v>0</v>
      </c>
      <c r="FH102" s="77">
        <f t="shared" si="262"/>
        <v>0</v>
      </c>
      <c r="FI102" s="118"/>
      <c r="FJ102" s="118"/>
      <c r="FK102" s="119"/>
      <c r="FL102" s="119"/>
      <c r="FM102" s="77">
        <f t="shared" si="263"/>
        <v>0</v>
      </c>
      <c r="FN102" s="77">
        <f t="shared" si="264"/>
        <v>0</v>
      </c>
      <c r="FO102" s="77">
        <f t="shared" si="265"/>
        <v>0</v>
      </c>
      <c r="FP102" s="118"/>
      <c r="FQ102" s="118"/>
      <c r="FR102" s="119"/>
      <c r="FS102" s="119"/>
      <c r="FT102" s="77">
        <f t="shared" si="266"/>
        <v>0</v>
      </c>
      <c r="FU102" s="77">
        <f t="shared" si="267"/>
        <v>0</v>
      </c>
      <c r="FV102" s="77">
        <f t="shared" si="268"/>
        <v>0</v>
      </c>
      <c r="FW102" s="118"/>
      <c r="FX102" s="118"/>
      <c r="FY102" s="119"/>
      <c r="FZ102" s="119"/>
      <c r="GA102" s="77">
        <f t="shared" si="269"/>
        <v>0</v>
      </c>
      <c r="GB102" s="77">
        <f t="shared" si="270"/>
        <v>0</v>
      </c>
      <c r="GC102" s="77">
        <f t="shared" si="271"/>
        <v>0</v>
      </c>
      <c r="GD102" s="118"/>
      <c r="GE102" s="118"/>
      <c r="GF102" s="119"/>
      <c r="GG102" s="119"/>
      <c r="GH102" s="77">
        <f t="shared" si="272"/>
        <v>0</v>
      </c>
      <c r="GI102" s="77">
        <f t="shared" si="273"/>
        <v>0</v>
      </c>
      <c r="GJ102" s="77">
        <f t="shared" si="274"/>
        <v>0</v>
      </c>
      <c r="GK102" s="118"/>
      <c r="GL102" s="118"/>
      <c r="GM102" s="119"/>
      <c r="GN102" s="119"/>
      <c r="GO102" s="77">
        <f t="shared" si="275"/>
        <v>0</v>
      </c>
      <c r="GP102" s="77">
        <f t="shared" si="276"/>
        <v>0</v>
      </c>
      <c r="GQ102" s="77">
        <f t="shared" si="277"/>
        <v>0</v>
      </c>
      <c r="GR102" s="118"/>
      <c r="GS102" s="118"/>
      <c r="GT102" s="119"/>
      <c r="GU102" s="119"/>
      <c r="GV102" s="77">
        <f t="shared" si="278"/>
        <v>0</v>
      </c>
      <c r="GW102" s="77">
        <f t="shared" si="279"/>
        <v>0</v>
      </c>
      <c r="GX102" s="77">
        <f t="shared" si="280"/>
        <v>0</v>
      </c>
      <c r="GY102" s="118"/>
      <c r="GZ102" s="118"/>
      <c r="HA102" s="119"/>
      <c r="HB102" s="119"/>
      <c r="HC102" s="77">
        <f t="shared" si="281"/>
        <v>0</v>
      </c>
      <c r="HD102" s="77">
        <f t="shared" si="282"/>
        <v>0</v>
      </c>
      <c r="HE102" s="77">
        <f t="shared" si="283"/>
        <v>0</v>
      </c>
      <c r="HF102" s="118"/>
      <c r="HG102" s="118"/>
      <c r="HH102" s="119"/>
      <c r="HI102" s="119"/>
      <c r="HJ102" s="77">
        <f t="shared" si="284"/>
        <v>0</v>
      </c>
      <c r="HK102" s="77">
        <f t="shared" si="285"/>
        <v>0</v>
      </c>
      <c r="HL102" s="77">
        <f t="shared" si="286"/>
        <v>0</v>
      </c>
      <c r="HM102" s="120"/>
      <c r="HN102" s="120"/>
      <c r="HO102" s="120"/>
      <c r="HP102" s="120"/>
      <c r="HQ102" s="120"/>
      <c r="HR102" s="120"/>
      <c r="HS102" s="76">
        <f t="shared" si="181"/>
        <v>0</v>
      </c>
      <c r="HT102" s="76">
        <f t="shared" si="182"/>
        <v>0</v>
      </c>
      <c r="HU102" s="76">
        <f t="shared" si="183"/>
        <v>0</v>
      </c>
      <c r="HV102" s="76">
        <f t="shared" si="184"/>
        <v>0</v>
      </c>
      <c r="HW102" s="76">
        <f t="shared" si="185"/>
        <v>0</v>
      </c>
      <c r="HX102" s="76">
        <f t="shared" si="186"/>
        <v>0</v>
      </c>
      <c r="HY102" s="76">
        <f t="shared" si="187"/>
        <v>0</v>
      </c>
      <c r="HZ102" s="76">
        <f t="shared" si="188"/>
        <v>0</v>
      </c>
      <c r="IA102" s="76">
        <f t="shared" si="189"/>
        <v>0</v>
      </c>
      <c r="IB102" s="76">
        <f t="shared" si="190"/>
        <v>0</v>
      </c>
      <c r="IC102" s="76">
        <f t="shared" si="191"/>
        <v>0</v>
      </c>
      <c r="ID102" s="76">
        <f t="shared" si="192"/>
        <v>0</v>
      </c>
      <c r="IE102" s="78">
        <f>IF('Daftar Pegawai'!I96="ASN YANG TIDAK DIBAYARKAN TPP",100%,
 IF(HZ102&gt;=$C$4,100%,
 (HN102*3%)+H102+I102+J102+O102+P102+Q102+V102+W102+X102+AC102+AD102+AE102+AJ102+AK102+AL102+AQ102+AR102+AS102+AX102+AY102+AZ102+BE102+BF102+BG102+BL102+BM102+BN102+BS102+BT102+BU102+BZ102+CA102+CB102+CG102+CH102+CI102+CN102+CO102+CP102+CU102+CV102+CW102+DB102+DC102+DD102+DI102+DJ102+DK102+DP102+DQ102+DR102+DW102+DX102+DY102+ED102+EE102+EF102+EK102+EL102+EM102+ER102+ES102+ET102+EY102+EZ102+FA102+FF102+FG102+FH102+FM102+FN102+FO102+FT102+FU102+FV102+GA102+GB102+GC102+GH102+GI102+GJ102+GO102+GP102+GQ102+GV102+GW102+GX102+HC102+HD102+HE102+HJ102+HK102+HL102+'Daftar Pegawai'!K96+'Daftar Pegawai'!M96+'Daftar Pegawai'!U96+'Daftar Pegawai'!O96+'Daftar Pegawai'!Q96+'Daftar Pegawai'!S96
 )
)</f>
        <v>1</v>
      </c>
      <c r="IF102" s="78">
        <f t="shared" si="287"/>
        <v>1</v>
      </c>
    </row>
    <row r="103" spans="1:240" x14ac:dyDescent="0.25">
      <c r="A103" s="121">
        <f t="shared" si="193"/>
        <v>93</v>
      </c>
      <c r="B103" s="121">
        <f>'Daftar Pegawai'!B97</f>
        <v>0</v>
      </c>
      <c r="C103" s="121">
        <f>'Daftar Pegawai'!C97</f>
        <v>0</v>
      </c>
      <c r="D103" s="118"/>
      <c r="E103" s="118"/>
      <c r="F103" s="119"/>
      <c r="G103" s="119"/>
      <c r="H103" s="77">
        <f t="shared" si="194"/>
        <v>0</v>
      </c>
      <c r="I103" s="77">
        <f t="shared" si="195"/>
        <v>0</v>
      </c>
      <c r="J103" s="77">
        <f t="shared" si="196"/>
        <v>0</v>
      </c>
      <c r="K103" s="118"/>
      <c r="L103" s="118"/>
      <c r="M103" s="119"/>
      <c r="N103" s="119"/>
      <c r="O103" s="77">
        <f t="shared" si="197"/>
        <v>0</v>
      </c>
      <c r="P103" s="77">
        <f t="shared" si="198"/>
        <v>0</v>
      </c>
      <c r="Q103" s="77">
        <f t="shared" si="199"/>
        <v>0</v>
      </c>
      <c r="R103" s="118"/>
      <c r="S103" s="118"/>
      <c r="T103" s="119"/>
      <c r="U103" s="119"/>
      <c r="V103" s="77">
        <f t="shared" si="200"/>
        <v>0</v>
      </c>
      <c r="W103" s="77">
        <f t="shared" si="201"/>
        <v>0</v>
      </c>
      <c r="X103" s="77">
        <f t="shared" si="202"/>
        <v>0</v>
      </c>
      <c r="Y103" s="118"/>
      <c r="Z103" s="118"/>
      <c r="AA103" s="119"/>
      <c r="AB103" s="119"/>
      <c r="AC103" s="77">
        <f t="shared" si="203"/>
        <v>0</v>
      </c>
      <c r="AD103" s="77">
        <f t="shared" si="204"/>
        <v>0</v>
      </c>
      <c r="AE103" s="77">
        <f t="shared" si="205"/>
        <v>0</v>
      </c>
      <c r="AF103" s="118"/>
      <c r="AG103" s="118"/>
      <c r="AH103" s="119"/>
      <c r="AI103" s="119"/>
      <c r="AJ103" s="77">
        <f t="shared" si="206"/>
        <v>0</v>
      </c>
      <c r="AK103" s="77">
        <f t="shared" si="207"/>
        <v>0</v>
      </c>
      <c r="AL103" s="77">
        <f t="shared" si="208"/>
        <v>0</v>
      </c>
      <c r="AM103" s="118"/>
      <c r="AN103" s="118"/>
      <c r="AO103" s="119"/>
      <c r="AP103" s="119"/>
      <c r="AQ103" s="77">
        <f t="shared" si="209"/>
        <v>0</v>
      </c>
      <c r="AR103" s="77">
        <f t="shared" si="210"/>
        <v>0</v>
      </c>
      <c r="AS103" s="77">
        <f t="shared" si="211"/>
        <v>0</v>
      </c>
      <c r="AT103" s="118"/>
      <c r="AU103" s="118"/>
      <c r="AV103" s="119"/>
      <c r="AW103" s="119"/>
      <c r="AX103" s="77">
        <f t="shared" si="212"/>
        <v>0</v>
      </c>
      <c r="AY103" s="77">
        <f t="shared" si="213"/>
        <v>0</v>
      </c>
      <c r="AZ103" s="77">
        <f t="shared" si="214"/>
        <v>0</v>
      </c>
      <c r="BA103" s="118"/>
      <c r="BB103" s="118"/>
      <c r="BC103" s="119"/>
      <c r="BD103" s="119"/>
      <c r="BE103" s="77">
        <f t="shared" si="215"/>
        <v>0</v>
      </c>
      <c r="BF103" s="77">
        <f t="shared" si="216"/>
        <v>0</v>
      </c>
      <c r="BG103" s="77">
        <f t="shared" si="217"/>
        <v>0</v>
      </c>
      <c r="BH103" s="118"/>
      <c r="BI103" s="118"/>
      <c r="BJ103" s="119"/>
      <c r="BK103" s="119"/>
      <c r="BL103" s="77">
        <f t="shared" si="218"/>
        <v>0</v>
      </c>
      <c r="BM103" s="77">
        <f t="shared" si="219"/>
        <v>0</v>
      </c>
      <c r="BN103" s="77">
        <f t="shared" si="220"/>
        <v>0</v>
      </c>
      <c r="BO103" s="118"/>
      <c r="BP103" s="118"/>
      <c r="BQ103" s="119"/>
      <c r="BR103" s="119"/>
      <c r="BS103" s="77">
        <f t="shared" si="221"/>
        <v>0</v>
      </c>
      <c r="BT103" s="77">
        <f t="shared" si="222"/>
        <v>0</v>
      </c>
      <c r="BU103" s="77">
        <f t="shared" si="223"/>
        <v>0</v>
      </c>
      <c r="BV103" s="118"/>
      <c r="BW103" s="118"/>
      <c r="BX103" s="119"/>
      <c r="BY103" s="119"/>
      <c r="BZ103" s="77">
        <f t="shared" si="224"/>
        <v>0</v>
      </c>
      <c r="CA103" s="77">
        <f t="shared" si="225"/>
        <v>0</v>
      </c>
      <c r="CB103" s="77">
        <f t="shared" si="226"/>
        <v>0</v>
      </c>
      <c r="CC103" s="118"/>
      <c r="CD103" s="118"/>
      <c r="CE103" s="119"/>
      <c r="CF103" s="119"/>
      <c r="CG103" s="77">
        <f t="shared" si="227"/>
        <v>0</v>
      </c>
      <c r="CH103" s="77">
        <f t="shared" si="228"/>
        <v>0</v>
      </c>
      <c r="CI103" s="77">
        <f t="shared" si="229"/>
        <v>0</v>
      </c>
      <c r="CJ103" s="118"/>
      <c r="CK103" s="118"/>
      <c r="CL103" s="119"/>
      <c r="CM103" s="119"/>
      <c r="CN103" s="77">
        <f t="shared" si="230"/>
        <v>0</v>
      </c>
      <c r="CO103" s="77">
        <f t="shared" si="231"/>
        <v>0</v>
      </c>
      <c r="CP103" s="77">
        <f t="shared" si="232"/>
        <v>0</v>
      </c>
      <c r="CQ103" s="118"/>
      <c r="CR103" s="118"/>
      <c r="CS103" s="119"/>
      <c r="CT103" s="119"/>
      <c r="CU103" s="77">
        <f t="shared" si="233"/>
        <v>0</v>
      </c>
      <c r="CV103" s="77">
        <f t="shared" si="234"/>
        <v>0</v>
      </c>
      <c r="CW103" s="77">
        <f t="shared" si="235"/>
        <v>0</v>
      </c>
      <c r="CX103" s="118"/>
      <c r="CY103" s="118"/>
      <c r="CZ103" s="119"/>
      <c r="DA103" s="119"/>
      <c r="DB103" s="77">
        <f t="shared" si="236"/>
        <v>0</v>
      </c>
      <c r="DC103" s="77">
        <f t="shared" si="237"/>
        <v>0</v>
      </c>
      <c r="DD103" s="77">
        <f t="shared" si="238"/>
        <v>0</v>
      </c>
      <c r="DE103" s="118"/>
      <c r="DF103" s="118"/>
      <c r="DG103" s="119"/>
      <c r="DH103" s="119"/>
      <c r="DI103" s="77">
        <f t="shared" si="239"/>
        <v>0</v>
      </c>
      <c r="DJ103" s="77">
        <f t="shared" si="240"/>
        <v>0</v>
      </c>
      <c r="DK103" s="77">
        <f t="shared" si="241"/>
        <v>0</v>
      </c>
      <c r="DL103" s="118"/>
      <c r="DM103" s="118"/>
      <c r="DN103" s="119"/>
      <c r="DO103" s="119"/>
      <c r="DP103" s="77">
        <f t="shared" si="242"/>
        <v>0</v>
      </c>
      <c r="DQ103" s="77">
        <f t="shared" si="243"/>
        <v>0</v>
      </c>
      <c r="DR103" s="77">
        <f t="shared" si="244"/>
        <v>0</v>
      </c>
      <c r="DS103" s="118"/>
      <c r="DT103" s="118"/>
      <c r="DU103" s="119"/>
      <c r="DV103" s="119"/>
      <c r="DW103" s="77">
        <f t="shared" si="245"/>
        <v>0</v>
      </c>
      <c r="DX103" s="77">
        <f t="shared" si="246"/>
        <v>0</v>
      </c>
      <c r="DY103" s="77">
        <f t="shared" si="247"/>
        <v>0</v>
      </c>
      <c r="DZ103" s="118"/>
      <c r="EA103" s="118"/>
      <c r="EB103" s="119"/>
      <c r="EC103" s="119"/>
      <c r="ED103" s="77">
        <f t="shared" si="248"/>
        <v>0</v>
      </c>
      <c r="EE103" s="77">
        <f t="shared" si="249"/>
        <v>0</v>
      </c>
      <c r="EF103" s="77">
        <f t="shared" si="250"/>
        <v>0</v>
      </c>
      <c r="EG103" s="118"/>
      <c r="EH103" s="118"/>
      <c r="EI103" s="119"/>
      <c r="EJ103" s="119"/>
      <c r="EK103" s="77">
        <f t="shared" si="251"/>
        <v>0</v>
      </c>
      <c r="EL103" s="77">
        <f t="shared" si="252"/>
        <v>0</v>
      </c>
      <c r="EM103" s="77">
        <f t="shared" si="253"/>
        <v>0</v>
      </c>
      <c r="EN103" s="118"/>
      <c r="EO103" s="118"/>
      <c r="EP103" s="119"/>
      <c r="EQ103" s="119"/>
      <c r="ER103" s="77">
        <f t="shared" si="254"/>
        <v>0</v>
      </c>
      <c r="ES103" s="77">
        <f t="shared" si="255"/>
        <v>0</v>
      </c>
      <c r="ET103" s="77">
        <f t="shared" si="256"/>
        <v>0</v>
      </c>
      <c r="EU103" s="118"/>
      <c r="EV103" s="118"/>
      <c r="EW103" s="119"/>
      <c r="EX103" s="119"/>
      <c r="EY103" s="77">
        <f t="shared" si="257"/>
        <v>0</v>
      </c>
      <c r="EZ103" s="77">
        <f t="shared" si="258"/>
        <v>0</v>
      </c>
      <c r="FA103" s="77">
        <f t="shared" si="259"/>
        <v>0</v>
      </c>
      <c r="FB103" s="118"/>
      <c r="FC103" s="118"/>
      <c r="FD103" s="119"/>
      <c r="FE103" s="119"/>
      <c r="FF103" s="77">
        <f t="shared" si="260"/>
        <v>0</v>
      </c>
      <c r="FG103" s="77">
        <f t="shared" si="261"/>
        <v>0</v>
      </c>
      <c r="FH103" s="77">
        <f t="shared" si="262"/>
        <v>0</v>
      </c>
      <c r="FI103" s="118"/>
      <c r="FJ103" s="118"/>
      <c r="FK103" s="119"/>
      <c r="FL103" s="119"/>
      <c r="FM103" s="77">
        <f t="shared" si="263"/>
        <v>0</v>
      </c>
      <c r="FN103" s="77">
        <f t="shared" si="264"/>
        <v>0</v>
      </c>
      <c r="FO103" s="77">
        <f t="shared" si="265"/>
        <v>0</v>
      </c>
      <c r="FP103" s="118"/>
      <c r="FQ103" s="118"/>
      <c r="FR103" s="119"/>
      <c r="FS103" s="119"/>
      <c r="FT103" s="77">
        <f t="shared" si="266"/>
        <v>0</v>
      </c>
      <c r="FU103" s="77">
        <f t="shared" si="267"/>
        <v>0</v>
      </c>
      <c r="FV103" s="77">
        <f t="shared" si="268"/>
        <v>0</v>
      </c>
      <c r="FW103" s="118"/>
      <c r="FX103" s="118"/>
      <c r="FY103" s="119"/>
      <c r="FZ103" s="119"/>
      <c r="GA103" s="77">
        <f t="shared" si="269"/>
        <v>0</v>
      </c>
      <c r="GB103" s="77">
        <f t="shared" si="270"/>
        <v>0</v>
      </c>
      <c r="GC103" s="77">
        <f t="shared" si="271"/>
        <v>0</v>
      </c>
      <c r="GD103" s="118"/>
      <c r="GE103" s="118"/>
      <c r="GF103" s="119"/>
      <c r="GG103" s="119"/>
      <c r="GH103" s="77">
        <f t="shared" si="272"/>
        <v>0</v>
      </c>
      <c r="GI103" s="77">
        <f t="shared" si="273"/>
        <v>0</v>
      </c>
      <c r="GJ103" s="77">
        <f t="shared" si="274"/>
        <v>0</v>
      </c>
      <c r="GK103" s="118"/>
      <c r="GL103" s="118"/>
      <c r="GM103" s="119"/>
      <c r="GN103" s="119"/>
      <c r="GO103" s="77">
        <f t="shared" si="275"/>
        <v>0</v>
      </c>
      <c r="GP103" s="77">
        <f t="shared" si="276"/>
        <v>0</v>
      </c>
      <c r="GQ103" s="77">
        <f t="shared" si="277"/>
        <v>0</v>
      </c>
      <c r="GR103" s="118"/>
      <c r="GS103" s="118"/>
      <c r="GT103" s="119"/>
      <c r="GU103" s="119"/>
      <c r="GV103" s="77">
        <f t="shared" si="278"/>
        <v>0</v>
      </c>
      <c r="GW103" s="77">
        <f t="shared" si="279"/>
        <v>0</v>
      </c>
      <c r="GX103" s="77">
        <f t="shared" si="280"/>
        <v>0</v>
      </c>
      <c r="GY103" s="118"/>
      <c r="GZ103" s="118"/>
      <c r="HA103" s="119"/>
      <c r="HB103" s="119"/>
      <c r="HC103" s="77">
        <f t="shared" si="281"/>
        <v>0</v>
      </c>
      <c r="HD103" s="77">
        <f t="shared" si="282"/>
        <v>0</v>
      </c>
      <c r="HE103" s="77">
        <f t="shared" si="283"/>
        <v>0</v>
      </c>
      <c r="HF103" s="118"/>
      <c r="HG103" s="118"/>
      <c r="HH103" s="119"/>
      <c r="HI103" s="119"/>
      <c r="HJ103" s="77">
        <f t="shared" si="284"/>
        <v>0</v>
      </c>
      <c r="HK103" s="77">
        <f t="shared" si="285"/>
        <v>0</v>
      </c>
      <c r="HL103" s="77">
        <f t="shared" si="286"/>
        <v>0</v>
      </c>
      <c r="HM103" s="120"/>
      <c r="HN103" s="120"/>
      <c r="HO103" s="120"/>
      <c r="HP103" s="120"/>
      <c r="HQ103" s="120"/>
      <c r="HR103" s="120"/>
      <c r="HS103" s="76">
        <f t="shared" si="181"/>
        <v>0</v>
      </c>
      <c r="HT103" s="76">
        <f t="shared" si="182"/>
        <v>0</v>
      </c>
      <c r="HU103" s="76">
        <f t="shared" si="183"/>
        <v>0</v>
      </c>
      <c r="HV103" s="76">
        <f t="shared" si="184"/>
        <v>0</v>
      </c>
      <c r="HW103" s="76">
        <f t="shared" si="185"/>
        <v>0</v>
      </c>
      <c r="HX103" s="76">
        <f t="shared" si="186"/>
        <v>0</v>
      </c>
      <c r="HY103" s="76">
        <f t="shared" si="187"/>
        <v>0</v>
      </c>
      <c r="HZ103" s="76">
        <f t="shared" si="188"/>
        <v>0</v>
      </c>
      <c r="IA103" s="76">
        <f t="shared" si="189"/>
        <v>0</v>
      </c>
      <c r="IB103" s="76">
        <f t="shared" si="190"/>
        <v>0</v>
      </c>
      <c r="IC103" s="76">
        <f t="shared" si="191"/>
        <v>0</v>
      </c>
      <c r="ID103" s="76">
        <f t="shared" si="192"/>
        <v>0</v>
      </c>
      <c r="IE103" s="78">
        <f>IF('Daftar Pegawai'!I97="ASN YANG TIDAK DIBAYARKAN TPP",100%,
 IF(HZ103&gt;=$C$4,100%,
 (HN103*3%)+H103+I103+J103+O103+P103+Q103+V103+W103+X103+AC103+AD103+AE103+AJ103+AK103+AL103+AQ103+AR103+AS103+AX103+AY103+AZ103+BE103+BF103+BG103+BL103+BM103+BN103+BS103+BT103+BU103+BZ103+CA103+CB103+CG103+CH103+CI103+CN103+CO103+CP103+CU103+CV103+CW103+DB103+DC103+DD103+DI103+DJ103+DK103+DP103+DQ103+DR103+DW103+DX103+DY103+ED103+EE103+EF103+EK103+EL103+EM103+ER103+ES103+ET103+EY103+EZ103+FA103+FF103+FG103+FH103+FM103+FN103+FO103+FT103+FU103+FV103+GA103+GB103+GC103+GH103+GI103+GJ103+GO103+GP103+GQ103+GV103+GW103+GX103+HC103+HD103+HE103+HJ103+HK103+HL103+'Daftar Pegawai'!K97+'Daftar Pegawai'!M97+'Daftar Pegawai'!U97+'Daftar Pegawai'!O97+'Daftar Pegawai'!Q97+'Daftar Pegawai'!S97
 )
)</f>
        <v>1</v>
      </c>
      <c r="IF103" s="78">
        <f t="shared" si="287"/>
        <v>1</v>
      </c>
    </row>
    <row r="104" spans="1:240" x14ac:dyDescent="0.25">
      <c r="A104" s="121">
        <f t="shared" si="193"/>
        <v>94</v>
      </c>
      <c r="B104" s="121">
        <f>'Daftar Pegawai'!B98</f>
        <v>0</v>
      </c>
      <c r="C104" s="121">
        <f>'Daftar Pegawai'!C98</f>
        <v>0</v>
      </c>
      <c r="D104" s="118"/>
      <c r="E104" s="118"/>
      <c r="F104" s="119"/>
      <c r="G104" s="119"/>
      <c r="H104" s="77">
        <f t="shared" si="194"/>
        <v>0</v>
      </c>
      <c r="I104" s="77">
        <f t="shared" si="195"/>
        <v>0</v>
      </c>
      <c r="J104" s="77">
        <f t="shared" si="196"/>
        <v>0</v>
      </c>
      <c r="K104" s="118"/>
      <c r="L104" s="118"/>
      <c r="M104" s="119"/>
      <c r="N104" s="119"/>
      <c r="O104" s="77">
        <f t="shared" si="197"/>
        <v>0</v>
      </c>
      <c r="P104" s="77">
        <f t="shared" si="198"/>
        <v>0</v>
      </c>
      <c r="Q104" s="77">
        <f t="shared" si="199"/>
        <v>0</v>
      </c>
      <c r="R104" s="118"/>
      <c r="S104" s="118"/>
      <c r="T104" s="119"/>
      <c r="U104" s="119"/>
      <c r="V104" s="77">
        <f t="shared" si="200"/>
        <v>0</v>
      </c>
      <c r="W104" s="77">
        <f t="shared" si="201"/>
        <v>0</v>
      </c>
      <c r="X104" s="77">
        <f t="shared" si="202"/>
        <v>0</v>
      </c>
      <c r="Y104" s="118"/>
      <c r="Z104" s="118"/>
      <c r="AA104" s="119"/>
      <c r="AB104" s="119"/>
      <c r="AC104" s="77">
        <f t="shared" si="203"/>
        <v>0</v>
      </c>
      <c r="AD104" s="77">
        <f t="shared" si="204"/>
        <v>0</v>
      </c>
      <c r="AE104" s="77">
        <f t="shared" si="205"/>
        <v>0</v>
      </c>
      <c r="AF104" s="118"/>
      <c r="AG104" s="118"/>
      <c r="AH104" s="119"/>
      <c r="AI104" s="119"/>
      <c r="AJ104" s="77">
        <f t="shared" si="206"/>
        <v>0</v>
      </c>
      <c r="AK104" s="77">
        <f t="shared" si="207"/>
        <v>0</v>
      </c>
      <c r="AL104" s="77">
        <f t="shared" si="208"/>
        <v>0</v>
      </c>
      <c r="AM104" s="118"/>
      <c r="AN104" s="118"/>
      <c r="AO104" s="119"/>
      <c r="AP104" s="119"/>
      <c r="AQ104" s="77">
        <f t="shared" si="209"/>
        <v>0</v>
      </c>
      <c r="AR104" s="77">
        <f t="shared" si="210"/>
        <v>0</v>
      </c>
      <c r="AS104" s="77">
        <f t="shared" si="211"/>
        <v>0</v>
      </c>
      <c r="AT104" s="118"/>
      <c r="AU104" s="118"/>
      <c r="AV104" s="119"/>
      <c r="AW104" s="119"/>
      <c r="AX104" s="77">
        <f t="shared" si="212"/>
        <v>0</v>
      </c>
      <c r="AY104" s="77">
        <f t="shared" si="213"/>
        <v>0</v>
      </c>
      <c r="AZ104" s="77">
        <f t="shared" si="214"/>
        <v>0</v>
      </c>
      <c r="BA104" s="118"/>
      <c r="BB104" s="118"/>
      <c r="BC104" s="119"/>
      <c r="BD104" s="119"/>
      <c r="BE104" s="77">
        <f t="shared" si="215"/>
        <v>0</v>
      </c>
      <c r="BF104" s="77">
        <f t="shared" si="216"/>
        <v>0</v>
      </c>
      <c r="BG104" s="77">
        <f t="shared" si="217"/>
        <v>0</v>
      </c>
      <c r="BH104" s="118"/>
      <c r="BI104" s="118"/>
      <c r="BJ104" s="119"/>
      <c r="BK104" s="119"/>
      <c r="BL104" s="77">
        <f t="shared" si="218"/>
        <v>0</v>
      </c>
      <c r="BM104" s="77">
        <f t="shared" si="219"/>
        <v>0</v>
      </c>
      <c r="BN104" s="77">
        <f t="shared" si="220"/>
        <v>0</v>
      </c>
      <c r="BO104" s="118"/>
      <c r="BP104" s="118"/>
      <c r="BQ104" s="119"/>
      <c r="BR104" s="119"/>
      <c r="BS104" s="77">
        <f t="shared" si="221"/>
        <v>0</v>
      </c>
      <c r="BT104" s="77">
        <f t="shared" si="222"/>
        <v>0</v>
      </c>
      <c r="BU104" s="77">
        <f t="shared" si="223"/>
        <v>0</v>
      </c>
      <c r="BV104" s="118"/>
      <c r="BW104" s="118"/>
      <c r="BX104" s="119"/>
      <c r="BY104" s="119"/>
      <c r="BZ104" s="77">
        <f t="shared" si="224"/>
        <v>0</v>
      </c>
      <c r="CA104" s="77">
        <f t="shared" si="225"/>
        <v>0</v>
      </c>
      <c r="CB104" s="77">
        <f t="shared" si="226"/>
        <v>0</v>
      </c>
      <c r="CC104" s="118"/>
      <c r="CD104" s="118"/>
      <c r="CE104" s="119"/>
      <c r="CF104" s="119"/>
      <c r="CG104" s="77">
        <f t="shared" si="227"/>
        <v>0</v>
      </c>
      <c r="CH104" s="77">
        <f t="shared" si="228"/>
        <v>0</v>
      </c>
      <c r="CI104" s="77">
        <f t="shared" si="229"/>
        <v>0</v>
      </c>
      <c r="CJ104" s="118"/>
      <c r="CK104" s="118"/>
      <c r="CL104" s="119"/>
      <c r="CM104" s="119"/>
      <c r="CN104" s="77">
        <f t="shared" si="230"/>
        <v>0</v>
      </c>
      <c r="CO104" s="77">
        <f t="shared" si="231"/>
        <v>0</v>
      </c>
      <c r="CP104" s="77">
        <f t="shared" si="232"/>
        <v>0</v>
      </c>
      <c r="CQ104" s="118"/>
      <c r="CR104" s="118"/>
      <c r="CS104" s="119"/>
      <c r="CT104" s="119"/>
      <c r="CU104" s="77">
        <f t="shared" si="233"/>
        <v>0</v>
      </c>
      <c r="CV104" s="77">
        <f t="shared" si="234"/>
        <v>0</v>
      </c>
      <c r="CW104" s="77">
        <f t="shared" si="235"/>
        <v>0</v>
      </c>
      <c r="CX104" s="118"/>
      <c r="CY104" s="118"/>
      <c r="CZ104" s="119"/>
      <c r="DA104" s="119"/>
      <c r="DB104" s="77">
        <f t="shared" si="236"/>
        <v>0</v>
      </c>
      <c r="DC104" s="77">
        <f t="shared" si="237"/>
        <v>0</v>
      </c>
      <c r="DD104" s="77">
        <f t="shared" si="238"/>
        <v>0</v>
      </c>
      <c r="DE104" s="118"/>
      <c r="DF104" s="118"/>
      <c r="DG104" s="119"/>
      <c r="DH104" s="119"/>
      <c r="DI104" s="77">
        <f t="shared" si="239"/>
        <v>0</v>
      </c>
      <c r="DJ104" s="77">
        <f t="shared" si="240"/>
        <v>0</v>
      </c>
      <c r="DK104" s="77">
        <f t="shared" si="241"/>
        <v>0</v>
      </c>
      <c r="DL104" s="118"/>
      <c r="DM104" s="118"/>
      <c r="DN104" s="119"/>
      <c r="DO104" s="119"/>
      <c r="DP104" s="77">
        <f t="shared" si="242"/>
        <v>0</v>
      </c>
      <c r="DQ104" s="77">
        <f t="shared" si="243"/>
        <v>0</v>
      </c>
      <c r="DR104" s="77">
        <f t="shared" si="244"/>
        <v>0</v>
      </c>
      <c r="DS104" s="118"/>
      <c r="DT104" s="118"/>
      <c r="DU104" s="119"/>
      <c r="DV104" s="119"/>
      <c r="DW104" s="77">
        <f t="shared" si="245"/>
        <v>0</v>
      </c>
      <c r="DX104" s="77">
        <f t="shared" si="246"/>
        <v>0</v>
      </c>
      <c r="DY104" s="77">
        <f t="shared" si="247"/>
        <v>0</v>
      </c>
      <c r="DZ104" s="118"/>
      <c r="EA104" s="118"/>
      <c r="EB104" s="119"/>
      <c r="EC104" s="119"/>
      <c r="ED104" s="77">
        <f t="shared" si="248"/>
        <v>0</v>
      </c>
      <c r="EE104" s="77">
        <f t="shared" si="249"/>
        <v>0</v>
      </c>
      <c r="EF104" s="77">
        <f t="shared" si="250"/>
        <v>0</v>
      </c>
      <c r="EG104" s="118"/>
      <c r="EH104" s="118"/>
      <c r="EI104" s="119"/>
      <c r="EJ104" s="119"/>
      <c r="EK104" s="77">
        <f t="shared" si="251"/>
        <v>0</v>
      </c>
      <c r="EL104" s="77">
        <f t="shared" si="252"/>
        <v>0</v>
      </c>
      <c r="EM104" s="77">
        <f t="shared" si="253"/>
        <v>0</v>
      </c>
      <c r="EN104" s="118"/>
      <c r="EO104" s="118"/>
      <c r="EP104" s="119"/>
      <c r="EQ104" s="119"/>
      <c r="ER104" s="77">
        <f t="shared" si="254"/>
        <v>0</v>
      </c>
      <c r="ES104" s="77">
        <f t="shared" si="255"/>
        <v>0</v>
      </c>
      <c r="ET104" s="77">
        <f t="shared" si="256"/>
        <v>0</v>
      </c>
      <c r="EU104" s="118"/>
      <c r="EV104" s="118"/>
      <c r="EW104" s="119"/>
      <c r="EX104" s="119"/>
      <c r="EY104" s="77">
        <f t="shared" si="257"/>
        <v>0</v>
      </c>
      <c r="EZ104" s="77">
        <f t="shared" si="258"/>
        <v>0</v>
      </c>
      <c r="FA104" s="77">
        <f t="shared" si="259"/>
        <v>0</v>
      </c>
      <c r="FB104" s="118"/>
      <c r="FC104" s="118"/>
      <c r="FD104" s="119"/>
      <c r="FE104" s="119"/>
      <c r="FF104" s="77">
        <f t="shared" si="260"/>
        <v>0</v>
      </c>
      <c r="FG104" s="77">
        <f t="shared" si="261"/>
        <v>0</v>
      </c>
      <c r="FH104" s="77">
        <f t="shared" si="262"/>
        <v>0</v>
      </c>
      <c r="FI104" s="118"/>
      <c r="FJ104" s="118"/>
      <c r="FK104" s="119"/>
      <c r="FL104" s="119"/>
      <c r="FM104" s="77">
        <f t="shared" si="263"/>
        <v>0</v>
      </c>
      <c r="FN104" s="77">
        <f t="shared" si="264"/>
        <v>0</v>
      </c>
      <c r="FO104" s="77">
        <f t="shared" si="265"/>
        <v>0</v>
      </c>
      <c r="FP104" s="118"/>
      <c r="FQ104" s="118"/>
      <c r="FR104" s="119"/>
      <c r="FS104" s="119"/>
      <c r="FT104" s="77">
        <f t="shared" si="266"/>
        <v>0</v>
      </c>
      <c r="FU104" s="77">
        <f t="shared" si="267"/>
        <v>0</v>
      </c>
      <c r="FV104" s="77">
        <f t="shared" si="268"/>
        <v>0</v>
      </c>
      <c r="FW104" s="118"/>
      <c r="FX104" s="118"/>
      <c r="FY104" s="119"/>
      <c r="FZ104" s="119"/>
      <c r="GA104" s="77">
        <f t="shared" si="269"/>
        <v>0</v>
      </c>
      <c r="GB104" s="77">
        <f t="shared" si="270"/>
        <v>0</v>
      </c>
      <c r="GC104" s="77">
        <f t="shared" si="271"/>
        <v>0</v>
      </c>
      <c r="GD104" s="118"/>
      <c r="GE104" s="118"/>
      <c r="GF104" s="119"/>
      <c r="GG104" s="119"/>
      <c r="GH104" s="77">
        <f t="shared" si="272"/>
        <v>0</v>
      </c>
      <c r="GI104" s="77">
        <f t="shared" si="273"/>
        <v>0</v>
      </c>
      <c r="GJ104" s="77">
        <f t="shared" si="274"/>
        <v>0</v>
      </c>
      <c r="GK104" s="118"/>
      <c r="GL104" s="118"/>
      <c r="GM104" s="119"/>
      <c r="GN104" s="119"/>
      <c r="GO104" s="77">
        <f t="shared" si="275"/>
        <v>0</v>
      </c>
      <c r="GP104" s="77">
        <f t="shared" si="276"/>
        <v>0</v>
      </c>
      <c r="GQ104" s="77">
        <f t="shared" si="277"/>
        <v>0</v>
      </c>
      <c r="GR104" s="118"/>
      <c r="GS104" s="118"/>
      <c r="GT104" s="119"/>
      <c r="GU104" s="119"/>
      <c r="GV104" s="77">
        <f t="shared" si="278"/>
        <v>0</v>
      </c>
      <c r="GW104" s="77">
        <f t="shared" si="279"/>
        <v>0</v>
      </c>
      <c r="GX104" s="77">
        <f t="shared" si="280"/>
        <v>0</v>
      </c>
      <c r="GY104" s="118"/>
      <c r="GZ104" s="118"/>
      <c r="HA104" s="119"/>
      <c r="HB104" s="119"/>
      <c r="HC104" s="77">
        <f t="shared" si="281"/>
        <v>0</v>
      </c>
      <c r="HD104" s="77">
        <f t="shared" si="282"/>
        <v>0</v>
      </c>
      <c r="HE104" s="77">
        <f t="shared" si="283"/>
        <v>0</v>
      </c>
      <c r="HF104" s="118"/>
      <c r="HG104" s="118"/>
      <c r="HH104" s="119"/>
      <c r="HI104" s="119"/>
      <c r="HJ104" s="77">
        <f t="shared" si="284"/>
        <v>0</v>
      </c>
      <c r="HK104" s="77">
        <f t="shared" si="285"/>
        <v>0</v>
      </c>
      <c r="HL104" s="77">
        <f t="shared" si="286"/>
        <v>0</v>
      </c>
      <c r="HM104" s="120"/>
      <c r="HN104" s="120"/>
      <c r="HO104" s="120"/>
      <c r="HP104" s="120"/>
      <c r="HQ104" s="120"/>
      <c r="HR104" s="120"/>
      <c r="HS104" s="76">
        <f t="shared" si="181"/>
        <v>0</v>
      </c>
      <c r="HT104" s="76">
        <f t="shared" si="182"/>
        <v>0</v>
      </c>
      <c r="HU104" s="76">
        <f t="shared" si="183"/>
        <v>0</v>
      </c>
      <c r="HV104" s="76">
        <f t="shared" si="184"/>
        <v>0</v>
      </c>
      <c r="HW104" s="76">
        <f t="shared" si="185"/>
        <v>0</v>
      </c>
      <c r="HX104" s="76">
        <f t="shared" si="186"/>
        <v>0</v>
      </c>
      <c r="HY104" s="76">
        <f t="shared" si="187"/>
        <v>0</v>
      </c>
      <c r="HZ104" s="76">
        <f t="shared" si="188"/>
        <v>0</v>
      </c>
      <c r="IA104" s="76">
        <f t="shared" si="189"/>
        <v>0</v>
      </c>
      <c r="IB104" s="76">
        <f t="shared" si="190"/>
        <v>0</v>
      </c>
      <c r="IC104" s="76">
        <f t="shared" si="191"/>
        <v>0</v>
      </c>
      <c r="ID104" s="76">
        <f t="shared" si="192"/>
        <v>0</v>
      </c>
      <c r="IE104" s="78">
        <f>IF('Daftar Pegawai'!I98="ASN YANG TIDAK DIBAYARKAN TPP",100%,
 IF(HZ104&gt;=$C$4,100%,
 (HN104*3%)+H104+I104+J104+O104+P104+Q104+V104+W104+X104+AC104+AD104+AE104+AJ104+AK104+AL104+AQ104+AR104+AS104+AX104+AY104+AZ104+BE104+BF104+BG104+BL104+BM104+BN104+BS104+BT104+BU104+BZ104+CA104+CB104+CG104+CH104+CI104+CN104+CO104+CP104+CU104+CV104+CW104+DB104+DC104+DD104+DI104+DJ104+DK104+DP104+DQ104+DR104+DW104+DX104+DY104+ED104+EE104+EF104+EK104+EL104+EM104+ER104+ES104+ET104+EY104+EZ104+FA104+FF104+FG104+FH104+FM104+FN104+FO104+FT104+FU104+FV104+GA104+GB104+GC104+GH104+GI104+GJ104+GO104+GP104+GQ104+GV104+GW104+GX104+HC104+HD104+HE104+HJ104+HK104+HL104+'Daftar Pegawai'!K98+'Daftar Pegawai'!M98+'Daftar Pegawai'!U98+'Daftar Pegawai'!O98+'Daftar Pegawai'!Q98+'Daftar Pegawai'!S98
 )
)</f>
        <v>1</v>
      </c>
      <c r="IF104" s="78">
        <f t="shared" si="287"/>
        <v>1</v>
      </c>
    </row>
    <row r="105" spans="1:240" x14ac:dyDescent="0.25">
      <c r="A105" s="121">
        <f t="shared" si="193"/>
        <v>95</v>
      </c>
      <c r="B105" s="121">
        <f>'Daftar Pegawai'!B99</f>
        <v>0</v>
      </c>
      <c r="C105" s="121">
        <f>'Daftar Pegawai'!C99</f>
        <v>0</v>
      </c>
      <c r="D105" s="118"/>
      <c r="E105" s="118"/>
      <c r="F105" s="119"/>
      <c r="G105" s="119"/>
      <c r="H105" s="77">
        <f t="shared" si="194"/>
        <v>0</v>
      </c>
      <c r="I105" s="77">
        <f t="shared" si="195"/>
        <v>0</v>
      </c>
      <c r="J105" s="77">
        <f t="shared" si="196"/>
        <v>0</v>
      </c>
      <c r="K105" s="118"/>
      <c r="L105" s="118"/>
      <c r="M105" s="119"/>
      <c r="N105" s="119"/>
      <c r="O105" s="77">
        <f t="shared" si="197"/>
        <v>0</v>
      </c>
      <c r="P105" s="77">
        <f t="shared" si="198"/>
        <v>0</v>
      </c>
      <c r="Q105" s="77">
        <f t="shared" si="199"/>
        <v>0</v>
      </c>
      <c r="R105" s="118"/>
      <c r="S105" s="118"/>
      <c r="T105" s="119"/>
      <c r="U105" s="119"/>
      <c r="V105" s="77">
        <f t="shared" si="200"/>
        <v>0</v>
      </c>
      <c r="W105" s="77">
        <f t="shared" si="201"/>
        <v>0</v>
      </c>
      <c r="X105" s="77">
        <f t="shared" si="202"/>
        <v>0</v>
      </c>
      <c r="Y105" s="118"/>
      <c r="Z105" s="118"/>
      <c r="AA105" s="119"/>
      <c r="AB105" s="119"/>
      <c r="AC105" s="77">
        <f t="shared" si="203"/>
        <v>0</v>
      </c>
      <c r="AD105" s="77">
        <f t="shared" si="204"/>
        <v>0</v>
      </c>
      <c r="AE105" s="77">
        <f t="shared" si="205"/>
        <v>0</v>
      </c>
      <c r="AF105" s="118"/>
      <c r="AG105" s="118"/>
      <c r="AH105" s="119"/>
      <c r="AI105" s="119"/>
      <c r="AJ105" s="77">
        <f t="shared" si="206"/>
        <v>0</v>
      </c>
      <c r="AK105" s="77">
        <f t="shared" si="207"/>
        <v>0</v>
      </c>
      <c r="AL105" s="77">
        <f t="shared" si="208"/>
        <v>0</v>
      </c>
      <c r="AM105" s="118"/>
      <c r="AN105" s="118"/>
      <c r="AO105" s="119"/>
      <c r="AP105" s="119"/>
      <c r="AQ105" s="77">
        <f t="shared" si="209"/>
        <v>0</v>
      </c>
      <c r="AR105" s="77">
        <f t="shared" si="210"/>
        <v>0</v>
      </c>
      <c r="AS105" s="77">
        <f t="shared" si="211"/>
        <v>0</v>
      </c>
      <c r="AT105" s="118"/>
      <c r="AU105" s="118"/>
      <c r="AV105" s="119"/>
      <c r="AW105" s="119"/>
      <c r="AX105" s="77">
        <f t="shared" si="212"/>
        <v>0</v>
      </c>
      <c r="AY105" s="77">
        <f t="shared" si="213"/>
        <v>0</v>
      </c>
      <c r="AZ105" s="77">
        <f t="shared" si="214"/>
        <v>0</v>
      </c>
      <c r="BA105" s="118"/>
      <c r="BB105" s="118"/>
      <c r="BC105" s="119"/>
      <c r="BD105" s="119"/>
      <c r="BE105" s="77">
        <f t="shared" si="215"/>
        <v>0</v>
      </c>
      <c r="BF105" s="77">
        <f t="shared" si="216"/>
        <v>0</v>
      </c>
      <c r="BG105" s="77">
        <f t="shared" si="217"/>
        <v>0</v>
      </c>
      <c r="BH105" s="118"/>
      <c r="BI105" s="118"/>
      <c r="BJ105" s="119"/>
      <c r="BK105" s="119"/>
      <c r="BL105" s="77">
        <f t="shared" si="218"/>
        <v>0</v>
      </c>
      <c r="BM105" s="77">
        <f t="shared" si="219"/>
        <v>0</v>
      </c>
      <c r="BN105" s="77">
        <f t="shared" si="220"/>
        <v>0</v>
      </c>
      <c r="BO105" s="118"/>
      <c r="BP105" s="118"/>
      <c r="BQ105" s="119"/>
      <c r="BR105" s="119"/>
      <c r="BS105" s="77">
        <f t="shared" si="221"/>
        <v>0</v>
      </c>
      <c r="BT105" s="77">
        <f t="shared" si="222"/>
        <v>0</v>
      </c>
      <c r="BU105" s="77">
        <f t="shared" si="223"/>
        <v>0</v>
      </c>
      <c r="BV105" s="118"/>
      <c r="BW105" s="118"/>
      <c r="BX105" s="119"/>
      <c r="BY105" s="119"/>
      <c r="BZ105" s="77">
        <f t="shared" si="224"/>
        <v>0</v>
      </c>
      <c r="CA105" s="77">
        <f t="shared" si="225"/>
        <v>0</v>
      </c>
      <c r="CB105" s="77">
        <f t="shared" si="226"/>
        <v>0</v>
      </c>
      <c r="CC105" s="118"/>
      <c r="CD105" s="118"/>
      <c r="CE105" s="119"/>
      <c r="CF105" s="119"/>
      <c r="CG105" s="77">
        <f t="shared" si="227"/>
        <v>0</v>
      </c>
      <c r="CH105" s="77">
        <f t="shared" si="228"/>
        <v>0</v>
      </c>
      <c r="CI105" s="77">
        <f t="shared" si="229"/>
        <v>0</v>
      </c>
      <c r="CJ105" s="118"/>
      <c r="CK105" s="118"/>
      <c r="CL105" s="119"/>
      <c r="CM105" s="119"/>
      <c r="CN105" s="77">
        <f t="shared" si="230"/>
        <v>0</v>
      </c>
      <c r="CO105" s="77">
        <f t="shared" si="231"/>
        <v>0</v>
      </c>
      <c r="CP105" s="77">
        <f t="shared" si="232"/>
        <v>0</v>
      </c>
      <c r="CQ105" s="118"/>
      <c r="CR105" s="118"/>
      <c r="CS105" s="119"/>
      <c r="CT105" s="119"/>
      <c r="CU105" s="77">
        <f t="shared" si="233"/>
        <v>0</v>
      </c>
      <c r="CV105" s="77">
        <f t="shared" si="234"/>
        <v>0</v>
      </c>
      <c r="CW105" s="77">
        <f t="shared" si="235"/>
        <v>0</v>
      </c>
      <c r="CX105" s="118"/>
      <c r="CY105" s="118"/>
      <c r="CZ105" s="119"/>
      <c r="DA105" s="119"/>
      <c r="DB105" s="77">
        <f t="shared" si="236"/>
        <v>0</v>
      </c>
      <c r="DC105" s="77">
        <f t="shared" si="237"/>
        <v>0</v>
      </c>
      <c r="DD105" s="77">
        <f t="shared" si="238"/>
        <v>0</v>
      </c>
      <c r="DE105" s="118"/>
      <c r="DF105" s="118"/>
      <c r="DG105" s="119"/>
      <c r="DH105" s="119"/>
      <c r="DI105" s="77">
        <f t="shared" si="239"/>
        <v>0</v>
      </c>
      <c r="DJ105" s="77">
        <f t="shared" si="240"/>
        <v>0</v>
      </c>
      <c r="DK105" s="77">
        <f t="shared" si="241"/>
        <v>0</v>
      </c>
      <c r="DL105" s="118"/>
      <c r="DM105" s="118"/>
      <c r="DN105" s="119"/>
      <c r="DO105" s="119"/>
      <c r="DP105" s="77">
        <f t="shared" si="242"/>
        <v>0</v>
      </c>
      <c r="DQ105" s="77">
        <f t="shared" si="243"/>
        <v>0</v>
      </c>
      <c r="DR105" s="77">
        <f t="shared" si="244"/>
        <v>0</v>
      </c>
      <c r="DS105" s="118"/>
      <c r="DT105" s="118"/>
      <c r="DU105" s="119"/>
      <c r="DV105" s="119"/>
      <c r="DW105" s="77">
        <f t="shared" si="245"/>
        <v>0</v>
      </c>
      <c r="DX105" s="77">
        <f t="shared" si="246"/>
        <v>0</v>
      </c>
      <c r="DY105" s="77">
        <f t="shared" si="247"/>
        <v>0</v>
      </c>
      <c r="DZ105" s="118"/>
      <c r="EA105" s="118"/>
      <c r="EB105" s="119"/>
      <c r="EC105" s="119"/>
      <c r="ED105" s="77">
        <f t="shared" si="248"/>
        <v>0</v>
      </c>
      <c r="EE105" s="77">
        <f t="shared" si="249"/>
        <v>0</v>
      </c>
      <c r="EF105" s="77">
        <f t="shared" si="250"/>
        <v>0</v>
      </c>
      <c r="EG105" s="118"/>
      <c r="EH105" s="118"/>
      <c r="EI105" s="119"/>
      <c r="EJ105" s="119"/>
      <c r="EK105" s="77">
        <f t="shared" si="251"/>
        <v>0</v>
      </c>
      <c r="EL105" s="77">
        <f t="shared" si="252"/>
        <v>0</v>
      </c>
      <c r="EM105" s="77">
        <f t="shared" si="253"/>
        <v>0</v>
      </c>
      <c r="EN105" s="118"/>
      <c r="EO105" s="118"/>
      <c r="EP105" s="119"/>
      <c r="EQ105" s="119"/>
      <c r="ER105" s="77">
        <f t="shared" si="254"/>
        <v>0</v>
      </c>
      <c r="ES105" s="77">
        <f t="shared" si="255"/>
        <v>0</v>
      </c>
      <c r="ET105" s="77">
        <f t="shared" si="256"/>
        <v>0</v>
      </c>
      <c r="EU105" s="118"/>
      <c r="EV105" s="118"/>
      <c r="EW105" s="119"/>
      <c r="EX105" s="119"/>
      <c r="EY105" s="77">
        <f t="shared" si="257"/>
        <v>0</v>
      </c>
      <c r="EZ105" s="77">
        <f t="shared" si="258"/>
        <v>0</v>
      </c>
      <c r="FA105" s="77">
        <f t="shared" si="259"/>
        <v>0</v>
      </c>
      <c r="FB105" s="118"/>
      <c r="FC105" s="118"/>
      <c r="FD105" s="119"/>
      <c r="FE105" s="119"/>
      <c r="FF105" s="77">
        <f t="shared" si="260"/>
        <v>0</v>
      </c>
      <c r="FG105" s="77">
        <f t="shared" si="261"/>
        <v>0</v>
      </c>
      <c r="FH105" s="77">
        <f t="shared" si="262"/>
        <v>0</v>
      </c>
      <c r="FI105" s="118"/>
      <c r="FJ105" s="118"/>
      <c r="FK105" s="119"/>
      <c r="FL105" s="119"/>
      <c r="FM105" s="77">
        <f t="shared" si="263"/>
        <v>0</v>
      </c>
      <c r="FN105" s="77">
        <f t="shared" si="264"/>
        <v>0</v>
      </c>
      <c r="FO105" s="77">
        <f t="shared" si="265"/>
        <v>0</v>
      </c>
      <c r="FP105" s="118"/>
      <c r="FQ105" s="118"/>
      <c r="FR105" s="119"/>
      <c r="FS105" s="119"/>
      <c r="FT105" s="77">
        <f t="shared" si="266"/>
        <v>0</v>
      </c>
      <c r="FU105" s="77">
        <f t="shared" si="267"/>
        <v>0</v>
      </c>
      <c r="FV105" s="77">
        <f t="shared" si="268"/>
        <v>0</v>
      </c>
      <c r="FW105" s="118"/>
      <c r="FX105" s="118"/>
      <c r="FY105" s="119"/>
      <c r="FZ105" s="119"/>
      <c r="GA105" s="77">
        <f t="shared" si="269"/>
        <v>0</v>
      </c>
      <c r="GB105" s="77">
        <f t="shared" si="270"/>
        <v>0</v>
      </c>
      <c r="GC105" s="77">
        <f t="shared" si="271"/>
        <v>0</v>
      </c>
      <c r="GD105" s="118"/>
      <c r="GE105" s="118"/>
      <c r="GF105" s="119"/>
      <c r="GG105" s="119"/>
      <c r="GH105" s="77">
        <f t="shared" si="272"/>
        <v>0</v>
      </c>
      <c r="GI105" s="77">
        <f t="shared" si="273"/>
        <v>0</v>
      </c>
      <c r="GJ105" s="77">
        <f t="shared" si="274"/>
        <v>0</v>
      </c>
      <c r="GK105" s="118"/>
      <c r="GL105" s="118"/>
      <c r="GM105" s="119"/>
      <c r="GN105" s="119"/>
      <c r="GO105" s="77">
        <f t="shared" si="275"/>
        <v>0</v>
      </c>
      <c r="GP105" s="77">
        <f t="shared" si="276"/>
        <v>0</v>
      </c>
      <c r="GQ105" s="77">
        <f t="shared" si="277"/>
        <v>0</v>
      </c>
      <c r="GR105" s="118"/>
      <c r="GS105" s="118"/>
      <c r="GT105" s="119"/>
      <c r="GU105" s="119"/>
      <c r="GV105" s="77">
        <f t="shared" si="278"/>
        <v>0</v>
      </c>
      <c r="GW105" s="77">
        <f t="shared" si="279"/>
        <v>0</v>
      </c>
      <c r="GX105" s="77">
        <f t="shared" si="280"/>
        <v>0</v>
      </c>
      <c r="GY105" s="118"/>
      <c r="GZ105" s="118"/>
      <c r="HA105" s="119"/>
      <c r="HB105" s="119"/>
      <c r="HC105" s="77">
        <f t="shared" si="281"/>
        <v>0</v>
      </c>
      <c r="HD105" s="77">
        <f t="shared" si="282"/>
        <v>0</v>
      </c>
      <c r="HE105" s="77">
        <f t="shared" si="283"/>
        <v>0</v>
      </c>
      <c r="HF105" s="118"/>
      <c r="HG105" s="118"/>
      <c r="HH105" s="119"/>
      <c r="HI105" s="119"/>
      <c r="HJ105" s="77">
        <f t="shared" si="284"/>
        <v>0</v>
      </c>
      <c r="HK105" s="77">
        <f t="shared" si="285"/>
        <v>0</v>
      </c>
      <c r="HL105" s="77">
        <f t="shared" si="286"/>
        <v>0</v>
      </c>
      <c r="HM105" s="120"/>
      <c r="HN105" s="120"/>
      <c r="HO105" s="120"/>
      <c r="HP105" s="120"/>
      <c r="HQ105" s="120"/>
      <c r="HR105" s="120"/>
      <c r="HS105" s="76">
        <f t="shared" si="181"/>
        <v>0</v>
      </c>
      <c r="HT105" s="76">
        <f t="shared" si="182"/>
        <v>0</v>
      </c>
      <c r="HU105" s="76">
        <f t="shared" si="183"/>
        <v>0</v>
      </c>
      <c r="HV105" s="76">
        <f t="shared" si="184"/>
        <v>0</v>
      </c>
      <c r="HW105" s="76">
        <f t="shared" si="185"/>
        <v>0</v>
      </c>
      <c r="HX105" s="76">
        <f t="shared" si="186"/>
        <v>0</v>
      </c>
      <c r="HY105" s="76">
        <f t="shared" si="187"/>
        <v>0</v>
      </c>
      <c r="HZ105" s="76">
        <f t="shared" si="188"/>
        <v>0</v>
      </c>
      <c r="IA105" s="76">
        <f t="shared" si="189"/>
        <v>0</v>
      </c>
      <c r="IB105" s="76">
        <f t="shared" si="190"/>
        <v>0</v>
      </c>
      <c r="IC105" s="76">
        <f t="shared" si="191"/>
        <v>0</v>
      </c>
      <c r="ID105" s="76">
        <f t="shared" si="192"/>
        <v>0</v>
      </c>
      <c r="IE105" s="78">
        <f>IF('Daftar Pegawai'!I99="ASN YANG TIDAK DIBAYARKAN TPP",100%,
 IF(HZ105&gt;=$C$4,100%,
 (HN105*3%)+H105+I105+J105+O105+P105+Q105+V105+W105+X105+AC105+AD105+AE105+AJ105+AK105+AL105+AQ105+AR105+AS105+AX105+AY105+AZ105+BE105+BF105+BG105+BL105+BM105+BN105+BS105+BT105+BU105+BZ105+CA105+CB105+CG105+CH105+CI105+CN105+CO105+CP105+CU105+CV105+CW105+DB105+DC105+DD105+DI105+DJ105+DK105+DP105+DQ105+DR105+DW105+DX105+DY105+ED105+EE105+EF105+EK105+EL105+EM105+ER105+ES105+ET105+EY105+EZ105+FA105+FF105+FG105+FH105+FM105+FN105+FO105+FT105+FU105+FV105+GA105+GB105+GC105+GH105+GI105+GJ105+GO105+GP105+GQ105+GV105+GW105+GX105+HC105+HD105+HE105+HJ105+HK105+HL105+'Daftar Pegawai'!K99+'Daftar Pegawai'!M99+'Daftar Pegawai'!U99+'Daftar Pegawai'!O99+'Daftar Pegawai'!Q99+'Daftar Pegawai'!S99
 )
)</f>
        <v>1</v>
      </c>
      <c r="IF105" s="78">
        <f t="shared" si="287"/>
        <v>1</v>
      </c>
    </row>
    <row r="106" spans="1:240" x14ac:dyDescent="0.25">
      <c r="A106" s="121">
        <f t="shared" si="193"/>
        <v>96</v>
      </c>
      <c r="B106" s="121">
        <f>'Daftar Pegawai'!B100</f>
        <v>0</v>
      </c>
      <c r="C106" s="121">
        <f>'Daftar Pegawai'!C100</f>
        <v>0</v>
      </c>
      <c r="D106" s="118"/>
      <c r="E106" s="118"/>
      <c r="F106" s="119"/>
      <c r="G106" s="119"/>
      <c r="H106" s="77">
        <f t="shared" si="194"/>
        <v>0</v>
      </c>
      <c r="I106" s="77">
        <f t="shared" si="195"/>
        <v>0</v>
      </c>
      <c r="J106" s="77">
        <f t="shared" si="196"/>
        <v>0</v>
      </c>
      <c r="K106" s="118"/>
      <c r="L106" s="118"/>
      <c r="M106" s="119"/>
      <c r="N106" s="119"/>
      <c r="O106" s="77">
        <f t="shared" si="197"/>
        <v>0</v>
      </c>
      <c r="P106" s="77">
        <f t="shared" si="198"/>
        <v>0</v>
      </c>
      <c r="Q106" s="77">
        <f t="shared" si="199"/>
        <v>0</v>
      </c>
      <c r="R106" s="118"/>
      <c r="S106" s="118"/>
      <c r="T106" s="119"/>
      <c r="U106" s="119"/>
      <c r="V106" s="77">
        <f t="shared" si="200"/>
        <v>0</v>
      </c>
      <c r="W106" s="77">
        <f t="shared" si="201"/>
        <v>0</v>
      </c>
      <c r="X106" s="77">
        <f t="shared" si="202"/>
        <v>0</v>
      </c>
      <c r="Y106" s="118"/>
      <c r="Z106" s="118"/>
      <c r="AA106" s="119"/>
      <c r="AB106" s="119"/>
      <c r="AC106" s="77">
        <f t="shared" si="203"/>
        <v>0</v>
      </c>
      <c r="AD106" s="77">
        <f t="shared" si="204"/>
        <v>0</v>
      </c>
      <c r="AE106" s="77">
        <f t="shared" si="205"/>
        <v>0</v>
      </c>
      <c r="AF106" s="118"/>
      <c r="AG106" s="118"/>
      <c r="AH106" s="119"/>
      <c r="AI106" s="119"/>
      <c r="AJ106" s="77">
        <f t="shared" si="206"/>
        <v>0</v>
      </c>
      <c r="AK106" s="77">
        <f t="shared" si="207"/>
        <v>0</v>
      </c>
      <c r="AL106" s="77">
        <f t="shared" si="208"/>
        <v>0</v>
      </c>
      <c r="AM106" s="118"/>
      <c r="AN106" s="118"/>
      <c r="AO106" s="119"/>
      <c r="AP106" s="119"/>
      <c r="AQ106" s="77">
        <f t="shared" si="209"/>
        <v>0</v>
      </c>
      <c r="AR106" s="77">
        <f t="shared" si="210"/>
        <v>0</v>
      </c>
      <c r="AS106" s="77">
        <f t="shared" si="211"/>
        <v>0</v>
      </c>
      <c r="AT106" s="118"/>
      <c r="AU106" s="118"/>
      <c r="AV106" s="119"/>
      <c r="AW106" s="119"/>
      <c r="AX106" s="77">
        <f t="shared" si="212"/>
        <v>0</v>
      </c>
      <c r="AY106" s="77">
        <f t="shared" si="213"/>
        <v>0</v>
      </c>
      <c r="AZ106" s="77">
        <f t="shared" si="214"/>
        <v>0</v>
      </c>
      <c r="BA106" s="118"/>
      <c r="BB106" s="118"/>
      <c r="BC106" s="119"/>
      <c r="BD106" s="119"/>
      <c r="BE106" s="77">
        <f t="shared" si="215"/>
        <v>0</v>
      </c>
      <c r="BF106" s="77">
        <f t="shared" si="216"/>
        <v>0</v>
      </c>
      <c r="BG106" s="77">
        <f t="shared" si="217"/>
        <v>0</v>
      </c>
      <c r="BH106" s="118"/>
      <c r="BI106" s="118"/>
      <c r="BJ106" s="119"/>
      <c r="BK106" s="119"/>
      <c r="BL106" s="77">
        <f t="shared" si="218"/>
        <v>0</v>
      </c>
      <c r="BM106" s="77">
        <f t="shared" si="219"/>
        <v>0</v>
      </c>
      <c r="BN106" s="77">
        <f t="shared" si="220"/>
        <v>0</v>
      </c>
      <c r="BO106" s="118"/>
      <c r="BP106" s="118"/>
      <c r="BQ106" s="119"/>
      <c r="BR106" s="119"/>
      <c r="BS106" s="77">
        <f t="shared" si="221"/>
        <v>0</v>
      </c>
      <c r="BT106" s="77">
        <f t="shared" si="222"/>
        <v>0</v>
      </c>
      <c r="BU106" s="77">
        <f t="shared" si="223"/>
        <v>0</v>
      </c>
      <c r="BV106" s="118"/>
      <c r="BW106" s="118"/>
      <c r="BX106" s="119"/>
      <c r="BY106" s="119"/>
      <c r="BZ106" s="77">
        <f t="shared" si="224"/>
        <v>0</v>
      </c>
      <c r="CA106" s="77">
        <f t="shared" si="225"/>
        <v>0</v>
      </c>
      <c r="CB106" s="77">
        <f t="shared" si="226"/>
        <v>0</v>
      </c>
      <c r="CC106" s="118"/>
      <c r="CD106" s="118"/>
      <c r="CE106" s="119"/>
      <c r="CF106" s="119"/>
      <c r="CG106" s="77">
        <f t="shared" si="227"/>
        <v>0</v>
      </c>
      <c r="CH106" s="77">
        <f t="shared" si="228"/>
        <v>0</v>
      </c>
      <c r="CI106" s="77">
        <f t="shared" si="229"/>
        <v>0</v>
      </c>
      <c r="CJ106" s="118"/>
      <c r="CK106" s="118"/>
      <c r="CL106" s="119"/>
      <c r="CM106" s="119"/>
      <c r="CN106" s="77">
        <f t="shared" si="230"/>
        <v>0</v>
      </c>
      <c r="CO106" s="77">
        <f t="shared" si="231"/>
        <v>0</v>
      </c>
      <c r="CP106" s="77">
        <f t="shared" si="232"/>
        <v>0</v>
      </c>
      <c r="CQ106" s="118"/>
      <c r="CR106" s="118"/>
      <c r="CS106" s="119"/>
      <c r="CT106" s="119"/>
      <c r="CU106" s="77">
        <f t="shared" si="233"/>
        <v>0</v>
      </c>
      <c r="CV106" s="77">
        <f t="shared" si="234"/>
        <v>0</v>
      </c>
      <c r="CW106" s="77">
        <f t="shared" si="235"/>
        <v>0</v>
      </c>
      <c r="CX106" s="118"/>
      <c r="CY106" s="118"/>
      <c r="CZ106" s="119"/>
      <c r="DA106" s="119"/>
      <c r="DB106" s="77">
        <f t="shared" si="236"/>
        <v>0</v>
      </c>
      <c r="DC106" s="77">
        <f t="shared" si="237"/>
        <v>0</v>
      </c>
      <c r="DD106" s="77">
        <f t="shared" si="238"/>
        <v>0</v>
      </c>
      <c r="DE106" s="118"/>
      <c r="DF106" s="118"/>
      <c r="DG106" s="119"/>
      <c r="DH106" s="119"/>
      <c r="DI106" s="77">
        <f t="shared" si="239"/>
        <v>0</v>
      </c>
      <c r="DJ106" s="77">
        <f t="shared" si="240"/>
        <v>0</v>
      </c>
      <c r="DK106" s="77">
        <f t="shared" si="241"/>
        <v>0</v>
      </c>
      <c r="DL106" s="118"/>
      <c r="DM106" s="118"/>
      <c r="DN106" s="119"/>
      <c r="DO106" s="119"/>
      <c r="DP106" s="77">
        <f t="shared" si="242"/>
        <v>0</v>
      </c>
      <c r="DQ106" s="77">
        <f t="shared" si="243"/>
        <v>0</v>
      </c>
      <c r="DR106" s="77">
        <f t="shared" si="244"/>
        <v>0</v>
      </c>
      <c r="DS106" s="118"/>
      <c r="DT106" s="118"/>
      <c r="DU106" s="119"/>
      <c r="DV106" s="119"/>
      <c r="DW106" s="77">
        <f t="shared" si="245"/>
        <v>0</v>
      </c>
      <c r="DX106" s="77">
        <f t="shared" si="246"/>
        <v>0</v>
      </c>
      <c r="DY106" s="77">
        <f t="shared" si="247"/>
        <v>0</v>
      </c>
      <c r="DZ106" s="118"/>
      <c r="EA106" s="118"/>
      <c r="EB106" s="119"/>
      <c r="EC106" s="119"/>
      <c r="ED106" s="77">
        <f t="shared" si="248"/>
        <v>0</v>
      </c>
      <c r="EE106" s="77">
        <f t="shared" si="249"/>
        <v>0</v>
      </c>
      <c r="EF106" s="77">
        <f t="shared" si="250"/>
        <v>0</v>
      </c>
      <c r="EG106" s="118"/>
      <c r="EH106" s="118"/>
      <c r="EI106" s="119"/>
      <c r="EJ106" s="119"/>
      <c r="EK106" s="77">
        <f t="shared" si="251"/>
        <v>0</v>
      </c>
      <c r="EL106" s="77">
        <f t="shared" si="252"/>
        <v>0</v>
      </c>
      <c r="EM106" s="77">
        <f t="shared" si="253"/>
        <v>0</v>
      </c>
      <c r="EN106" s="118"/>
      <c r="EO106" s="118"/>
      <c r="EP106" s="119"/>
      <c r="EQ106" s="119"/>
      <c r="ER106" s="77">
        <f t="shared" si="254"/>
        <v>0</v>
      </c>
      <c r="ES106" s="77">
        <f t="shared" si="255"/>
        <v>0</v>
      </c>
      <c r="ET106" s="77">
        <f t="shared" si="256"/>
        <v>0</v>
      </c>
      <c r="EU106" s="118"/>
      <c r="EV106" s="118"/>
      <c r="EW106" s="119"/>
      <c r="EX106" s="119"/>
      <c r="EY106" s="77">
        <f t="shared" si="257"/>
        <v>0</v>
      </c>
      <c r="EZ106" s="77">
        <f t="shared" si="258"/>
        <v>0</v>
      </c>
      <c r="FA106" s="77">
        <f t="shared" si="259"/>
        <v>0</v>
      </c>
      <c r="FB106" s="118"/>
      <c r="FC106" s="118"/>
      <c r="FD106" s="119"/>
      <c r="FE106" s="119"/>
      <c r="FF106" s="77">
        <f t="shared" si="260"/>
        <v>0</v>
      </c>
      <c r="FG106" s="77">
        <f t="shared" si="261"/>
        <v>0</v>
      </c>
      <c r="FH106" s="77">
        <f t="shared" si="262"/>
        <v>0</v>
      </c>
      <c r="FI106" s="118"/>
      <c r="FJ106" s="118"/>
      <c r="FK106" s="119"/>
      <c r="FL106" s="119"/>
      <c r="FM106" s="77">
        <f t="shared" si="263"/>
        <v>0</v>
      </c>
      <c r="FN106" s="77">
        <f t="shared" si="264"/>
        <v>0</v>
      </c>
      <c r="FO106" s="77">
        <f t="shared" si="265"/>
        <v>0</v>
      </c>
      <c r="FP106" s="118"/>
      <c r="FQ106" s="118"/>
      <c r="FR106" s="119"/>
      <c r="FS106" s="119"/>
      <c r="FT106" s="77">
        <f t="shared" si="266"/>
        <v>0</v>
      </c>
      <c r="FU106" s="77">
        <f t="shared" si="267"/>
        <v>0</v>
      </c>
      <c r="FV106" s="77">
        <f t="shared" si="268"/>
        <v>0</v>
      </c>
      <c r="FW106" s="118"/>
      <c r="FX106" s="118"/>
      <c r="FY106" s="119"/>
      <c r="FZ106" s="119"/>
      <c r="GA106" s="77">
        <f t="shared" si="269"/>
        <v>0</v>
      </c>
      <c r="GB106" s="77">
        <f t="shared" si="270"/>
        <v>0</v>
      </c>
      <c r="GC106" s="77">
        <f t="shared" si="271"/>
        <v>0</v>
      </c>
      <c r="GD106" s="118"/>
      <c r="GE106" s="118"/>
      <c r="GF106" s="119"/>
      <c r="GG106" s="119"/>
      <c r="GH106" s="77">
        <f t="shared" si="272"/>
        <v>0</v>
      </c>
      <c r="GI106" s="77">
        <f t="shared" si="273"/>
        <v>0</v>
      </c>
      <c r="GJ106" s="77">
        <f t="shared" si="274"/>
        <v>0</v>
      </c>
      <c r="GK106" s="118"/>
      <c r="GL106" s="118"/>
      <c r="GM106" s="119"/>
      <c r="GN106" s="119"/>
      <c r="GO106" s="77">
        <f t="shared" si="275"/>
        <v>0</v>
      </c>
      <c r="GP106" s="77">
        <f t="shared" si="276"/>
        <v>0</v>
      </c>
      <c r="GQ106" s="77">
        <f t="shared" si="277"/>
        <v>0</v>
      </c>
      <c r="GR106" s="118"/>
      <c r="GS106" s="118"/>
      <c r="GT106" s="119"/>
      <c r="GU106" s="119"/>
      <c r="GV106" s="77">
        <f t="shared" si="278"/>
        <v>0</v>
      </c>
      <c r="GW106" s="77">
        <f t="shared" si="279"/>
        <v>0</v>
      </c>
      <c r="GX106" s="77">
        <f t="shared" si="280"/>
        <v>0</v>
      </c>
      <c r="GY106" s="118"/>
      <c r="GZ106" s="118"/>
      <c r="HA106" s="119"/>
      <c r="HB106" s="119"/>
      <c r="HC106" s="77">
        <f t="shared" si="281"/>
        <v>0</v>
      </c>
      <c r="HD106" s="77">
        <f t="shared" si="282"/>
        <v>0</v>
      </c>
      <c r="HE106" s="77">
        <f t="shared" si="283"/>
        <v>0</v>
      </c>
      <c r="HF106" s="118"/>
      <c r="HG106" s="118"/>
      <c r="HH106" s="119"/>
      <c r="HI106" s="119"/>
      <c r="HJ106" s="77">
        <f t="shared" si="284"/>
        <v>0</v>
      </c>
      <c r="HK106" s="77">
        <f t="shared" si="285"/>
        <v>0</v>
      </c>
      <c r="HL106" s="77">
        <f t="shared" si="286"/>
        <v>0</v>
      </c>
      <c r="HM106" s="120"/>
      <c r="HN106" s="120"/>
      <c r="HO106" s="120"/>
      <c r="HP106" s="120"/>
      <c r="HQ106" s="120"/>
      <c r="HR106" s="120"/>
      <c r="HS106" s="76">
        <f t="shared" si="181"/>
        <v>0</v>
      </c>
      <c r="HT106" s="76">
        <f t="shared" si="182"/>
        <v>0</v>
      </c>
      <c r="HU106" s="76">
        <f t="shared" si="183"/>
        <v>0</v>
      </c>
      <c r="HV106" s="76">
        <f t="shared" si="184"/>
        <v>0</v>
      </c>
      <c r="HW106" s="76">
        <f t="shared" si="185"/>
        <v>0</v>
      </c>
      <c r="HX106" s="76">
        <f t="shared" si="186"/>
        <v>0</v>
      </c>
      <c r="HY106" s="76">
        <f t="shared" si="187"/>
        <v>0</v>
      </c>
      <c r="HZ106" s="76">
        <f t="shared" si="188"/>
        <v>0</v>
      </c>
      <c r="IA106" s="76">
        <f t="shared" si="189"/>
        <v>0</v>
      </c>
      <c r="IB106" s="76">
        <f t="shared" si="190"/>
        <v>0</v>
      </c>
      <c r="IC106" s="76">
        <f t="shared" si="191"/>
        <v>0</v>
      </c>
      <c r="ID106" s="76">
        <f t="shared" si="192"/>
        <v>0</v>
      </c>
      <c r="IE106" s="78">
        <f>IF('Daftar Pegawai'!I100="ASN YANG TIDAK DIBAYARKAN TPP",100%,
 IF(HZ106&gt;=$C$4,100%,
 (HN106*3%)+H106+I106+J106+O106+P106+Q106+V106+W106+X106+AC106+AD106+AE106+AJ106+AK106+AL106+AQ106+AR106+AS106+AX106+AY106+AZ106+BE106+BF106+BG106+BL106+BM106+BN106+BS106+BT106+BU106+BZ106+CA106+CB106+CG106+CH106+CI106+CN106+CO106+CP106+CU106+CV106+CW106+DB106+DC106+DD106+DI106+DJ106+DK106+DP106+DQ106+DR106+DW106+DX106+DY106+ED106+EE106+EF106+EK106+EL106+EM106+ER106+ES106+ET106+EY106+EZ106+FA106+FF106+FG106+FH106+FM106+FN106+FO106+FT106+FU106+FV106+GA106+GB106+GC106+GH106+GI106+GJ106+GO106+GP106+GQ106+GV106+GW106+GX106+HC106+HD106+HE106+HJ106+HK106+HL106+'Daftar Pegawai'!K100+'Daftar Pegawai'!M100+'Daftar Pegawai'!U100+'Daftar Pegawai'!O100+'Daftar Pegawai'!Q100+'Daftar Pegawai'!S100
 )
)</f>
        <v>1</v>
      </c>
      <c r="IF106" s="78">
        <f t="shared" si="287"/>
        <v>1</v>
      </c>
    </row>
    <row r="107" spans="1:240" x14ac:dyDescent="0.25">
      <c r="A107" s="121">
        <f t="shared" si="193"/>
        <v>97</v>
      </c>
      <c r="B107" s="121">
        <f>'Daftar Pegawai'!B101</f>
        <v>0</v>
      </c>
      <c r="C107" s="121">
        <f>'Daftar Pegawai'!C101</f>
        <v>0</v>
      </c>
      <c r="D107" s="118"/>
      <c r="E107" s="118"/>
      <c r="F107" s="119"/>
      <c r="G107" s="119"/>
      <c r="H107" s="77">
        <f t="shared" si="194"/>
        <v>0</v>
      </c>
      <c r="I107" s="77">
        <f t="shared" si="195"/>
        <v>0</v>
      </c>
      <c r="J107" s="77">
        <f t="shared" si="196"/>
        <v>0</v>
      </c>
      <c r="K107" s="118"/>
      <c r="L107" s="118"/>
      <c r="M107" s="119"/>
      <c r="N107" s="119"/>
      <c r="O107" s="77">
        <f t="shared" si="197"/>
        <v>0</v>
      </c>
      <c r="P107" s="77">
        <f t="shared" si="198"/>
        <v>0</v>
      </c>
      <c r="Q107" s="77">
        <f t="shared" si="199"/>
        <v>0</v>
      </c>
      <c r="R107" s="118"/>
      <c r="S107" s="118"/>
      <c r="T107" s="119"/>
      <c r="U107" s="119"/>
      <c r="V107" s="77">
        <f t="shared" si="200"/>
        <v>0</v>
      </c>
      <c r="W107" s="77">
        <f t="shared" si="201"/>
        <v>0</v>
      </c>
      <c r="X107" s="77">
        <f t="shared" si="202"/>
        <v>0</v>
      </c>
      <c r="Y107" s="118"/>
      <c r="Z107" s="118"/>
      <c r="AA107" s="119"/>
      <c r="AB107" s="119"/>
      <c r="AC107" s="77">
        <f t="shared" si="203"/>
        <v>0</v>
      </c>
      <c r="AD107" s="77">
        <f t="shared" si="204"/>
        <v>0</v>
      </c>
      <c r="AE107" s="77">
        <f t="shared" si="205"/>
        <v>0</v>
      </c>
      <c r="AF107" s="118"/>
      <c r="AG107" s="118"/>
      <c r="AH107" s="119"/>
      <c r="AI107" s="119"/>
      <c r="AJ107" s="77">
        <f t="shared" si="206"/>
        <v>0</v>
      </c>
      <c r="AK107" s="77">
        <f t="shared" si="207"/>
        <v>0</v>
      </c>
      <c r="AL107" s="77">
        <f t="shared" si="208"/>
        <v>0</v>
      </c>
      <c r="AM107" s="118"/>
      <c r="AN107" s="118"/>
      <c r="AO107" s="119"/>
      <c r="AP107" s="119"/>
      <c r="AQ107" s="77">
        <f t="shared" si="209"/>
        <v>0</v>
      </c>
      <c r="AR107" s="77">
        <f t="shared" si="210"/>
        <v>0</v>
      </c>
      <c r="AS107" s="77">
        <f t="shared" si="211"/>
        <v>0</v>
      </c>
      <c r="AT107" s="118"/>
      <c r="AU107" s="118"/>
      <c r="AV107" s="119"/>
      <c r="AW107" s="119"/>
      <c r="AX107" s="77">
        <f t="shared" si="212"/>
        <v>0</v>
      </c>
      <c r="AY107" s="77">
        <f t="shared" si="213"/>
        <v>0</v>
      </c>
      <c r="AZ107" s="77">
        <f t="shared" si="214"/>
        <v>0</v>
      </c>
      <c r="BA107" s="118"/>
      <c r="BB107" s="118"/>
      <c r="BC107" s="119"/>
      <c r="BD107" s="119"/>
      <c r="BE107" s="77">
        <f t="shared" si="215"/>
        <v>0</v>
      </c>
      <c r="BF107" s="77">
        <f t="shared" si="216"/>
        <v>0</v>
      </c>
      <c r="BG107" s="77">
        <f t="shared" si="217"/>
        <v>0</v>
      </c>
      <c r="BH107" s="118"/>
      <c r="BI107" s="118"/>
      <c r="BJ107" s="119"/>
      <c r="BK107" s="119"/>
      <c r="BL107" s="77">
        <f t="shared" si="218"/>
        <v>0</v>
      </c>
      <c r="BM107" s="77">
        <f t="shared" si="219"/>
        <v>0</v>
      </c>
      <c r="BN107" s="77">
        <f t="shared" si="220"/>
        <v>0</v>
      </c>
      <c r="BO107" s="118"/>
      <c r="BP107" s="118"/>
      <c r="BQ107" s="119"/>
      <c r="BR107" s="119"/>
      <c r="BS107" s="77">
        <f t="shared" si="221"/>
        <v>0</v>
      </c>
      <c r="BT107" s="77">
        <f t="shared" si="222"/>
        <v>0</v>
      </c>
      <c r="BU107" s="77">
        <f t="shared" si="223"/>
        <v>0</v>
      </c>
      <c r="BV107" s="118"/>
      <c r="BW107" s="118"/>
      <c r="BX107" s="119"/>
      <c r="BY107" s="119"/>
      <c r="BZ107" s="77">
        <f t="shared" si="224"/>
        <v>0</v>
      </c>
      <c r="CA107" s="77">
        <f t="shared" si="225"/>
        <v>0</v>
      </c>
      <c r="CB107" s="77">
        <f t="shared" si="226"/>
        <v>0</v>
      </c>
      <c r="CC107" s="118"/>
      <c r="CD107" s="118"/>
      <c r="CE107" s="119"/>
      <c r="CF107" s="119"/>
      <c r="CG107" s="77">
        <f t="shared" si="227"/>
        <v>0</v>
      </c>
      <c r="CH107" s="77">
        <f t="shared" si="228"/>
        <v>0</v>
      </c>
      <c r="CI107" s="77">
        <f t="shared" si="229"/>
        <v>0</v>
      </c>
      <c r="CJ107" s="118"/>
      <c r="CK107" s="118"/>
      <c r="CL107" s="119"/>
      <c r="CM107" s="119"/>
      <c r="CN107" s="77">
        <f t="shared" si="230"/>
        <v>0</v>
      </c>
      <c r="CO107" s="77">
        <f t="shared" si="231"/>
        <v>0</v>
      </c>
      <c r="CP107" s="77">
        <f t="shared" si="232"/>
        <v>0</v>
      </c>
      <c r="CQ107" s="118"/>
      <c r="CR107" s="118"/>
      <c r="CS107" s="119"/>
      <c r="CT107" s="119"/>
      <c r="CU107" s="77">
        <f t="shared" si="233"/>
        <v>0</v>
      </c>
      <c r="CV107" s="77">
        <f t="shared" si="234"/>
        <v>0</v>
      </c>
      <c r="CW107" s="77">
        <f t="shared" si="235"/>
        <v>0</v>
      </c>
      <c r="CX107" s="118"/>
      <c r="CY107" s="118"/>
      <c r="CZ107" s="119"/>
      <c r="DA107" s="119"/>
      <c r="DB107" s="77">
        <f t="shared" si="236"/>
        <v>0</v>
      </c>
      <c r="DC107" s="77">
        <f t="shared" si="237"/>
        <v>0</v>
      </c>
      <c r="DD107" s="77">
        <f t="shared" si="238"/>
        <v>0</v>
      </c>
      <c r="DE107" s="118"/>
      <c r="DF107" s="118"/>
      <c r="DG107" s="119"/>
      <c r="DH107" s="119"/>
      <c r="DI107" s="77">
        <f t="shared" si="239"/>
        <v>0</v>
      </c>
      <c r="DJ107" s="77">
        <f t="shared" si="240"/>
        <v>0</v>
      </c>
      <c r="DK107" s="77">
        <f t="shared" si="241"/>
        <v>0</v>
      </c>
      <c r="DL107" s="118"/>
      <c r="DM107" s="118"/>
      <c r="DN107" s="119"/>
      <c r="DO107" s="119"/>
      <c r="DP107" s="77">
        <f t="shared" si="242"/>
        <v>0</v>
      </c>
      <c r="DQ107" s="77">
        <f t="shared" si="243"/>
        <v>0</v>
      </c>
      <c r="DR107" s="77">
        <f t="shared" si="244"/>
        <v>0</v>
      </c>
      <c r="DS107" s="118"/>
      <c r="DT107" s="118"/>
      <c r="DU107" s="119"/>
      <c r="DV107" s="119"/>
      <c r="DW107" s="77">
        <f t="shared" si="245"/>
        <v>0</v>
      </c>
      <c r="DX107" s="77">
        <f t="shared" si="246"/>
        <v>0</v>
      </c>
      <c r="DY107" s="77">
        <f t="shared" si="247"/>
        <v>0</v>
      </c>
      <c r="DZ107" s="118"/>
      <c r="EA107" s="118"/>
      <c r="EB107" s="119"/>
      <c r="EC107" s="119"/>
      <c r="ED107" s="77">
        <f t="shared" si="248"/>
        <v>0</v>
      </c>
      <c r="EE107" s="77">
        <f t="shared" si="249"/>
        <v>0</v>
      </c>
      <c r="EF107" s="77">
        <f t="shared" si="250"/>
        <v>0</v>
      </c>
      <c r="EG107" s="118"/>
      <c r="EH107" s="118"/>
      <c r="EI107" s="119"/>
      <c r="EJ107" s="119"/>
      <c r="EK107" s="77">
        <f t="shared" si="251"/>
        <v>0</v>
      </c>
      <c r="EL107" s="77">
        <f t="shared" si="252"/>
        <v>0</v>
      </c>
      <c r="EM107" s="77">
        <f t="shared" si="253"/>
        <v>0</v>
      </c>
      <c r="EN107" s="118"/>
      <c r="EO107" s="118"/>
      <c r="EP107" s="119"/>
      <c r="EQ107" s="119"/>
      <c r="ER107" s="77">
        <f t="shared" si="254"/>
        <v>0</v>
      </c>
      <c r="ES107" s="77">
        <f t="shared" si="255"/>
        <v>0</v>
      </c>
      <c r="ET107" s="77">
        <f t="shared" si="256"/>
        <v>0</v>
      </c>
      <c r="EU107" s="118"/>
      <c r="EV107" s="118"/>
      <c r="EW107" s="119"/>
      <c r="EX107" s="119"/>
      <c r="EY107" s="77">
        <f t="shared" si="257"/>
        <v>0</v>
      </c>
      <c r="EZ107" s="77">
        <f t="shared" si="258"/>
        <v>0</v>
      </c>
      <c r="FA107" s="77">
        <f t="shared" si="259"/>
        <v>0</v>
      </c>
      <c r="FB107" s="118"/>
      <c r="FC107" s="118"/>
      <c r="FD107" s="119"/>
      <c r="FE107" s="119"/>
      <c r="FF107" s="77">
        <f t="shared" si="260"/>
        <v>0</v>
      </c>
      <c r="FG107" s="77">
        <f t="shared" si="261"/>
        <v>0</v>
      </c>
      <c r="FH107" s="77">
        <f t="shared" si="262"/>
        <v>0</v>
      </c>
      <c r="FI107" s="118"/>
      <c r="FJ107" s="118"/>
      <c r="FK107" s="119"/>
      <c r="FL107" s="119"/>
      <c r="FM107" s="77">
        <f t="shared" si="263"/>
        <v>0</v>
      </c>
      <c r="FN107" s="77">
        <f t="shared" si="264"/>
        <v>0</v>
      </c>
      <c r="FO107" s="77">
        <f t="shared" si="265"/>
        <v>0</v>
      </c>
      <c r="FP107" s="118"/>
      <c r="FQ107" s="118"/>
      <c r="FR107" s="119"/>
      <c r="FS107" s="119"/>
      <c r="FT107" s="77">
        <f t="shared" si="266"/>
        <v>0</v>
      </c>
      <c r="FU107" s="77">
        <f t="shared" si="267"/>
        <v>0</v>
      </c>
      <c r="FV107" s="77">
        <f t="shared" si="268"/>
        <v>0</v>
      </c>
      <c r="FW107" s="118"/>
      <c r="FX107" s="118"/>
      <c r="FY107" s="119"/>
      <c r="FZ107" s="119"/>
      <c r="GA107" s="77">
        <f t="shared" si="269"/>
        <v>0</v>
      </c>
      <c r="GB107" s="77">
        <f t="shared" si="270"/>
        <v>0</v>
      </c>
      <c r="GC107" s="77">
        <f t="shared" si="271"/>
        <v>0</v>
      </c>
      <c r="GD107" s="118"/>
      <c r="GE107" s="118"/>
      <c r="GF107" s="119"/>
      <c r="GG107" s="119"/>
      <c r="GH107" s="77">
        <f t="shared" si="272"/>
        <v>0</v>
      </c>
      <c r="GI107" s="77">
        <f t="shared" si="273"/>
        <v>0</v>
      </c>
      <c r="GJ107" s="77">
        <f t="shared" si="274"/>
        <v>0</v>
      </c>
      <c r="GK107" s="118"/>
      <c r="GL107" s="118"/>
      <c r="GM107" s="119"/>
      <c r="GN107" s="119"/>
      <c r="GO107" s="77">
        <f t="shared" si="275"/>
        <v>0</v>
      </c>
      <c r="GP107" s="77">
        <f t="shared" si="276"/>
        <v>0</v>
      </c>
      <c r="GQ107" s="77">
        <f t="shared" si="277"/>
        <v>0</v>
      </c>
      <c r="GR107" s="118"/>
      <c r="GS107" s="118"/>
      <c r="GT107" s="119"/>
      <c r="GU107" s="119"/>
      <c r="GV107" s="77">
        <f t="shared" si="278"/>
        <v>0</v>
      </c>
      <c r="GW107" s="77">
        <f t="shared" si="279"/>
        <v>0</v>
      </c>
      <c r="GX107" s="77">
        <f t="shared" si="280"/>
        <v>0</v>
      </c>
      <c r="GY107" s="118"/>
      <c r="GZ107" s="118"/>
      <c r="HA107" s="119"/>
      <c r="HB107" s="119"/>
      <c r="HC107" s="77">
        <f t="shared" si="281"/>
        <v>0</v>
      </c>
      <c r="HD107" s="77">
        <f t="shared" si="282"/>
        <v>0</v>
      </c>
      <c r="HE107" s="77">
        <f t="shared" si="283"/>
        <v>0</v>
      </c>
      <c r="HF107" s="118"/>
      <c r="HG107" s="118"/>
      <c r="HH107" s="119"/>
      <c r="HI107" s="119"/>
      <c r="HJ107" s="77">
        <f t="shared" si="284"/>
        <v>0</v>
      </c>
      <c r="HK107" s="77">
        <f t="shared" si="285"/>
        <v>0</v>
      </c>
      <c r="HL107" s="77">
        <f t="shared" si="286"/>
        <v>0</v>
      </c>
      <c r="HM107" s="120"/>
      <c r="HN107" s="120"/>
      <c r="HO107" s="120"/>
      <c r="HP107" s="120"/>
      <c r="HQ107" s="120"/>
      <c r="HR107" s="120"/>
      <c r="HS107" s="76">
        <f t="shared" si="181"/>
        <v>0</v>
      </c>
      <c r="HT107" s="76">
        <f t="shared" si="182"/>
        <v>0</v>
      </c>
      <c r="HU107" s="76">
        <f t="shared" si="183"/>
        <v>0</v>
      </c>
      <c r="HV107" s="76">
        <f t="shared" si="184"/>
        <v>0</v>
      </c>
      <c r="HW107" s="76">
        <f t="shared" si="185"/>
        <v>0</v>
      </c>
      <c r="HX107" s="76">
        <f t="shared" si="186"/>
        <v>0</v>
      </c>
      <c r="HY107" s="76">
        <f t="shared" si="187"/>
        <v>0</v>
      </c>
      <c r="HZ107" s="76">
        <f t="shared" si="188"/>
        <v>0</v>
      </c>
      <c r="IA107" s="76">
        <f t="shared" si="189"/>
        <v>0</v>
      </c>
      <c r="IB107" s="76">
        <f t="shared" si="190"/>
        <v>0</v>
      </c>
      <c r="IC107" s="76">
        <f t="shared" si="191"/>
        <v>0</v>
      </c>
      <c r="ID107" s="76">
        <f t="shared" si="192"/>
        <v>0</v>
      </c>
      <c r="IE107" s="78">
        <f>IF('Daftar Pegawai'!I101="ASN YANG TIDAK DIBAYARKAN TPP",100%,
 IF(HZ107&gt;=$C$4,100%,
 (HN107*3%)+H107+I107+J107+O107+P107+Q107+V107+W107+X107+AC107+AD107+AE107+AJ107+AK107+AL107+AQ107+AR107+AS107+AX107+AY107+AZ107+BE107+BF107+BG107+BL107+BM107+BN107+BS107+BT107+BU107+BZ107+CA107+CB107+CG107+CH107+CI107+CN107+CO107+CP107+CU107+CV107+CW107+DB107+DC107+DD107+DI107+DJ107+DK107+DP107+DQ107+DR107+DW107+DX107+DY107+ED107+EE107+EF107+EK107+EL107+EM107+ER107+ES107+ET107+EY107+EZ107+FA107+FF107+FG107+FH107+FM107+FN107+FO107+FT107+FU107+FV107+GA107+GB107+GC107+GH107+GI107+GJ107+GO107+GP107+GQ107+GV107+GW107+GX107+HC107+HD107+HE107+HJ107+HK107+HL107+'Daftar Pegawai'!K101+'Daftar Pegawai'!M101+'Daftar Pegawai'!U101+'Daftar Pegawai'!O101+'Daftar Pegawai'!Q101+'Daftar Pegawai'!S101
 )
)</f>
        <v>1</v>
      </c>
      <c r="IF107" s="78">
        <f t="shared" si="287"/>
        <v>1</v>
      </c>
    </row>
    <row r="108" spans="1:240" x14ac:dyDescent="0.25">
      <c r="A108" s="121">
        <f t="shared" si="193"/>
        <v>98</v>
      </c>
      <c r="B108" s="121">
        <f>'Daftar Pegawai'!B102</f>
        <v>0</v>
      </c>
      <c r="C108" s="121">
        <f>'Daftar Pegawai'!C102</f>
        <v>0</v>
      </c>
      <c r="D108" s="118"/>
      <c r="E108" s="118"/>
      <c r="F108" s="119"/>
      <c r="G108" s="119"/>
      <c r="H108" s="77">
        <f t="shared" si="194"/>
        <v>0</v>
      </c>
      <c r="I108" s="77">
        <f t="shared" si="195"/>
        <v>0</v>
      </c>
      <c r="J108" s="77">
        <f t="shared" si="196"/>
        <v>0</v>
      </c>
      <c r="K108" s="118"/>
      <c r="L108" s="118"/>
      <c r="M108" s="119"/>
      <c r="N108" s="119"/>
      <c r="O108" s="77">
        <f t="shared" si="197"/>
        <v>0</v>
      </c>
      <c r="P108" s="77">
        <f t="shared" si="198"/>
        <v>0</v>
      </c>
      <c r="Q108" s="77">
        <f t="shared" si="199"/>
        <v>0</v>
      </c>
      <c r="R108" s="118"/>
      <c r="S108" s="118"/>
      <c r="T108" s="119"/>
      <c r="U108" s="119"/>
      <c r="V108" s="77">
        <f t="shared" si="200"/>
        <v>0</v>
      </c>
      <c r="W108" s="77">
        <f t="shared" si="201"/>
        <v>0</v>
      </c>
      <c r="X108" s="77">
        <f t="shared" si="202"/>
        <v>0</v>
      </c>
      <c r="Y108" s="118"/>
      <c r="Z108" s="118"/>
      <c r="AA108" s="119"/>
      <c r="AB108" s="119"/>
      <c r="AC108" s="77">
        <f t="shared" si="203"/>
        <v>0</v>
      </c>
      <c r="AD108" s="77">
        <f t="shared" si="204"/>
        <v>0</v>
      </c>
      <c r="AE108" s="77">
        <f t="shared" si="205"/>
        <v>0</v>
      </c>
      <c r="AF108" s="118"/>
      <c r="AG108" s="118"/>
      <c r="AH108" s="119"/>
      <c r="AI108" s="119"/>
      <c r="AJ108" s="77">
        <f t="shared" si="206"/>
        <v>0</v>
      </c>
      <c r="AK108" s="77">
        <f t="shared" si="207"/>
        <v>0</v>
      </c>
      <c r="AL108" s="77">
        <f t="shared" si="208"/>
        <v>0</v>
      </c>
      <c r="AM108" s="118"/>
      <c r="AN108" s="118"/>
      <c r="AO108" s="119"/>
      <c r="AP108" s="119"/>
      <c r="AQ108" s="77">
        <f t="shared" si="209"/>
        <v>0</v>
      </c>
      <c r="AR108" s="77">
        <f t="shared" si="210"/>
        <v>0</v>
      </c>
      <c r="AS108" s="77">
        <f t="shared" si="211"/>
        <v>0</v>
      </c>
      <c r="AT108" s="118"/>
      <c r="AU108" s="118"/>
      <c r="AV108" s="119"/>
      <c r="AW108" s="119"/>
      <c r="AX108" s="77">
        <f t="shared" si="212"/>
        <v>0</v>
      </c>
      <c r="AY108" s="77">
        <f t="shared" si="213"/>
        <v>0</v>
      </c>
      <c r="AZ108" s="77">
        <f t="shared" si="214"/>
        <v>0</v>
      </c>
      <c r="BA108" s="118"/>
      <c r="BB108" s="118"/>
      <c r="BC108" s="119"/>
      <c r="BD108" s="119"/>
      <c r="BE108" s="77">
        <f t="shared" si="215"/>
        <v>0</v>
      </c>
      <c r="BF108" s="77">
        <f t="shared" si="216"/>
        <v>0</v>
      </c>
      <c r="BG108" s="77">
        <f t="shared" si="217"/>
        <v>0</v>
      </c>
      <c r="BH108" s="118"/>
      <c r="BI108" s="118"/>
      <c r="BJ108" s="119"/>
      <c r="BK108" s="119"/>
      <c r="BL108" s="77">
        <f t="shared" si="218"/>
        <v>0</v>
      </c>
      <c r="BM108" s="77">
        <f t="shared" si="219"/>
        <v>0</v>
      </c>
      <c r="BN108" s="77">
        <f t="shared" si="220"/>
        <v>0</v>
      </c>
      <c r="BO108" s="118"/>
      <c r="BP108" s="118"/>
      <c r="BQ108" s="119"/>
      <c r="BR108" s="119"/>
      <c r="BS108" s="77">
        <f t="shared" si="221"/>
        <v>0</v>
      </c>
      <c r="BT108" s="77">
        <f t="shared" si="222"/>
        <v>0</v>
      </c>
      <c r="BU108" s="77">
        <f t="shared" si="223"/>
        <v>0</v>
      </c>
      <c r="BV108" s="118"/>
      <c r="BW108" s="118"/>
      <c r="BX108" s="119"/>
      <c r="BY108" s="119"/>
      <c r="BZ108" s="77">
        <f t="shared" si="224"/>
        <v>0</v>
      </c>
      <c r="CA108" s="77">
        <f t="shared" si="225"/>
        <v>0</v>
      </c>
      <c r="CB108" s="77">
        <f t="shared" si="226"/>
        <v>0</v>
      </c>
      <c r="CC108" s="118"/>
      <c r="CD108" s="118"/>
      <c r="CE108" s="119"/>
      <c r="CF108" s="119"/>
      <c r="CG108" s="77">
        <f t="shared" si="227"/>
        <v>0</v>
      </c>
      <c r="CH108" s="77">
        <f t="shared" si="228"/>
        <v>0</v>
      </c>
      <c r="CI108" s="77">
        <f t="shared" si="229"/>
        <v>0</v>
      </c>
      <c r="CJ108" s="118"/>
      <c r="CK108" s="118"/>
      <c r="CL108" s="119"/>
      <c r="CM108" s="119"/>
      <c r="CN108" s="77">
        <f t="shared" si="230"/>
        <v>0</v>
      </c>
      <c r="CO108" s="77">
        <f t="shared" si="231"/>
        <v>0</v>
      </c>
      <c r="CP108" s="77">
        <f t="shared" si="232"/>
        <v>0</v>
      </c>
      <c r="CQ108" s="118"/>
      <c r="CR108" s="118"/>
      <c r="CS108" s="119"/>
      <c r="CT108" s="119"/>
      <c r="CU108" s="77">
        <f t="shared" si="233"/>
        <v>0</v>
      </c>
      <c r="CV108" s="77">
        <f t="shared" si="234"/>
        <v>0</v>
      </c>
      <c r="CW108" s="77">
        <f t="shared" si="235"/>
        <v>0</v>
      </c>
      <c r="CX108" s="118"/>
      <c r="CY108" s="118"/>
      <c r="CZ108" s="119"/>
      <c r="DA108" s="119"/>
      <c r="DB108" s="77">
        <f t="shared" si="236"/>
        <v>0</v>
      </c>
      <c r="DC108" s="77">
        <f t="shared" si="237"/>
        <v>0</v>
      </c>
      <c r="DD108" s="77">
        <f t="shared" si="238"/>
        <v>0</v>
      </c>
      <c r="DE108" s="118"/>
      <c r="DF108" s="118"/>
      <c r="DG108" s="119"/>
      <c r="DH108" s="119"/>
      <c r="DI108" s="77">
        <f t="shared" si="239"/>
        <v>0</v>
      </c>
      <c r="DJ108" s="77">
        <f t="shared" si="240"/>
        <v>0</v>
      </c>
      <c r="DK108" s="77">
        <f t="shared" si="241"/>
        <v>0</v>
      </c>
      <c r="DL108" s="118"/>
      <c r="DM108" s="118"/>
      <c r="DN108" s="119"/>
      <c r="DO108" s="119"/>
      <c r="DP108" s="77">
        <f t="shared" si="242"/>
        <v>0</v>
      </c>
      <c r="DQ108" s="77">
        <f t="shared" si="243"/>
        <v>0</v>
      </c>
      <c r="DR108" s="77">
        <f t="shared" si="244"/>
        <v>0</v>
      </c>
      <c r="DS108" s="118"/>
      <c r="DT108" s="118"/>
      <c r="DU108" s="119"/>
      <c r="DV108" s="119"/>
      <c r="DW108" s="77">
        <f t="shared" si="245"/>
        <v>0</v>
      </c>
      <c r="DX108" s="77">
        <f t="shared" si="246"/>
        <v>0</v>
      </c>
      <c r="DY108" s="77">
        <f t="shared" si="247"/>
        <v>0</v>
      </c>
      <c r="DZ108" s="118"/>
      <c r="EA108" s="118"/>
      <c r="EB108" s="119"/>
      <c r="EC108" s="119"/>
      <c r="ED108" s="77">
        <f t="shared" si="248"/>
        <v>0</v>
      </c>
      <c r="EE108" s="77">
        <f t="shared" si="249"/>
        <v>0</v>
      </c>
      <c r="EF108" s="77">
        <f t="shared" si="250"/>
        <v>0</v>
      </c>
      <c r="EG108" s="118"/>
      <c r="EH108" s="118"/>
      <c r="EI108" s="119"/>
      <c r="EJ108" s="119"/>
      <c r="EK108" s="77">
        <f t="shared" si="251"/>
        <v>0</v>
      </c>
      <c r="EL108" s="77">
        <f t="shared" si="252"/>
        <v>0</v>
      </c>
      <c r="EM108" s="77">
        <f t="shared" si="253"/>
        <v>0</v>
      </c>
      <c r="EN108" s="118"/>
      <c r="EO108" s="118"/>
      <c r="EP108" s="119"/>
      <c r="EQ108" s="119"/>
      <c r="ER108" s="77">
        <f t="shared" si="254"/>
        <v>0</v>
      </c>
      <c r="ES108" s="77">
        <f t="shared" si="255"/>
        <v>0</v>
      </c>
      <c r="ET108" s="77">
        <f t="shared" si="256"/>
        <v>0</v>
      </c>
      <c r="EU108" s="118"/>
      <c r="EV108" s="118"/>
      <c r="EW108" s="119"/>
      <c r="EX108" s="119"/>
      <c r="EY108" s="77">
        <f t="shared" si="257"/>
        <v>0</v>
      </c>
      <c r="EZ108" s="77">
        <f t="shared" si="258"/>
        <v>0</v>
      </c>
      <c r="FA108" s="77">
        <f t="shared" si="259"/>
        <v>0</v>
      </c>
      <c r="FB108" s="118"/>
      <c r="FC108" s="118"/>
      <c r="FD108" s="119"/>
      <c r="FE108" s="119"/>
      <c r="FF108" s="77">
        <f t="shared" si="260"/>
        <v>0</v>
      </c>
      <c r="FG108" s="77">
        <f t="shared" si="261"/>
        <v>0</v>
      </c>
      <c r="FH108" s="77">
        <f t="shared" si="262"/>
        <v>0</v>
      </c>
      <c r="FI108" s="118"/>
      <c r="FJ108" s="118"/>
      <c r="FK108" s="119"/>
      <c r="FL108" s="119"/>
      <c r="FM108" s="77">
        <f t="shared" si="263"/>
        <v>0</v>
      </c>
      <c r="FN108" s="77">
        <f t="shared" si="264"/>
        <v>0</v>
      </c>
      <c r="FO108" s="77">
        <f t="shared" si="265"/>
        <v>0</v>
      </c>
      <c r="FP108" s="118"/>
      <c r="FQ108" s="118"/>
      <c r="FR108" s="119"/>
      <c r="FS108" s="119"/>
      <c r="FT108" s="77">
        <f t="shared" si="266"/>
        <v>0</v>
      </c>
      <c r="FU108" s="77">
        <f t="shared" si="267"/>
        <v>0</v>
      </c>
      <c r="FV108" s="77">
        <f t="shared" si="268"/>
        <v>0</v>
      </c>
      <c r="FW108" s="118"/>
      <c r="FX108" s="118"/>
      <c r="FY108" s="119"/>
      <c r="FZ108" s="119"/>
      <c r="GA108" s="77">
        <f t="shared" si="269"/>
        <v>0</v>
      </c>
      <c r="GB108" s="77">
        <f t="shared" si="270"/>
        <v>0</v>
      </c>
      <c r="GC108" s="77">
        <f t="shared" si="271"/>
        <v>0</v>
      </c>
      <c r="GD108" s="118"/>
      <c r="GE108" s="118"/>
      <c r="GF108" s="119"/>
      <c r="GG108" s="119"/>
      <c r="GH108" s="77">
        <f t="shared" si="272"/>
        <v>0</v>
      </c>
      <c r="GI108" s="77">
        <f t="shared" si="273"/>
        <v>0</v>
      </c>
      <c r="GJ108" s="77">
        <f t="shared" si="274"/>
        <v>0</v>
      </c>
      <c r="GK108" s="118"/>
      <c r="GL108" s="118"/>
      <c r="GM108" s="119"/>
      <c r="GN108" s="119"/>
      <c r="GO108" s="77">
        <f t="shared" si="275"/>
        <v>0</v>
      </c>
      <c r="GP108" s="77">
        <f t="shared" si="276"/>
        <v>0</v>
      </c>
      <c r="GQ108" s="77">
        <f t="shared" si="277"/>
        <v>0</v>
      </c>
      <c r="GR108" s="118"/>
      <c r="GS108" s="118"/>
      <c r="GT108" s="119"/>
      <c r="GU108" s="119"/>
      <c r="GV108" s="77">
        <f t="shared" si="278"/>
        <v>0</v>
      </c>
      <c r="GW108" s="77">
        <f t="shared" si="279"/>
        <v>0</v>
      </c>
      <c r="GX108" s="77">
        <f t="shared" si="280"/>
        <v>0</v>
      </c>
      <c r="GY108" s="118"/>
      <c r="GZ108" s="118"/>
      <c r="HA108" s="119"/>
      <c r="HB108" s="119"/>
      <c r="HC108" s="77">
        <f t="shared" si="281"/>
        <v>0</v>
      </c>
      <c r="HD108" s="77">
        <f t="shared" si="282"/>
        <v>0</v>
      </c>
      <c r="HE108" s="77">
        <f t="shared" si="283"/>
        <v>0</v>
      </c>
      <c r="HF108" s="118"/>
      <c r="HG108" s="118"/>
      <c r="HH108" s="119"/>
      <c r="HI108" s="119"/>
      <c r="HJ108" s="77">
        <f t="shared" si="284"/>
        <v>0</v>
      </c>
      <c r="HK108" s="77">
        <f t="shared" si="285"/>
        <v>0</v>
      </c>
      <c r="HL108" s="77">
        <f t="shared" si="286"/>
        <v>0</v>
      </c>
      <c r="HM108" s="120"/>
      <c r="HN108" s="120"/>
      <c r="HO108" s="120"/>
      <c r="HP108" s="120"/>
      <c r="HQ108" s="120"/>
      <c r="HR108" s="120"/>
      <c r="HS108" s="76">
        <f t="shared" si="181"/>
        <v>0</v>
      </c>
      <c r="HT108" s="76">
        <f t="shared" si="182"/>
        <v>0</v>
      </c>
      <c r="HU108" s="76">
        <f t="shared" si="183"/>
        <v>0</v>
      </c>
      <c r="HV108" s="76">
        <f t="shared" si="184"/>
        <v>0</v>
      </c>
      <c r="HW108" s="76">
        <f t="shared" si="185"/>
        <v>0</v>
      </c>
      <c r="HX108" s="76">
        <f t="shared" si="186"/>
        <v>0</v>
      </c>
      <c r="HY108" s="76">
        <f t="shared" si="187"/>
        <v>0</v>
      </c>
      <c r="HZ108" s="76">
        <f t="shared" si="188"/>
        <v>0</v>
      </c>
      <c r="IA108" s="76">
        <f t="shared" si="189"/>
        <v>0</v>
      </c>
      <c r="IB108" s="76">
        <f t="shared" si="190"/>
        <v>0</v>
      </c>
      <c r="IC108" s="76">
        <f t="shared" si="191"/>
        <v>0</v>
      </c>
      <c r="ID108" s="76">
        <f t="shared" si="192"/>
        <v>0</v>
      </c>
      <c r="IE108" s="78">
        <f>IF('Daftar Pegawai'!I102="ASN YANG TIDAK DIBAYARKAN TPP",100%,
 IF(HZ108&gt;=$C$4,100%,
 (HN108*3%)+H108+I108+J108+O108+P108+Q108+V108+W108+X108+AC108+AD108+AE108+AJ108+AK108+AL108+AQ108+AR108+AS108+AX108+AY108+AZ108+BE108+BF108+BG108+BL108+BM108+BN108+BS108+BT108+BU108+BZ108+CA108+CB108+CG108+CH108+CI108+CN108+CO108+CP108+CU108+CV108+CW108+DB108+DC108+DD108+DI108+DJ108+DK108+DP108+DQ108+DR108+DW108+DX108+DY108+ED108+EE108+EF108+EK108+EL108+EM108+ER108+ES108+ET108+EY108+EZ108+FA108+FF108+FG108+FH108+FM108+FN108+FO108+FT108+FU108+FV108+GA108+GB108+GC108+GH108+GI108+GJ108+GO108+GP108+GQ108+GV108+GW108+GX108+HC108+HD108+HE108+HJ108+HK108+HL108+'Daftar Pegawai'!K102+'Daftar Pegawai'!M102+'Daftar Pegawai'!U102+'Daftar Pegawai'!O102+'Daftar Pegawai'!Q102+'Daftar Pegawai'!S102
 )
)</f>
        <v>1</v>
      </c>
      <c r="IF108" s="78">
        <f t="shared" si="287"/>
        <v>1</v>
      </c>
    </row>
    <row r="109" spans="1:240" x14ac:dyDescent="0.25">
      <c r="A109" s="121">
        <f t="shared" si="193"/>
        <v>99</v>
      </c>
      <c r="B109" s="121">
        <f>'Daftar Pegawai'!B103</f>
        <v>0</v>
      </c>
      <c r="C109" s="121">
        <f>'Daftar Pegawai'!C103</f>
        <v>0</v>
      </c>
      <c r="D109" s="118"/>
      <c r="E109" s="118"/>
      <c r="F109" s="119"/>
      <c r="G109" s="119"/>
      <c r="H109" s="77">
        <f t="shared" si="194"/>
        <v>0</v>
      </c>
      <c r="I109" s="77">
        <f t="shared" si="195"/>
        <v>0</v>
      </c>
      <c r="J109" s="77">
        <f t="shared" si="196"/>
        <v>0</v>
      </c>
      <c r="K109" s="118"/>
      <c r="L109" s="118"/>
      <c r="M109" s="119"/>
      <c r="N109" s="119"/>
      <c r="O109" s="77">
        <f t="shared" si="197"/>
        <v>0</v>
      </c>
      <c r="P109" s="77">
        <f t="shared" si="198"/>
        <v>0</v>
      </c>
      <c r="Q109" s="77">
        <f t="shared" si="199"/>
        <v>0</v>
      </c>
      <c r="R109" s="118"/>
      <c r="S109" s="118"/>
      <c r="T109" s="119"/>
      <c r="U109" s="119"/>
      <c r="V109" s="77">
        <f t="shared" si="200"/>
        <v>0</v>
      </c>
      <c r="W109" s="77">
        <f t="shared" si="201"/>
        <v>0</v>
      </c>
      <c r="X109" s="77">
        <f t="shared" si="202"/>
        <v>0</v>
      </c>
      <c r="Y109" s="118"/>
      <c r="Z109" s="118"/>
      <c r="AA109" s="119"/>
      <c r="AB109" s="119"/>
      <c r="AC109" s="77">
        <f t="shared" si="203"/>
        <v>0</v>
      </c>
      <c r="AD109" s="77">
        <f t="shared" si="204"/>
        <v>0</v>
      </c>
      <c r="AE109" s="77">
        <f t="shared" si="205"/>
        <v>0</v>
      </c>
      <c r="AF109" s="118"/>
      <c r="AG109" s="118"/>
      <c r="AH109" s="119"/>
      <c r="AI109" s="119"/>
      <c r="AJ109" s="77">
        <f t="shared" si="206"/>
        <v>0</v>
      </c>
      <c r="AK109" s="77">
        <f t="shared" si="207"/>
        <v>0</v>
      </c>
      <c r="AL109" s="77">
        <f t="shared" si="208"/>
        <v>0</v>
      </c>
      <c r="AM109" s="118"/>
      <c r="AN109" s="118"/>
      <c r="AO109" s="119"/>
      <c r="AP109" s="119"/>
      <c r="AQ109" s="77">
        <f t="shared" si="209"/>
        <v>0</v>
      </c>
      <c r="AR109" s="77">
        <f t="shared" si="210"/>
        <v>0</v>
      </c>
      <c r="AS109" s="77">
        <f t="shared" si="211"/>
        <v>0</v>
      </c>
      <c r="AT109" s="118"/>
      <c r="AU109" s="118"/>
      <c r="AV109" s="119"/>
      <c r="AW109" s="119"/>
      <c r="AX109" s="77">
        <f t="shared" si="212"/>
        <v>0</v>
      </c>
      <c r="AY109" s="77">
        <f t="shared" si="213"/>
        <v>0</v>
      </c>
      <c r="AZ109" s="77">
        <f t="shared" si="214"/>
        <v>0</v>
      </c>
      <c r="BA109" s="118"/>
      <c r="BB109" s="118"/>
      <c r="BC109" s="119"/>
      <c r="BD109" s="119"/>
      <c r="BE109" s="77">
        <f t="shared" si="215"/>
        <v>0</v>
      </c>
      <c r="BF109" s="77">
        <f t="shared" si="216"/>
        <v>0</v>
      </c>
      <c r="BG109" s="77">
        <f t="shared" si="217"/>
        <v>0</v>
      </c>
      <c r="BH109" s="118"/>
      <c r="BI109" s="118"/>
      <c r="BJ109" s="119"/>
      <c r="BK109" s="119"/>
      <c r="BL109" s="77">
        <f t="shared" si="218"/>
        <v>0</v>
      </c>
      <c r="BM109" s="77">
        <f t="shared" si="219"/>
        <v>0</v>
      </c>
      <c r="BN109" s="77">
        <f t="shared" si="220"/>
        <v>0</v>
      </c>
      <c r="BO109" s="118"/>
      <c r="BP109" s="118"/>
      <c r="BQ109" s="119"/>
      <c r="BR109" s="119"/>
      <c r="BS109" s="77">
        <f t="shared" si="221"/>
        <v>0</v>
      </c>
      <c r="BT109" s="77">
        <f t="shared" si="222"/>
        <v>0</v>
      </c>
      <c r="BU109" s="77">
        <f t="shared" si="223"/>
        <v>0</v>
      </c>
      <c r="BV109" s="118"/>
      <c r="BW109" s="118"/>
      <c r="BX109" s="119"/>
      <c r="BY109" s="119"/>
      <c r="BZ109" s="77">
        <f t="shared" si="224"/>
        <v>0</v>
      </c>
      <c r="CA109" s="77">
        <f t="shared" si="225"/>
        <v>0</v>
      </c>
      <c r="CB109" s="77">
        <f t="shared" si="226"/>
        <v>0</v>
      </c>
      <c r="CC109" s="118"/>
      <c r="CD109" s="118"/>
      <c r="CE109" s="119"/>
      <c r="CF109" s="119"/>
      <c r="CG109" s="77">
        <f t="shared" si="227"/>
        <v>0</v>
      </c>
      <c r="CH109" s="77">
        <f t="shared" si="228"/>
        <v>0</v>
      </c>
      <c r="CI109" s="77">
        <f t="shared" si="229"/>
        <v>0</v>
      </c>
      <c r="CJ109" s="118"/>
      <c r="CK109" s="118"/>
      <c r="CL109" s="119"/>
      <c r="CM109" s="119"/>
      <c r="CN109" s="77">
        <f t="shared" si="230"/>
        <v>0</v>
      </c>
      <c r="CO109" s="77">
        <f t="shared" si="231"/>
        <v>0</v>
      </c>
      <c r="CP109" s="77">
        <f t="shared" si="232"/>
        <v>0</v>
      </c>
      <c r="CQ109" s="118"/>
      <c r="CR109" s="118"/>
      <c r="CS109" s="119"/>
      <c r="CT109" s="119"/>
      <c r="CU109" s="77">
        <f t="shared" si="233"/>
        <v>0</v>
      </c>
      <c r="CV109" s="77">
        <f t="shared" si="234"/>
        <v>0</v>
      </c>
      <c r="CW109" s="77">
        <f t="shared" si="235"/>
        <v>0</v>
      </c>
      <c r="CX109" s="118"/>
      <c r="CY109" s="118"/>
      <c r="CZ109" s="119"/>
      <c r="DA109" s="119"/>
      <c r="DB109" s="77">
        <f t="shared" si="236"/>
        <v>0</v>
      </c>
      <c r="DC109" s="77">
        <f t="shared" si="237"/>
        <v>0</v>
      </c>
      <c r="DD109" s="77">
        <f t="shared" si="238"/>
        <v>0</v>
      </c>
      <c r="DE109" s="118"/>
      <c r="DF109" s="118"/>
      <c r="DG109" s="119"/>
      <c r="DH109" s="119"/>
      <c r="DI109" s="77">
        <f t="shared" si="239"/>
        <v>0</v>
      </c>
      <c r="DJ109" s="77">
        <f t="shared" si="240"/>
        <v>0</v>
      </c>
      <c r="DK109" s="77">
        <f t="shared" si="241"/>
        <v>0</v>
      </c>
      <c r="DL109" s="118"/>
      <c r="DM109" s="118"/>
      <c r="DN109" s="119"/>
      <c r="DO109" s="119"/>
      <c r="DP109" s="77">
        <f t="shared" si="242"/>
        <v>0</v>
      </c>
      <c r="DQ109" s="77">
        <f t="shared" si="243"/>
        <v>0</v>
      </c>
      <c r="DR109" s="77">
        <f t="shared" si="244"/>
        <v>0</v>
      </c>
      <c r="DS109" s="118"/>
      <c r="DT109" s="118"/>
      <c r="DU109" s="119"/>
      <c r="DV109" s="119"/>
      <c r="DW109" s="77">
        <f t="shared" si="245"/>
        <v>0</v>
      </c>
      <c r="DX109" s="77">
        <f t="shared" si="246"/>
        <v>0</v>
      </c>
      <c r="DY109" s="77">
        <f t="shared" si="247"/>
        <v>0</v>
      </c>
      <c r="DZ109" s="118"/>
      <c r="EA109" s="118"/>
      <c r="EB109" s="119"/>
      <c r="EC109" s="119"/>
      <c r="ED109" s="77">
        <f t="shared" si="248"/>
        <v>0</v>
      </c>
      <c r="EE109" s="77">
        <f t="shared" si="249"/>
        <v>0</v>
      </c>
      <c r="EF109" s="77">
        <f t="shared" si="250"/>
        <v>0</v>
      </c>
      <c r="EG109" s="118"/>
      <c r="EH109" s="118"/>
      <c r="EI109" s="119"/>
      <c r="EJ109" s="119"/>
      <c r="EK109" s="77">
        <f t="shared" si="251"/>
        <v>0</v>
      </c>
      <c r="EL109" s="77">
        <f t="shared" si="252"/>
        <v>0</v>
      </c>
      <c r="EM109" s="77">
        <f t="shared" si="253"/>
        <v>0</v>
      </c>
      <c r="EN109" s="118"/>
      <c r="EO109" s="118"/>
      <c r="EP109" s="119"/>
      <c r="EQ109" s="119"/>
      <c r="ER109" s="77">
        <f t="shared" si="254"/>
        <v>0</v>
      </c>
      <c r="ES109" s="77">
        <f t="shared" si="255"/>
        <v>0</v>
      </c>
      <c r="ET109" s="77">
        <f t="shared" si="256"/>
        <v>0</v>
      </c>
      <c r="EU109" s="118"/>
      <c r="EV109" s="118"/>
      <c r="EW109" s="119"/>
      <c r="EX109" s="119"/>
      <c r="EY109" s="77">
        <f t="shared" si="257"/>
        <v>0</v>
      </c>
      <c r="EZ109" s="77">
        <f t="shared" si="258"/>
        <v>0</v>
      </c>
      <c r="FA109" s="77">
        <f t="shared" si="259"/>
        <v>0</v>
      </c>
      <c r="FB109" s="118"/>
      <c r="FC109" s="118"/>
      <c r="FD109" s="119"/>
      <c r="FE109" s="119"/>
      <c r="FF109" s="77">
        <f t="shared" si="260"/>
        <v>0</v>
      </c>
      <c r="FG109" s="77">
        <f t="shared" si="261"/>
        <v>0</v>
      </c>
      <c r="FH109" s="77">
        <f t="shared" si="262"/>
        <v>0</v>
      </c>
      <c r="FI109" s="118"/>
      <c r="FJ109" s="118"/>
      <c r="FK109" s="119"/>
      <c r="FL109" s="119"/>
      <c r="FM109" s="77">
        <f t="shared" si="263"/>
        <v>0</v>
      </c>
      <c r="FN109" s="77">
        <f t="shared" si="264"/>
        <v>0</v>
      </c>
      <c r="FO109" s="77">
        <f t="shared" si="265"/>
        <v>0</v>
      </c>
      <c r="FP109" s="118"/>
      <c r="FQ109" s="118"/>
      <c r="FR109" s="119"/>
      <c r="FS109" s="119"/>
      <c r="FT109" s="77">
        <f t="shared" si="266"/>
        <v>0</v>
      </c>
      <c r="FU109" s="77">
        <f t="shared" si="267"/>
        <v>0</v>
      </c>
      <c r="FV109" s="77">
        <f t="shared" si="268"/>
        <v>0</v>
      </c>
      <c r="FW109" s="118"/>
      <c r="FX109" s="118"/>
      <c r="FY109" s="119"/>
      <c r="FZ109" s="119"/>
      <c r="GA109" s="77">
        <f t="shared" si="269"/>
        <v>0</v>
      </c>
      <c r="GB109" s="77">
        <f t="shared" si="270"/>
        <v>0</v>
      </c>
      <c r="GC109" s="77">
        <f t="shared" si="271"/>
        <v>0</v>
      </c>
      <c r="GD109" s="118"/>
      <c r="GE109" s="118"/>
      <c r="GF109" s="119"/>
      <c r="GG109" s="119"/>
      <c r="GH109" s="77">
        <f t="shared" si="272"/>
        <v>0</v>
      </c>
      <c r="GI109" s="77">
        <f t="shared" si="273"/>
        <v>0</v>
      </c>
      <c r="GJ109" s="77">
        <f t="shared" si="274"/>
        <v>0</v>
      </c>
      <c r="GK109" s="118"/>
      <c r="GL109" s="118"/>
      <c r="GM109" s="119"/>
      <c r="GN109" s="119"/>
      <c r="GO109" s="77">
        <f t="shared" si="275"/>
        <v>0</v>
      </c>
      <c r="GP109" s="77">
        <f t="shared" si="276"/>
        <v>0</v>
      </c>
      <c r="GQ109" s="77">
        <f t="shared" si="277"/>
        <v>0</v>
      </c>
      <c r="GR109" s="118"/>
      <c r="GS109" s="118"/>
      <c r="GT109" s="119"/>
      <c r="GU109" s="119"/>
      <c r="GV109" s="77">
        <f t="shared" si="278"/>
        <v>0</v>
      </c>
      <c r="GW109" s="77">
        <f t="shared" si="279"/>
        <v>0</v>
      </c>
      <c r="GX109" s="77">
        <f t="shared" si="280"/>
        <v>0</v>
      </c>
      <c r="GY109" s="118"/>
      <c r="GZ109" s="118"/>
      <c r="HA109" s="119"/>
      <c r="HB109" s="119"/>
      <c r="HC109" s="77">
        <f t="shared" si="281"/>
        <v>0</v>
      </c>
      <c r="HD109" s="77">
        <f t="shared" si="282"/>
        <v>0</v>
      </c>
      <c r="HE109" s="77">
        <f t="shared" si="283"/>
        <v>0</v>
      </c>
      <c r="HF109" s="118"/>
      <c r="HG109" s="118"/>
      <c r="HH109" s="119"/>
      <c r="HI109" s="119"/>
      <c r="HJ109" s="77">
        <f t="shared" si="284"/>
        <v>0</v>
      </c>
      <c r="HK109" s="77">
        <f t="shared" si="285"/>
        <v>0</v>
      </c>
      <c r="HL109" s="77">
        <f t="shared" si="286"/>
        <v>0</v>
      </c>
      <c r="HM109" s="120"/>
      <c r="HN109" s="120"/>
      <c r="HO109" s="120"/>
      <c r="HP109" s="120"/>
      <c r="HQ109" s="120"/>
      <c r="HR109" s="120"/>
      <c r="HS109" s="76">
        <f t="shared" si="181"/>
        <v>0</v>
      </c>
      <c r="HT109" s="76">
        <f t="shared" si="182"/>
        <v>0</v>
      </c>
      <c r="HU109" s="76">
        <f t="shared" si="183"/>
        <v>0</v>
      </c>
      <c r="HV109" s="76">
        <f t="shared" si="184"/>
        <v>0</v>
      </c>
      <c r="HW109" s="76">
        <f t="shared" si="185"/>
        <v>0</v>
      </c>
      <c r="HX109" s="76">
        <f t="shared" si="186"/>
        <v>0</v>
      </c>
      <c r="HY109" s="76">
        <f t="shared" si="187"/>
        <v>0</v>
      </c>
      <c r="HZ109" s="76">
        <f t="shared" si="188"/>
        <v>0</v>
      </c>
      <c r="IA109" s="76">
        <f t="shared" si="189"/>
        <v>0</v>
      </c>
      <c r="IB109" s="76">
        <f t="shared" si="190"/>
        <v>0</v>
      </c>
      <c r="IC109" s="76">
        <f t="shared" si="191"/>
        <v>0</v>
      </c>
      <c r="ID109" s="76">
        <f t="shared" si="192"/>
        <v>0</v>
      </c>
      <c r="IE109" s="78">
        <f>IF('Daftar Pegawai'!I103="ASN YANG TIDAK DIBAYARKAN TPP",100%,
 IF(HZ109&gt;=$C$4,100%,
 (HN109*3%)+H109+I109+J109+O109+P109+Q109+V109+W109+X109+AC109+AD109+AE109+AJ109+AK109+AL109+AQ109+AR109+AS109+AX109+AY109+AZ109+BE109+BF109+BG109+BL109+BM109+BN109+BS109+BT109+BU109+BZ109+CA109+CB109+CG109+CH109+CI109+CN109+CO109+CP109+CU109+CV109+CW109+DB109+DC109+DD109+DI109+DJ109+DK109+DP109+DQ109+DR109+DW109+DX109+DY109+ED109+EE109+EF109+EK109+EL109+EM109+ER109+ES109+ET109+EY109+EZ109+FA109+FF109+FG109+FH109+FM109+FN109+FO109+FT109+FU109+FV109+GA109+GB109+GC109+GH109+GI109+GJ109+GO109+GP109+GQ109+GV109+GW109+GX109+HC109+HD109+HE109+HJ109+HK109+HL109+'Daftar Pegawai'!K103+'Daftar Pegawai'!M103+'Daftar Pegawai'!U103+'Daftar Pegawai'!O103+'Daftar Pegawai'!Q103+'Daftar Pegawai'!S103
 )
)</f>
        <v>1</v>
      </c>
      <c r="IF109" s="78">
        <f t="shared" si="287"/>
        <v>1</v>
      </c>
    </row>
    <row r="110" spans="1:240" x14ac:dyDescent="0.25">
      <c r="A110" s="121">
        <f t="shared" si="193"/>
        <v>100</v>
      </c>
      <c r="B110" s="121">
        <f>'Daftar Pegawai'!B104</f>
        <v>0</v>
      </c>
      <c r="C110" s="121">
        <f>'Daftar Pegawai'!C104</f>
        <v>0</v>
      </c>
      <c r="D110" s="118"/>
      <c r="E110" s="118"/>
      <c r="F110" s="119"/>
      <c r="G110" s="119"/>
      <c r="H110" s="77">
        <f t="shared" si="194"/>
        <v>0</v>
      </c>
      <c r="I110" s="77">
        <f t="shared" si="195"/>
        <v>0</v>
      </c>
      <c r="J110" s="77">
        <f t="shared" si="196"/>
        <v>0</v>
      </c>
      <c r="K110" s="118"/>
      <c r="L110" s="118"/>
      <c r="M110" s="119"/>
      <c r="N110" s="119"/>
      <c r="O110" s="77">
        <f t="shared" si="197"/>
        <v>0</v>
      </c>
      <c r="P110" s="77">
        <f t="shared" si="198"/>
        <v>0</v>
      </c>
      <c r="Q110" s="77">
        <f t="shared" si="199"/>
        <v>0</v>
      </c>
      <c r="R110" s="118"/>
      <c r="S110" s="118"/>
      <c r="T110" s="119"/>
      <c r="U110" s="119"/>
      <c r="V110" s="77">
        <f t="shared" si="200"/>
        <v>0</v>
      </c>
      <c r="W110" s="77">
        <f t="shared" si="201"/>
        <v>0</v>
      </c>
      <c r="X110" s="77">
        <f t="shared" si="202"/>
        <v>0</v>
      </c>
      <c r="Y110" s="118"/>
      <c r="Z110" s="118"/>
      <c r="AA110" s="119"/>
      <c r="AB110" s="119"/>
      <c r="AC110" s="77">
        <f t="shared" si="203"/>
        <v>0</v>
      </c>
      <c r="AD110" s="77">
        <f t="shared" si="204"/>
        <v>0</v>
      </c>
      <c r="AE110" s="77">
        <f t="shared" si="205"/>
        <v>0</v>
      </c>
      <c r="AF110" s="118"/>
      <c r="AG110" s="118"/>
      <c r="AH110" s="119"/>
      <c r="AI110" s="119"/>
      <c r="AJ110" s="77">
        <f t="shared" si="206"/>
        <v>0</v>
      </c>
      <c r="AK110" s="77">
        <f t="shared" si="207"/>
        <v>0</v>
      </c>
      <c r="AL110" s="77">
        <f t="shared" si="208"/>
        <v>0</v>
      </c>
      <c r="AM110" s="118"/>
      <c r="AN110" s="118"/>
      <c r="AO110" s="119"/>
      <c r="AP110" s="119"/>
      <c r="AQ110" s="77">
        <f t="shared" si="209"/>
        <v>0</v>
      </c>
      <c r="AR110" s="77">
        <f t="shared" si="210"/>
        <v>0</v>
      </c>
      <c r="AS110" s="77">
        <f t="shared" si="211"/>
        <v>0</v>
      </c>
      <c r="AT110" s="118"/>
      <c r="AU110" s="118"/>
      <c r="AV110" s="119"/>
      <c r="AW110" s="119"/>
      <c r="AX110" s="77">
        <f t="shared" si="212"/>
        <v>0</v>
      </c>
      <c r="AY110" s="77">
        <f t="shared" si="213"/>
        <v>0</v>
      </c>
      <c r="AZ110" s="77">
        <f t="shared" si="214"/>
        <v>0</v>
      </c>
      <c r="BA110" s="118"/>
      <c r="BB110" s="118"/>
      <c r="BC110" s="119"/>
      <c r="BD110" s="119"/>
      <c r="BE110" s="77">
        <f t="shared" si="215"/>
        <v>0</v>
      </c>
      <c r="BF110" s="77">
        <f t="shared" si="216"/>
        <v>0</v>
      </c>
      <c r="BG110" s="77">
        <f t="shared" si="217"/>
        <v>0</v>
      </c>
      <c r="BH110" s="118"/>
      <c r="BI110" s="118"/>
      <c r="BJ110" s="119"/>
      <c r="BK110" s="119"/>
      <c r="BL110" s="77">
        <f t="shared" si="218"/>
        <v>0</v>
      </c>
      <c r="BM110" s="77">
        <f t="shared" si="219"/>
        <v>0</v>
      </c>
      <c r="BN110" s="77">
        <f t="shared" si="220"/>
        <v>0</v>
      </c>
      <c r="BO110" s="118"/>
      <c r="BP110" s="118"/>
      <c r="BQ110" s="119"/>
      <c r="BR110" s="119"/>
      <c r="BS110" s="77">
        <f t="shared" si="221"/>
        <v>0</v>
      </c>
      <c r="BT110" s="77">
        <f t="shared" si="222"/>
        <v>0</v>
      </c>
      <c r="BU110" s="77">
        <f t="shared" si="223"/>
        <v>0</v>
      </c>
      <c r="BV110" s="118"/>
      <c r="BW110" s="118"/>
      <c r="BX110" s="119"/>
      <c r="BY110" s="119"/>
      <c r="BZ110" s="77">
        <f t="shared" si="224"/>
        <v>0</v>
      </c>
      <c r="CA110" s="77">
        <f t="shared" si="225"/>
        <v>0</v>
      </c>
      <c r="CB110" s="77">
        <f t="shared" si="226"/>
        <v>0</v>
      </c>
      <c r="CC110" s="118"/>
      <c r="CD110" s="118"/>
      <c r="CE110" s="119"/>
      <c r="CF110" s="119"/>
      <c r="CG110" s="77">
        <f t="shared" si="227"/>
        <v>0</v>
      </c>
      <c r="CH110" s="77">
        <f t="shared" si="228"/>
        <v>0</v>
      </c>
      <c r="CI110" s="77">
        <f t="shared" si="229"/>
        <v>0</v>
      </c>
      <c r="CJ110" s="118"/>
      <c r="CK110" s="118"/>
      <c r="CL110" s="119"/>
      <c r="CM110" s="119"/>
      <c r="CN110" s="77">
        <f t="shared" si="230"/>
        <v>0</v>
      </c>
      <c r="CO110" s="77">
        <f t="shared" si="231"/>
        <v>0</v>
      </c>
      <c r="CP110" s="77">
        <f t="shared" si="232"/>
        <v>0</v>
      </c>
      <c r="CQ110" s="118"/>
      <c r="CR110" s="118"/>
      <c r="CS110" s="119"/>
      <c r="CT110" s="119"/>
      <c r="CU110" s="77">
        <f t="shared" si="233"/>
        <v>0</v>
      </c>
      <c r="CV110" s="77">
        <f t="shared" si="234"/>
        <v>0</v>
      </c>
      <c r="CW110" s="77">
        <f t="shared" si="235"/>
        <v>0</v>
      </c>
      <c r="CX110" s="118"/>
      <c r="CY110" s="118"/>
      <c r="CZ110" s="119"/>
      <c r="DA110" s="119"/>
      <c r="DB110" s="77">
        <f t="shared" si="236"/>
        <v>0</v>
      </c>
      <c r="DC110" s="77">
        <f t="shared" si="237"/>
        <v>0</v>
      </c>
      <c r="DD110" s="77">
        <f t="shared" si="238"/>
        <v>0</v>
      </c>
      <c r="DE110" s="118"/>
      <c r="DF110" s="118"/>
      <c r="DG110" s="119"/>
      <c r="DH110" s="119"/>
      <c r="DI110" s="77">
        <f t="shared" si="239"/>
        <v>0</v>
      </c>
      <c r="DJ110" s="77">
        <f t="shared" si="240"/>
        <v>0</v>
      </c>
      <c r="DK110" s="77">
        <f t="shared" si="241"/>
        <v>0</v>
      </c>
      <c r="DL110" s="118"/>
      <c r="DM110" s="118"/>
      <c r="DN110" s="119"/>
      <c r="DO110" s="119"/>
      <c r="DP110" s="77">
        <f t="shared" si="242"/>
        <v>0</v>
      </c>
      <c r="DQ110" s="77">
        <f t="shared" si="243"/>
        <v>0</v>
      </c>
      <c r="DR110" s="77">
        <f t="shared" si="244"/>
        <v>0</v>
      </c>
      <c r="DS110" s="118"/>
      <c r="DT110" s="118"/>
      <c r="DU110" s="119"/>
      <c r="DV110" s="119"/>
      <c r="DW110" s="77">
        <f t="shared" si="245"/>
        <v>0</v>
      </c>
      <c r="DX110" s="77">
        <f t="shared" si="246"/>
        <v>0</v>
      </c>
      <c r="DY110" s="77">
        <f t="shared" si="247"/>
        <v>0</v>
      </c>
      <c r="DZ110" s="118"/>
      <c r="EA110" s="118"/>
      <c r="EB110" s="119"/>
      <c r="EC110" s="119"/>
      <c r="ED110" s="77">
        <f t="shared" si="248"/>
        <v>0</v>
      </c>
      <c r="EE110" s="77">
        <f t="shared" si="249"/>
        <v>0</v>
      </c>
      <c r="EF110" s="77">
        <f t="shared" si="250"/>
        <v>0</v>
      </c>
      <c r="EG110" s="118"/>
      <c r="EH110" s="118"/>
      <c r="EI110" s="119"/>
      <c r="EJ110" s="119"/>
      <c r="EK110" s="77">
        <f t="shared" si="251"/>
        <v>0</v>
      </c>
      <c r="EL110" s="77">
        <f t="shared" si="252"/>
        <v>0</v>
      </c>
      <c r="EM110" s="77">
        <f t="shared" si="253"/>
        <v>0</v>
      </c>
      <c r="EN110" s="118"/>
      <c r="EO110" s="118"/>
      <c r="EP110" s="119"/>
      <c r="EQ110" s="119"/>
      <c r="ER110" s="77">
        <f t="shared" si="254"/>
        <v>0</v>
      </c>
      <c r="ES110" s="77">
        <f t="shared" si="255"/>
        <v>0</v>
      </c>
      <c r="ET110" s="77">
        <f t="shared" si="256"/>
        <v>0</v>
      </c>
      <c r="EU110" s="118"/>
      <c r="EV110" s="118"/>
      <c r="EW110" s="119"/>
      <c r="EX110" s="119"/>
      <c r="EY110" s="77">
        <f t="shared" si="257"/>
        <v>0</v>
      </c>
      <c r="EZ110" s="77">
        <f t="shared" si="258"/>
        <v>0</v>
      </c>
      <c r="FA110" s="77">
        <f t="shared" si="259"/>
        <v>0</v>
      </c>
      <c r="FB110" s="118"/>
      <c r="FC110" s="118"/>
      <c r="FD110" s="119"/>
      <c r="FE110" s="119"/>
      <c r="FF110" s="77">
        <f t="shared" si="260"/>
        <v>0</v>
      </c>
      <c r="FG110" s="77">
        <f t="shared" si="261"/>
        <v>0</v>
      </c>
      <c r="FH110" s="77">
        <f t="shared" si="262"/>
        <v>0</v>
      </c>
      <c r="FI110" s="118"/>
      <c r="FJ110" s="118"/>
      <c r="FK110" s="119"/>
      <c r="FL110" s="119"/>
      <c r="FM110" s="77">
        <f t="shared" si="263"/>
        <v>0</v>
      </c>
      <c r="FN110" s="77">
        <f t="shared" si="264"/>
        <v>0</v>
      </c>
      <c r="FO110" s="77">
        <f t="shared" si="265"/>
        <v>0</v>
      </c>
      <c r="FP110" s="118"/>
      <c r="FQ110" s="118"/>
      <c r="FR110" s="119"/>
      <c r="FS110" s="119"/>
      <c r="FT110" s="77">
        <f t="shared" si="266"/>
        <v>0</v>
      </c>
      <c r="FU110" s="77">
        <f t="shared" si="267"/>
        <v>0</v>
      </c>
      <c r="FV110" s="77">
        <f t="shared" si="268"/>
        <v>0</v>
      </c>
      <c r="FW110" s="118"/>
      <c r="FX110" s="118"/>
      <c r="FY110" s="119"/>
      <c r="FZ110" s="119"/>
      <c r="GA110" s="77">
        <f t="shared" si="269"/>
        <v>0</v>
      </c>
      <c r="GB110" s="77">
        <f t="shared" si="270"/>
        <v>0</v>
      </c>
      <c r="GC110" s="77">
        <f t="shared" si="271"/>
        <v>0</v>
      </c>
      <c r="GD110" s="118"/>
      <c r="GE110" s="118"/>
      <c r="GF110" s="119"/>
      <c r="GG110" s="119"/>
      <c r="GH110" s="77">
        <f t="shared" si="272"/>
        <v>0</v>
      </c>
      <c r="GI110" s="77">
        <f t="shared" si="273"/>
        <v>0</v>
      </c>
      <c r="GJ110" s="77">
        <f t="shared" si="274"/>
        <v>0</v>
      </c>
      <c r="GK110" s="118"/>
      <c r="GL110" s="118"/>
      <c r="GM110" s="119"/>
      <c r="GN110" s="119"/>
      <c r="GO110" s="77">
        <f t="shared" si="275"/>
        <v>0</v>
      </c>
      <c r="GP110" s="77">
        <f t="shared" si="276"/>
        <v>0</v>
      </c>
      <c r="GQ110" s="77">
        <f t="shared" si="277"/>
        <v>0</v>
      </c>
      <c r="GR110" s="118"/>
      <c r="GS110" s="118"/>
      <c r="GT110" s="119"/>
      <c r="GU110" s="119"/>
      <c r="GV110" s="77">
        <f t="shared" si="278"/>
        <v>0</v>
      </c>
      <c r="GW110" s="77">
        <f t="shared" si="279"/>
        <v>0</v>
      </c>
      <c r="GX110" s="77">
        <f t="shared" si="280"/>
        <v>0</v>
      </c>
      <c r="GY110" s="118"/>
      <c r="GZ110" s="118"/>
      <c r="HA110" s="119"/>
      <c r="HB110" s="119"/>
      <c r="HC110" s="77">
        <f t="shared" si="281"/>
        <v>0</v>
      </c>
      <c r="HD110" s="77">
        <f t="shared" si="282"/>
        <v>0</v>
      </c>
      <c r="HE110" s="77">
        <f t="shared" si="283"/>
        <v>0</v>
      </c>
      <c r="HF110" s="118"/>
      <c r="HG110" s="118"/>
      <c r="HH110" s="119"/>
      <c r="HI110" s="119"/>
      <c r="HJ110" s="77">
        <f t="shared" si="284"/>
        <v>0</v>
      </c>
      <c r="HK110" s="77">
        <f t="shared" si="285"/>
        <v>0</v>
      </c>
      <c r="HL110" s="77">
        <f t="shared" si="286"/>
        <v>0</v>
      </c>
      <c r="HM110" s="120"/>
      <c r="HN110" s="120"/>
      <c r="HO110" s="120"/>
      <c r="HP110" s="120"/>
      <c r="HQ110" s="120"/>
      <c r="HR110" s="120"/>
      <c r="HS110" s="76">
        <f t="shared" si="181"/>
        <v>0</v>
      </c>
      <c r="HT110" s="76">
        <f t="shared" si="182"/>
        <v>0</v>
      </c>
      <c r="HU110" s="76">
        <f t="shared" si="183"/>
        <v>0</v>
      </c>
      <c r="HV110" s="76">
        <f t="shared" si="184"/>
        <v>0</v>
      </c>
      <c r="HW110" s="76">
        <f t="shared" si="185"/>
        <v>0</v>
      </c>
      <c r="HX110" s="76">
        <f t="shared" si="186"/>
        <v>0</v>
      </c>
      <c r="HY110" s="76">
        <f t="shared" si="187"/>
        <v>0</v>
      </c>
      <c r="HZ110" s="76">
        <f t="shared" si="188"/>
        <v>0</v>
      </c>
      <c r="IA110" s="76">
        <f t="shared" si="189"/>
        <v>0</v>
      </c>
      <c r="IB110" s="76">
        <f t="shared" si="190"/>
        <v>0</v>
      </c>
      <c r="IC110" s="76">
        <f t="shared" si="191"/>
        <v>0</v>
      </c>
      <c r="ID110" s="76">
        <f t="shared" si="192"/>
        <v>0</v>
      </c>
      <c r="IE110" s="78">
        <f>IF('Daftar Pegawai'!I104="ASN YANG TIDAK DIBAYARKAN TPP",100%,
 IF(HZ110&gt;=$C$4,100%,
 (HN110*3%)+H110+I110+J110+O110+P110+Q110+V110+W110+X110+AC110+AD110+AE110+AJ110+AK110+AL110+AQ110+AR110+AS110+AX110+AY110+AZ110+BE110+BF110+BG110+BL110+BM110+BN110+BS110+BT110+BU110+BZ110+CA110+CB110+CG110+CH110+CI110+CN110+CO110+CP110+CU110+CV110+CW110+DB110+DC110+DD110+DI110+DJ110+DK110+DP110+DQ110+DR110+DW110+DX110+DY110+ED110+EE110+EF110+EK110+EL110+EM110+ER110+ES110+ET110+EY110+EZ110+FA110+FF110+FG110+FH110+FM110+FN110+FO110+FT110+FU110+FV110+GA110+GB110+GC110+GH110+GI110+GJ110+GO110+GP110+GQ110+GV110+GW110+GX110+HC110+HD110+HE110+HJ110+HK110+HL110+'Daftar Pegawai'!K104+'Daftar Pegawai'!M104+'Daftar Pegawai'!U104+'Daftar Pegawai'!O104+'Daftar Pegawai'!Q104+'Daftar Pegawai'!S104
 )
)</f>
        <v>1</v>
      </c>
      <c r="IF110" s="78">
        <f t="shared" si="287"/>
        <v>1</v>
      </c>
    </row>
    <row r="111" spans="1:240" x14ac:dyDescent="0.25">
      <c r="A111" s="121">
        <f t="shared" si="193"/>
        <v>101</v>
      </c>
      <c r="B111" s="121">
        <f>'Daftar Pegawai'!B105</f>
        <v>0</v>
      </c>
      <c r="C111" s="121">
        <f>'Daftar Pegawai'!C105</f>
        <v>0</v>
      </c>
      <c r="D111" s="118"/>
      <c r="E111" s="118"/>
      <c r="F111" s="119"/>
      <c r="G111" s="119"/>
      <c r="H111" s="77">
        <f t="shared" si="194"/>
        <v>0</v>
      </c>
      <c r="I111" s="77">
        <f t="shared" si="195"/>
        <v>0</v>
      </c>
      <c r="J111" s="77">
        <f t="shared" si="196"/>
        <v>0</v>
      </c>
      <c r="K111" s="118"/>
      <c r="L111" s="118"/>
      <c r="M111" s="119"/>
      <c r="N111" s="119"/>
      <c r="O111" s="77">
        <f t="shared" si="197"/>
        <v>0</v>
      </c>
      <c r="P111" s="77">
        <f t="shared" si="198"/>
        <v>0</v>
      </c>
      <c r="Q111" s="77">
        <f t="shared" si="199"/>
        <v>0</v>
      </c>
      <c r="R111" s="118"/>
      <c r="S111" s="118"/>
      <c r="T111" s="119"/>
      <c r="U111" s="119"/>
      <c r="V111" s="77">
        <f t="shared" si="200"/>
        <v>0</v>
      </c>
      <c r="W111" s="77">
        <f t="shared" si="201"/>
        <v>0</v>
      </c>
      <c r="X111" s="77">
        <f t="shared" si="202"/>
        <v>0</v>
      </c>
      <c r="Y111" s="118"/>
      <c r="Z111" s="118"/>
      <c r="AA111" s="119"/>
      <c r="AB111" s="119"/>
      <c r="AC111" s="77">
        <f t="shared" si="203"/>
        <v>0</v>
      </c>
      <c r="AD111" s="77">
        <f t="shared" si="204"/>
        <v>0</v>
      </c>
      <c r="AE111" s="77">
        <f t="shared" si="205"/>
        <v>0</v>
      </c>
      <c r="AF111" s="118"/>
      <c r="AG111" s="118"/>
      <c r="AH111" s="119"/>
      <c r="AI111" s="119"/>
      <c r="AJ111" s="77">
        <f t="shared" si="206"/>
        <v>0</v>
      </c>
      <c r="AK111" s="77">
        <f t="shared" si="207"/>
        <v>0</v>
      </c>
      <c r="AL111" s="77">
        <f t="shared" si="208"/>
        <v>0</v>
      </c>
      <c r="AM111" s="118"/>
      <c r="AN111" s="118"/>
      <c r="AO111" s="119"/>
      <c r="AP111" s="119"/>
      <c r="AQ111" s="77">
        <f t="shared" si="209"/>
        <v>0</v>
      </c>
      <c r="AR111" s="77">
        <f t="shared" si="210"/>
        <v>0</v>
      </c>
      <c r="AS111" s="77">
        <f t="shared" si="211"/>
        <v>0</v>
      </c>
      <c r="AT111" s="118"/>
      <c r="AU111" s="118"/>
      <c r="AV111" s="119"/>
      <c r="AW111" s="119"/>
      <c r="AX111" s="77">
        <f t="shared" si="212"/>
        <v>0</v>
      </c>
      <c r="AY111" s="77">
        <f t="shared" si="213"/>
        <v>0</v>
      </c>
      <c r="AZ111" s="77">
        <f t="shared" si="214"/>
        <v>0</v>
      </c>
      <c r="BA111" s="118"/>
      <c r="BB111" s="118"/>
      <c r="BC111" s="119"/>
      <c r="BD111" s="119"/>
      <c r="BE111" s="77">
        <f t="shared" si="215"/>
        <v>0</v>
      </c>
      <c r="BF111" s="77">
        <f t="shared" si="216"/>
        <v>0</v>
      </c>
      <c r="BG111" s="77">
        <f t="shared" si="217"/>
        <v>0</v>
      </c>
      <c r="BH111" s="118"/>
      <c r="BI111" s="118"/>
      <c r="BJ111" s="119"/>
      <c r="BK111" s="119"/>
      <c r="BL111" s="77">
        <f t="shared" si="218"/>
        <v>0</v>
      </c>
      <c r="BM111" s="77">
        <f t="shared" si="219"/>
        <v>0</v>
      </c>
      <c r="BN111" s="77">
        <f t="shared" si="220"/>
        <v>0</v>
      </c>
      <c r="BO111" s="118"/>
      <c r="BP111" s="118"/>
      <c r="BQ111" s="119"/>
      <c r="BR111" s="119"/>
      <c r="BS111" s="77">
        <f t="shared" si="221"/>
        <v>0</v>
      </c>
      <c r="BT111" s="77">
        <f t="shared" si="222"/>
        <v>0</v>
      </c>
      <c r="BU111" s="77">
        <f t="shared" si="223"/>
        <v>0</v>
      </c>
      <c r="BV111" s="118"/>
      <c r="BW111" s="118"/>
      <c r="BX111" s="119"/>
      <c r="BY111" s="119"/>
      <c r="BZ111" s="77">
        <f t="shared" si="224"/>
        <v>0</v>
      </c>
      <c r="CA111" s="77">
        <f t="shared" si="225"/>
        <v>0</v>
      </c>
      <c r="CB111" s="77">
        <f t="shared" si="226"/>
        <v>0</v>
      </c>
      <c r="CC111" s="118"/>
      <c r="CD111" s="118"/>
      <c r="CE111" s="119"/>
      <c r="CF111" s="119"/>
      <c r="CG111" s="77">
        <f t="shared" si="227"/>
        <v>0</v>
      </c>
      <c r="CH111" s="77">
        <f t="shared" si="228"/>
        <v>0</v>
      </c>
      <c r="CI111" s="77">
        <f t="shared" si="229"/>
        <v>0</v>
      </c>
      <c r="CJ111" s="118"/>
      <c r="CK111" s="118"/>
      <c r="CL111" s="119"/>
      <c r="CM111" s="119"/>
      <c r="CN111" s="77">
        <f t="shared" si="230"/>
        <v>0</v>
      </c>
      <c r="CO111" s="77">
        <f t="shared" si="231"/>
        <v>0</v>
      </c>
      <c r="CP111" s="77">
        <f t="shared" si="232"/>
        <v>0</v>
      </c>
      <c r="CQ111" s="118"/>
      <c r="CR111" s="118"/>
      <c r="CS111" s="119"/>
      <c r="CT111" s="119"/>
      <c r="CU111" s="77">
        <f t="shared" si="233"/>
        <v>0</v>
      </c>
      <c r="CV111" s="77">
        <f t="shared" si="234"/>
        <v>0</v>
      </c>
      <c r="CW111" s="77">
        <f t="shared" si="235"/>
        <v>0</v>
      </c>
      <c r="CX111" s="118"/>
      <c r="CY111" s="118"/>
      <c r="CZ111" s="119"/>
      <c r="DA111" s="119"/>
      <c r="DB111" s="77">
        <f t="shared" si="236"/>
        <v>0</v>
      </c>
      <c r="DC111" s="77">
        <f t="shared" si="237"/>
        <v>0</v>
      </c>
      <c r="DD111" s="77">
        <f t="shared" si="238"/>
        <v>0</v>
      </c>
      <c r="DE111" s="118"/>
      <c r="DF111" s="118"/>
      <c r="DG111" s="119"/>
      <c r="DH111" s="119"/>
      <c r="DI111" s="77">
        <f t="shared" si="239"/>
        <v>0</v>
      </c>
      <c r="DJ111" s="77">
        <f t="shared" si="240"/>
        <v>0</v>
      </c>
      <c r="DK111" s="77">
        <f t="shared" si="241"/>
        <v>0</v>
      </c>
      <c r="DL111" s="118"/>
      <c r="DM111" s="118"/>
      <c r="DN111" s="119"/>
      <c r="DO111" s="119"/>
      <c r="DP111" s="77">
        <f t="shared" si="242"/>
        <v>0</v>
      </c>
      <c r="DQ111" s="77">
        <f t="shared" si="243"/>
        <v>0</v>
      </c>
      <c r="DR111" s="77">
        <f t="shared" si="244"/>
        <v>0</v>
      </c>
      <c r="DS111" s="118"/>
      <c r="DT111" s="118"/>
      <c r="DU111" s="119"/>
      <c r="DV111" s="119"/>
      <c r="DW111" s="77">
        <f t="shared" si="245"/>
        <v>0</v>
      </c>
      <c r="DX111" s="77">
        <f t="shared" si="246"/>
        <v>0</v>
      </c>
      <c r="DY111" s="77">
        <f t="shared" si="247"/>
        <v>0</v>
      </c>
      <c r="DZ111" s="118"/>
      <c r="EA111" s="118"/>
      <c r="EB111" s="119"/>
      <c r="EC111" s="119"/>
      <c r="ED111" s="77">
        <f t="shared" si="248"/>
        <v>0</v>
      </c>
      <c r="EE111" s="77">
        <f t="shared" si="249"/>
        <v>0</v>
      </c>
      <c r="EF111" s="77">
        <f t="shared" si="250"/>
        <v>0</v>
      </c>
      <c r="EG111" s="118"/>
      <c r="EH111" s="118"/>
      <c r="EI111" s="119"/>
      <c r="EJ111" s="119"/>
      <c r="EK111" s="77">
        <f t="shared" si="251"/>
        <v>0</v>
      </c>
      <c r="EL111" s="77">
        <f t="shared" si="252"/>
        <v>0</v>
      </c>
      <c r="EM111" s="77">
        <f t="shared" si="253"/>
        <v>0</v>
      </c>
      <c r="EN111" s="118"/>
      <c r="EO111" s="118"/>
      <c r="EP111" s="119"/>
      <c r="EQ111" s="119"/>
      <c r="ER111" s="77">
        <f t="shared" si="254"/>
        <v>0</v>
      </c>
      <c r="ES111" s="77">
        <f t="shared" si="255"/>
        <v>0</v>
      </c>
      <c r="ET111" s="77">
        <f t="shared" si="256"/>
        <v>0</v>
      </c>
      <c r="EU111" s="118"/>
      <c r="EV111" s="118"/>
      <c r="EW111" s="119"/>
      <c r="EX111" s="119"/>
      <c r="EY111" s="77">
        <f t="shared" si="257"/>
        <v>0</v>
      </c>
      <c r="EZ111" s="77">
        <f t="shared" si="258"/>
        <v>0</v>
      </c>
      <c r="FA111" s="77">
        <f t="shared" si="259"/>
        <v>0</v>
      </c>
      <c r="FB111" s="118"/>
      <c r="FC111" s="118"/>
      <c r="FD111" s="119"/>
      <c r="FE111" s="119"/>
      <c r="FF111" s="77">
        <f t="shared" si="260"/>
        <v>0</v>
      </c>
      <c r="FG111" s="77">
        <f t="shared" si="261"/>
        <v>0</v>
      </c>
      <c r="FH111" s="77">
        <f t="shared" si="262"/>
        <v>0</v>
      </c>
      <c r="FI111" s="118"/>
      <c r="FJ111" s="118"/>
      <c r="FK111" s="119"/>
      <c r="FL111" s="119"/>
      <c r="FM111" s="77">
        <f t="shared" si="263"/>
        <v>0</v>
      </c>
      <c r="FN111" s="77">
        <f t="shared" si="264"/>
        <v>0</v>
      </c>
      <c r="FO111" s="77">
        <f t="shared" si="265"/>
        <v>0</v>
      </c>
      <c r="FP111" s="118"/>
      <c r="FQ111" s="118"/>
      <c r="FR111" s="119"/>
      <c r="FS111" s="119"/>
      <c r="FT111" s="77">
        <f t="shared" si="266"/>
        <v>0</v>
      </c>
      <c r="FU111" s="77">
        <f t="shared" si="267"/>
        <v>0</v>
      </c>
      <c r="FV111" s="77">
        <f t="shared" si="268"/>
        <v>0</v>
      </c>
      <c r="FW111" s="118"/>
      <c r="FX111" s="118"/>
      <c r="FY111" s="119"/>
      <c r="FZ111" s="119"/>
      <c r="GA111" s="77">
        <f t="shared" si="269"/>
        <v>0</v>
      </c>
      <c r="GB111" s="77">
        <f t="shared" si="270"/>
        <v>0</v>
      </c>
      <c r="GC111" s="77">
        <f t="shared" si="271"/>
        <v>0</v>
      </c>
      <c r="GD111" s="118"/>
      <c r="GE111" s="118"/>
      <c r="GF111" s="119"/>
      <c r="GG111" s="119"/>
      <c r="GH111" s="77">
        <f t="shared" si="272"/>
        <v>0</v>
      </c>
      <c r="GI111" s="77">
        <f t="shared" si="273"/>
        <v>0</v>
      </c>
      <c r="GJ111" s="77">
        <f t="shared" si="274"/>
        <v>0</v>
      </c>
      <c r="GK111" s="118"/>
      <c r="GL111" s="118"/>
      <c r="GM111" s="119"/>
      <c r="GN111" s="119"/>
      <c r="GO111" s="77">
        <f t="shared" si="275"/>
        <v>0</v>
      </c>
      <c r="GP111" s="77">
        <f t="shared" si="276"/>
        <v>0</v>
      </c>
      <c r="GQ111" s="77">
        <f t="shared" si="277"/>
        <v>0</v>
      </c>
      <c r="GR111" s="118"/>
      <c r="GS111" s="118"/>
      <c r="GT111" s="119"/>
      <c r="GU111" s="119"/>
      <c r="GV111" s="77">
        <f t="shared" si="278"/>
        <v>0</v>
      </c>
      <c r="GW111" s="77">
        <f t="shared" si="279"/>
        <v>0</v>
      </c>
      <c r="GX111" s="77">
        <f t="shared" si="280"/>
        <v>0</v>
      </c>
      <c r="GY111" s="118"/>
      <c r="GZ111" s="118"/>
      <c r="HA111" s="119"/>
      <c r="HB111" s="119"/>
      <c r="HC111" s="77">
        <f t="shared" si="281"/>
        <v>0</v>
      </c>
      <c r="HD111" s="77">
        <f t="shared" si="282"/>
        <v>0</v>
      </c>
      <c r="HE111" s="77">
        <f t="shared" si="283"/>
        <v>0</v>
      </c>
      <c r="HF111" s="118"/>
      <c r="HG111" s="118"/>
      <c r="HH111" s="119"/>
      <c r="HI111" s="119"/>
      <c r="HJ111" s="77">
        <f t="shared" si="284"/>
        <v>0</v>
      </c>
      <c r="HK111" s="77">
        <f t="shared" si="285"/>
        <v>0</v>
      </c>
      <c r="HL111" s="77">
        <f t="shared" si="286"/>
        <v>0</v>
      </c>
      <c r="HM111" s="120"/>
      <c r="HN111" s="120"/>
      <c r="HO111" s="120"/>
      <c r="HP111" s="120"/>
      <c r="HQ111" s="120"/>
      <c r="HR111" s="120"/>
      <c r="HS111" s="76">
        <f t="shared" si="181"/>
        <v>0</v>
      </c>
      <c r="HT111" s="76">
        <f t="shared" si="182"/>
        <v>0</v>
      </c>
      <c r="HU111" s="76">
        <f t="shared" si="183"/>
        <v>0</v>
      </c>
      <c r="HV111" s="76">
        <f t="shared" si="184"/>
        <v>0</v>
      </c>
      <c r="HW111" s="76">
        <f t="shared" si="185"/>
        <v>0</v>
      </c>
      <c r="HX111" s="76">
        <f t="shared" si="186"/>
        <v>0</v>
      </c>
      <c r="HY111" s="76">
        <f t="shared" si="187"/>
        <v>0</v>
      </c>
      <c r="HZ111" s="76">
        <f t="shared" si="188"/>
        <v>0</v>
      </c>
      <c r="IA111" s="76">
        <f t="shared" si="189"/>
        <v>0</v>
      </c>
      <c r="IB111" s="76">
        <f t="shared" si="190"/>
        <v>0</v>
      </c>
      <c r="IC111" s="76">
        <f t="shared" si="191"/>
        <v>0</v>
      </c>
      <c r="ID111" s="76">
        <f t="shared" si="192"/>
        <v>0</v>
      </c>
      <c r="IE111" s="78">
        <f>IF('Daftar Pegawai'!I105="ASN YANG TIDAK DIBAYARKAN TPP",100%,
 IF(HZ111&gt;=$C$4,100%,
 (HN111*3%)+H111+I111+J111+O111+P111+Q111+V111+W111+X111+AC111+AD111+AE111+AJ111+AK111+AL111+AQ111+AR111+AS111+AX111+AY111+AZ111+BE111+BF111+BG111+BL111+BM111+BN111+BS111+BT111+BU111+BZ111+CA111+CB111+CG111+CH111+CI111+CN111+CO111+CP111+CU111+CV111+CW111+DB111+DC111+DD111+DI111+DJ111+DK111+DP111+DQ111+DR111+DW111+DX111+DY111+ED111+EE111+EF111+EK111+EL111+EM111+ER111+ES111+ET111+EY111+EZ111+FA111+FF111+FG111+FH111+FM111+FN111+FO111+FT111+FU111+FV111+GA111+GB111+GC111+GH111+GI111+GJ111+GO111+GP111+GQ111+GV111+GW111+GX111+HC111+HD111+HE111+HJ111+HK111+HL111+'Daftar Pegawai'!K105+'Daftar Pegawai'!M105+'Daftar Pegawai'!U105+'Daftar Pegawai'!O105+'Daftar Pegawai'!Q105+'Daftar Pegawai'!S105
 )
)</f>
        <v>1</v>
      </c>
      <c r="IF111" s="78">
        <f t="shared" si="287"/>
        <v>1</v>
      </c>
    </row>
    <row r="112" spans="1:240" x14ac:dyDescent="0.25">
      <c r="A112" s="121">
        <f t="shared" si="193"/>
        <v>102</v>
      </c>
      <c r="B112" s="121">
        <f>'Daftar Pegawai'!B106</f>
        <v>0</v>
      </c>
      <c r="C112" s="121">
        <f>'Daftar Pegawai'!C106</f>
        <v>0</v>
      </c>
      <c r="D112" s="118"/>
      <c r="E112" s="118"/>
      <c r="F112" s="119"/>
      <c r="G112" s="119"/>
      <c r="H112" s="77">
        <f t="shared" si="194"/>
        <v>0</v>
      </c>
      <c r="I112" s="77">
        <f t="shared" si="195"/>
        <v>0</v>
      </c>
      <c r="J112" s="77">
        <f t="shared" si="196"/>
        <v>0</v>
      </c>
      <c r="K112" s="118"/>
      <c r="L112" s="118"/>
      <c r="M112" s="119"/>
      <c r="N112" s="119"/>
      <c r="O112" s="77">
        <f t="shared" si="197"/>
        <v>0</v>
      </c>
      <c r="P112" s="77">
        <f t="shared" si="198"/>
        <v>0</v>
      </c>
      <c r="Q112" s="77">
        <f t="shared" si="199"/>
        <v>0</v>
      </c>
      <c r="R112" s="118"/>
      <c r="S112" s="118"/>
      <c r="T112" s="119"/>
      <c r="U112" s="119"/>
      <c r="V112" s="77">
        <f t="shared" si="200"/>
        <v>0</v>
      </c>
      <c r="W112" s="77">
        <f t="shared" si="201"/>
        <v>0</v>
      </c>
      <c r="X112" s="77">
        <f t="shared" si="202"/>
        <v>0</v>
      </c>
      <c r="Y112" s="118"/>
      <c r="Z112" s="118"/>
      <c r="AA112" s="119"/>
      <c r="AB112" s="119"/>
      <c r="AC112" s="77">
        <f t="shared" si="203"/>
        <v>0</v>
      </c>
      <c r="AD112" s="77">
        <f t="shared" si="204"/>
        <v>0</v>
      </c>
      <c r="AE112" s="77">
        <f t="shared" si="205"/>
        <v>0</v>
      </c>
      <c r="AF112" s="118"/>
      <c r="AG112" s="118"/>
      <c r="AH112" s="119"/>
      <c r="AI112" s="119"/>
      <c r="AJ112" s="77">
        <f t="shared" si="206"/>
        <v>0</v>
      </c>
      <c r="AK112" s="77">
        <f t="shared" si="207"/>
        <v>0</v>
      </c>
      <c r="AL112" s="77">
        <f t="shared" si="208"/>
        <v>0</v>
      </c>
      <c r="AM112" s="118"/>
      <c r="AN112" s="118"/>
      <c r="AO112" s="119"/>
      <c r="AP112" s="119"/>
      <c r="AQ112" s="77">
        <f t="shared" si="209"/>
        <v>0</v>
      </c>
      <c r="AR112" s="77">
        <f t="shared" si="210"/>
        <v>0</v>
      </c>
      <c r="AS112" s="77">
        <f t="shared" si="211"/>
        <v>0</v>
      </c>
      <c r="AT112" s="118"/>
      <c r="AU112" s="118"/>
      <c r="AV112" s="119"/>
      <c r="AW112" s="119"/>
      <c r="AX112" s="77">
        <f t="shared" si="212"/>
        <v>0</v>
      </c>
      <c r="AY112" s="77">
        <f t="shared" si="213"/>
        <v>0</v>
      </c>
      <c r="AZ112" s="77">
        <f t="shared" si="214"/>
        <v>0</v>
      </c>
      <c r="BA112" s="118"/>
      <c r="BB112" s="118"/>
      <c r="BC112" s="119"/>
      <c r="BD112" s="119"/>
      <c r="BE112" s="77">
        <f t="shared" si="215"/>
        <v>0</v>
      </c>
      <c r="BF112" s="77">
        <f t="shared" si="216"/>
        <v>0</v>
      </c>
      <c r="BG112" s="77">
        <f t="shared" si="217"/>
        <v>0</v>
      </c>
      <c r="BH112" s="118"/>
      <c r="BI112" s="118"/>
      <c r="BJ112" s="119"/>
      <c r="BK112" s="119"/>
      <c r="BL112" s="77">
        <f t="shared" si="218"/>
        <v>0</v>
      </c>
      <c r="BM112" s="77">
        <f t="shared" si="219"/>
        <v>0</v>
      </c>
      <c r="BN112" s="77">
        <f t="shared" si="220"/>
        <v>0</v>
      </c>
      <c r="BO112" s="118"/>
      <c r="BP112" s="118"/>
      <c r="BQ112" s="119"/>
      <c r="BR112" s="119"/>
      <c r="BS112" s="77">
        <f t="shared" si="221"/>
        <v>0</v>
      </c>
      <c r="BT112" s="77">
        <f t="shared" si="222"/>
        <v>0</v>
      </c>
      <c r="BU112" s="77">
        <f t="shared" si="223"/>
        <v>0</v>
      </c>
      <c r="BV112" s="118"/>
      <c r="BW112" s="118"/>
      <c r="BX112" s="119"/>
      <c r="BY112" s="119"/>
      <c r="BZ112" s="77">
        <f t="shared" si="224"/>
        <v>0</v>
      </c>
      <c r="CA112" s="77">
        <f t="shared" si="225"/>
        <v>0</v>
      </c>
      <c r="CB112" s="77">
        <f t="shared" si="226"/>
        <v>0</v>
      </c>
      <c r="CC112" s="118"/>
      <c r="CD112" s="118"/>
      <c r="CE112" s="119"/>
      <c r="CF112" s="119"/>
      <c r="CG112" s="77">
        <f t="shared" si="227"/>
        <v>0</v>
      </c>
      <c r="CH112" s="77">
        <f t="shared" si="228"/>
        <v>0</v>
      </c>
      <c r="CI112" s="77">
        <f t="shared" si="229"/>
        <v>0</v>
      </c>
      <c r="CJ112" s="118"/>
      <c r="CK112" s="118"/>
      <c r="CL112" s="119"/>
      <c r="CM112" s="119"/>
      <c r="CN112" s="77">
        <f t="shared" si="230"/>
        <v>0</v>
      </c>
      <c r="CO112" s="77">
        <f t="shared" si="231"/>
        <v>0</v>
      </c>
      <c r="CP112" s="77">
        <f t="shared" si="232"/>
        <v>0</v>
      </c>
      <c r="CQ112" s="118"/>
      <c r="CR112" s="118"/>
      <c r="CS112" s="119"/>
      <c r="CT112" s="119"/>
      <c r="CU112" s="77">
        <f t="shared" si="233"/>
        <v>0</v>
      </c>
      <c r="CV112" s="77">
        <f t="shared" si="234"/>
        <v>0</v>
      </c>
      <c r="CW112" s="77">
        <f t="shared" si="235"/>
        <v>0</v>
      </c>
      <c r="CX112" s="118"/>
      <c r="CY112" s="118"/>
      <c r="CZ112" s="119"/>
      <c r="DA112" s="119"/>
      <c r="DB112" s="77">
        <f t="shared" si="236"/>
        <v>0</v>
      </c>
      <c r="DC112" s="77">
        <f t="shared" si="237"/>
        <v>0</v>
      </c>
      <c r="DD112" s="77">
        <f t="shared" si="238"/>
        <v>0</v>
      </c>
      <c r="DE112" s="118"/>
      <c r="DF112" s="118"/>
      <c r="DG112" s="119"/>
      <c r="DH112" s="119"/>
      <c r="DI112" s="77">
        <f t="shared" si="239"/>
        <v>0</v>
      </c>
      <c r="DJ112" s="77">
        <f t="shared" si="240"/>
        <v>0</v>
      </c>
      <c r="DK112" s="77">
        <f t="shared" si="241"/>
        <v>0</v>
      </c>
      <c r="DL112" s="118"/>
      <c r="DM112" s="118"/>
      <c r="DN112" s="119"/>
      <c r="DO112" s="119"/>
      <c r="DP112" s="77">
        <f t="shared" si="242"/>
        <v>0</v>
      </c>
      <c r="DQ112" s="77">
        <f t="shared" si="243"/>
        <v>0</v>
      </c>
      <c r="DR112" s="77">
        <f t="shared" si="244"/>
        <v>0</v>
      </c>
      <c r="DS112" s="118"/>
      <c r="DT112" s="118"/>
      <c r="DU112" s="119"/>
      <c r="DV112" s="119"/>
      <c r="DW112" s="77">
        <f t="shared" si="245"/>
        <v>0</v>
      </c>
      <c r="DX112" s="77">
        <f t="shared" si="246"/>
        <v>0</v>
      </c>
      <c r="DY112" s="77">
        <f t="shared" si="247"/>
        <v>0</v>
      </c>
      <c r="DZ112" s="118"/>
      <c r="EA112" s="118"/>
      <c r="EB112" s="119"/>
      <c r="EC112" s="119"/>
      <c r="ED112" s="77">
        <f t="shared" si="248"/>
        <v>0</v>
      </c>
      <c r="EE112" s="77">
        <f t="shared" si="249"/>
        <v>0</v>
      </c>
      <c r="EF112" s="77">
        <f t="shared" si="250"/>
        <v>0</v>
      </c>
      <c r="EG112" s="118"/>
      <c r="EH112" s="118"/>
      <c r="EI112" s="119"/>
      <c r="EJ112" s="119"/>
      <c r="EK112" s="77">
        <f t="shared" si="251"/>
        <v>0</v>
      </c>
      <c r="EL112" s="77">
        <f t="shared" si="252"/>
        <v>0</v>
      </c>
      <c r="EM112" s="77">
        <f t="shared" si="253"/>
        <v>0</v>
      </c>
      <c r="EN112" s="118"/>
      <c r="EO112" s="118"/>
      <c r="EP112" s="119"/>
      <c r="EQ112" s="119"/>
      <c r="ER112" s="77">
        <f t="shared" si="254"/>
        <v>0</v>
      </c>
      <c r="ES112" s="77">
        <f t="shared" si="255"/>
        <v>0</v>
      </c>
      <c r="ET112" s="77">
        <f t="shared" si="256"/>
        <v>0</v>
      </c>
      <c r="EU112" s="118"/>
      <c r="EV112" s="118"/>
      <c r="EW112" s="119"/>
      <c r="EX112" s="119"/>
      <c r="EY112" s="77">
        <f t="shared" si="257"/>
        <v>0</v>
      </c>
      <c r="EZ112" s="77">
        <f t="shared" si="258"/>
        <v>0</v>
      </c>
      <c r="FA112" s="77">
        <f t="shared" si="259"/>
        <v>0</v>
      </c>
      <c r="FB112" s="118"/>
      <c r="FC112" s="118"/>
      <c r="FD112" s="119"/>
      <c r="FE112" s="119"/>
      <c r="FF112" s="77">
        <f t="shared" si="260"/>
        <v>0</v>
      </c>
      <c r="FG112" s="77">
        <f t="shared" si="261"/>
        <v>0</v>
      </c>
      <c r="FH112" s="77">
        <f t="shared" si="262"/>
        <v>0</v>
      </c>
      <c r="FI112" s="118"/>
      <c r="FJ112" s="118"/>
      <c r="FK112" s="119"/>
      <c r="FL112" s="119"/>
      <c r="FM112" s="77">
        <f t="shared" si="263"/>
        <v>0</v>
      </c>
      <c r="FN112" s="77">
        <f t="shared" si="264"/>
        <v>0</v>
      </c>
      <c r="FO112" s="77">
        <f t="shared" si="265"/>
        <v>0</v>
      </c>
      <c r="FP112" s="118"/>
      <c r="FQ112" s="118"/>
      <c r="FR112" s="119"/>
      <c r="FS112" s="119"/>
      <c r="FT112" s="77">
        <f t="shared" si="266"/>
        <v>0</v>
      </c>
      <c r="FU112" s="77">
        <f t="shared" si="267"/>
        <v>0</v>
      </c>
      <c r="FV112" s="77">
        <f t="shared" si="268"/>
        <v>0</v>
      </c>
      <c r="FW112" s="118"/>
      <c r="FX112" s="118"/>
      <c r="FY112" s="119"/>
      <c r="FZ112" s="119"/>
      <c r="GA112" s="77">
        <f t="shared" si="269"/>
        <v>0</v>
      </c>
      <c r="GB112" s="77">
        <f t="shared" si="270"/>
        <v>0</v>
      </c>
      <c r="GC112" s="77">
        <f t="shared" si="271"/>
        <v>0</v>
      </c>
      <c r="GD112" s="118"/>
      <c r="GE112" s="118"/>
      <c r="GF112" s="119"/>
      <c r="GG112" s="119"/>
      <c r="GH112" s="77">
        <f t="shared" si="272"/>
        <v>0</v>
      </c>
      <c r="GI112" s="77">
        <f t="shared" si="273"/>
        <v>0</v>
      </c>
      <c r="GJ112" s="77">
        <f t="shared" si="274"/>
        <v>0</v>
      </c>
      <c r="GK112" s="118"/>
      <c r="GL112" s="118"/>
      <c r="GM112" s="119"/>
      <c r="GN112" s="119"/>
      <c r="GO112" s="77">
        <f t="shared" si="275"/>
        <v>0</v>
      </c>
      <c r="GP112" s="77">
        <f t="shared" si="276"/>
        <v>0</v>
      </c>
      <c r="GQ112" s="77">
        <f t="shared" si="277"/>
        <v>0</v>
      </c>
      <c r="GR112" s="118"/>
      <c r="GS112" s="118"/>
      <c r="GT112" s="119"/>
      <c r="GU112" s="119"/>
      <c r="GV112" s="77">
        <f t="shared" si="278"/>
        <v>0</v>
      </c>
      <c r="GW112" s="77">
        <f t="shared" si="279"/>
        <v>0</v>
      </c>
      <c r="GX112" s="77">
        <f t="shared" si="280"/>
        <v>0</v>
      </c>
      <c r="GY112" s="118"/>
      <c r="GZ112" s="118"/>
      <c r="HA112" s="119"/>
      <c r="HB112" s="119"/>
      <c r="HC112" s="77">
        <f t="shared" si="281"/>
        <v>0</v>
      </c>
      <c r="HD112" s="77">
        <f t="shared" si="282"/>
        <v>0</v>
      </c>
      <c r="HE112" s="77">
        <f t="shared" si="283"/>
        <v>0</v>
      </c>
      <c r="HF112" s="118"/>
      <c r="HG112" s="118"/>
      <c r="HH112" s="119"/>
      <c r="HI112" s="119"/>
      <c r="HJ112" s="77">
        <f t="shared" si="284"/>
        <v>0</v>
      </c>
      <c r="HK112" s="77">
        <f t="shared" si="285"/>
        <v>0</v>
      </c>
      <c r="HL112" s="77">
        <f t="shared" si="286"/>
        <v>0</v>
      </c>
      <c r="HM112" s="120"/>
      <c r="HN112" s="120"/>
      <c r="HO112" s="120"/>
      <c r="HP112" s="120"/>
      <c r="HQ112" s="120"/>
      <c r="HR112" s="120"/>
      <c r="HS112" s="76">
        <f t="shared" si="181"/>
        <v>0</v>
      </c>
      <c r="HT112" s="76">
        <f t="shared" si="182"/>
        <v>0</v>
      </c>
      <c r="HU112" s="76">
        <f t="shared" si="183"/>
        <v>0</v>
      </c>
      <c r="HV112" s="76">
        <f t="shared" si="184"/>
        <v>0</v>
      </c>
      <c r="HW112" s="76">
        <f t="shared" si="185"/>
        <v>0</v>
      </c>
      <c r="HX112" s="76">
        <f t="shared" si="186"/>
        <v>0</v>
      </c>
      <c r="HY112" s="76">
        <f t="shared" si="187"/>
        <v>0</v>
      </c>
      <c r="HZ112" s="76">
        <f t="shared" si="188"/>
        <v>0</v>
      </c>
      <c r="IA112" s="76">
        <f t="shared" si="189"/>
        <v>0</v>
      </c>
      <c r="IB112" s="76">
        <f t="shared" si="190"/>
        <v>0</v>
      </c>
      <c r="IC112" s="76">
        <f t="shared" si="191"/>
        <v>0</v>
      </c>
      <c r="ID112" s="76">
        <f t="shared" si="192"/>
        <v>0</v>
      </c>
      <c r="IE112" s="78">
        <f>IF('Daftar Pegawai'!I106="ASN YANG TIDAK DIBAYARKAN TPP",100%,
 IF(HZ112&gt;=$C$4,100%,
 (HN112*3%)+H112+I112+J112+O112+P112+Q112+V112+W112+X112+AC112+AD112+AE112+AJ112+AK112+AL112+AQ112+AR112+AS112+AX112+AY112+AZ112+BE112+BF112+BG112+BL112+BM112+BN112+BS112+BT112+BU112+BZ112+CA112+CB112+CG112+CH112+CI112+CN112+CO112+CP112+CU112+CV112+CW112+DB112+DC112+DD112+DI112+DJ112+DK112+DP112+DQ112+DR112+DW112+DX112+DY112+ED112+EE112+EF112+EK112+EL112+EM112+ER112+ES112+ET112+EY112+EZ112+FA112+FF112+FG112+FH112+FM112+FN112+FO112+FT112+FU112+FV112+GA112+GB112+GC112+GH112+GI112+GJ112+GO112+GP112+GQ112+GV112+GW112+GX112+HC112+HD112+HE112+HJ112+HK112+HL112+'Daftar Pegawai'!K106+'Daftar Pegawai'!M106+'Daftar Pegawai'!U106+'Daftar Pegawai'!O106+'Daftar Pegawai'!Q106+'Daftar Pegawai'!S106
 )
)</f>
        <v>1</v>
      </c>
      <c r="IF112" s="78">
        <f t="shared" si="287"/>
        <v>1</v>
      </c>
    </row>
    <row r="113" spans="1:240" x14ac:dyDescent="0.25">
      <c r="A113" s="121">
        <f t="shared" si="193"/>
        <v>103</v>
      </c>
      <c r="B113" s="121">
        <f>'Daftar Pegawai'!B107</f>
        <v>0</v>
      </c>
      <c r="C113" s="121">
        <f>'Daftar Pegawai'!C107</f>
        <v>0</v>
      </c>
      <c r="D113" s="118"/>
      <c r="E113" s="118"/>
      <c r="F113" s="119"/>
      <c r="G113" s="119"/>
      <c r="H113" s="77">
        <f t="shared" si="194"/>
        <v>0</v>
      </c>
      <c r="I113" s="77">
        <f t="shared" si="195"/>
        <v>0</v>
      </c>
      <c r="J113" s="77">
        <f t="shared" si="196"/>
        <v>0</v>
      </c>
      <c r="K113" s="118"/>
      <c r="L113" s="118"/>
      <c r="M113" s="119"/>
      <c r="N113" s="119"/>
      <c r="O113" s="77">
        <f t="shared" si="197"/>
        <v>0</v>
      </c>
      <c r="P113" s="77">
        <f t="shared" si="198"/>
        <v>0</v>
      </c>
      <c r="Q113" s="77">
        <f t="shared" si="199"/>
        <v>0</v>
      </c>
      <c r="R113" s="118"/>
      <c r="S113" s="118"/>
      <c r="T113" s="119"/>
      <c r="U113" s="119"/>
      <c r="V113" s="77">
        <f t="shared" si="200"/>
        <v>0</v>
      </c>
      <c r="W113" s="77">
        <f t="shared" si="201"/>
        <v>0</v>
      </c>
      <c r="X113" s="77">
        <f t="shared" si="202"/>
        <v>0</v>
      </c>
      <c r="Y113" s="118"/>
      <c r="Z113" s="118"/>
      <c r="AA113" s="119"/>
      <c r="AB113" s="119"/>
      <c r="AC113" s="77">
        <f t="shared" si="203"/>
        <v>0</v>
      </c>
      <c r="AD113" s="77">
        <f t="shared" si="204"/>
        <v>0</v>
      </c>
      <c r="AE113" s="77">
        <f t="shared" si="205"/>
        <v>0</v>
      </c>
      <c r="AF113" s="118"/>
      <c r="AG113" s="118"/>
      <c r="AH113" s="119"/>
      <c r="AI113" s="119"/>
      <c r="AJ113" s="77">
        <f t="shared" si="206"/>
        <v>0</v>
      </c>
      <c r="AK113" s="77">
        <f t="shared" si="207"/>
        <v>0</v>
      </c>
      <c r="AL113" s="77">
        <f t="shared" si="208"/>
        <v>0</v>
      </c>
      <c r="AM113" s="118"/>
      <c r="AN113" s="118"/>
      <c r="AO113" s="119"/>
      <c r="AP113" s="119"/>
      <c r="AQ113" s="77">
        <f t="shared" si="209"/>
        <v>0</v>
      </c>
      <c r="AR113" s="77">
        <f t="shared" si="210"/>
        <v>0</v>
      </c>
      <c r="AS113" s="77">
        <f t="shared" si="211"/>
        <v>0</v>
      </c>
      <c r="AT113" s="118"/>
      <c r="AU113" s="118"/>
      <c r="AV113" s="119"/>
      <c r="AW113" s="119"/>
      <c r="AX113" s="77">
        <f t="shared" si="212"/>
        <v>0</v>
      </c>
      <c r="AY113" s="77">
        <f t="shared" si="213"/>
        <v>0</v>
      </c>
      <c r="AZ113" s="77">
        <f t="shared" si="214"/>
        <v>0</v>
      </c>
      <c r="BA113" s="118"/>
      <c r="BB113" s="118"/>
      <c r="BC113" s="119"/>
      <c r="BD113" s="119"/>
      <c r="BE113" s="77">
        <f t="shared" si="215"/>
        <v>0</v>
      </c>
      <c r="BF113" s="77">
        <f t="shared" si="216"/>
        <v>0</v>
      </c>
      <c r="BG113" s="77">
        <f t="shared" si="217"/>
        <v>0</v>
      </c>
      <c r="BH113" s="118"/>
      <c r="BI113" s="118"/>
      <c r="BJ113" s="119"/>
      <c r="BK113" s="119"/>
      <c r="BL113" s="77">
        <f t="shared" si="218"/>
        <v>0</v>
      </c>
      <c r="BM113" s="77">
        <f t="shared" si="219"/>
        <v>0</v>
      </c>
      <c r="BN113" s="77">
        <f t="shared" si="220"/>
        <v>0</v>
      </c>
      <c r="BO113" s="118"/>
      <c r="BP113" s="118"/>
      <c r="BQ113" s="119"/>
      <c r="BR113" s="119"/>
      <c r="BS113" s="77">
        <f t="shared" si="221"/>
        <v>0</v>
      </c>
      <c r="BT113" s="77">
        <f t="shared" si="222"/>
        <v>0</v>
      </c>
      <c r="BU113" s="77">
        <f t="shared" si="223"/>
        <v>0</v>
      </c>
      <c r="BV113" s="118"/>
      <c r="BW113" s="118"/>
      <c r="BX113" s="119"/>
      <c r="BY113" s="119"/>
      <c r="BZ113" s="77">
        <f t="shared" si="224"/>
        <v>0</v>
      </c>
      <c r="CA113" s="77">
        <f t="shared" si="225"/>
        <v>0</v>
      </c>
      <c r="CB113" s="77">
        <f t="shared" si="226"/>
        <v>0</v>
      </c>
      <c r="CC113" s="118"/>
      <c r="CD113" s="118"/>
      <c r="CE113" s="119"/>
      <c r="CF113" s="119"/>
      <c r="CG113" s="77">
        <f t="shared" si="227"/>
        <v>0</v>
      </c>
      <c r="CH113" s="77">
        <f t="shared" si="228"/>
        <v>0</v>
      </c>
      <c r="CI113" s="77">
        <f t="shared" si="229"/>
        <v>0</v>
      </c>
      <c r="CJ113" s="118"/>
      <c r="CK113" s="118"/>
      <c r="CL113" s="119"/>
      <c r="CM113" s="119"/>
      <c r="CN113" s="77">
        <f t="shared" si="230"/>
        <v>0</v>
      </c>
      <c r="CO113" s="77">
        <f t="shared" si="231"/>
        <v>0</v>
      </c>
      <c r="CP113" s="77">
        <f t="shared" si="232"/>
        <v>0</v>
      </c>
      <c r="CQ113" s="118"/>
      <c r="CR113" s="118"/>
      <c r="CS113" s="119"/>
      <c r="CT113" s="119"/>
      <c r="CU113" s="77">
        <f t="shared" si="233"/>
        <v>0</v>
      </c>
      <c r="CV113" s="77">
        <f t="shared" si="234"/>
        <v>0</v>
      </c>
      <c r="CW113" s="77">
        <f t="shared" si="235"/>
        <v>0</v>
      </c>
      <c r="CX113" s="118"/>
      <c r="CY113" s="118"/>
      <c r="CZ113" s="119"/>
      <c r="DA113" s="119"/>
      <c r="DB113" s="77">
        <f t="shared" si="236"/>
        <v>0</v>
      </c>
      <c r="DC113" s="77">
        <f t="shared" si="237"/>
        <v>0</v>
      </c>
      <c r="DD113" s="77">
        <f t="shared" si="238"/>
        <v>0</v>
      </c>
      <c r="DE113" s="118"/>
      <c r="DF113" s="118"/>
      <c r="DG113" s="119"/>
      <c r="DH113" s="119"/>
      <c r="DI113" s="77">
        <f t="shared" si="239"/>
        <v>0</v>
      </c>
      <c r="DJ113" s="77">
        <f t="shared" si="240"/>
        <v>0</v>
      </c>
      <c r="DK113" s="77">
        <f t="shared" si="241"/>
        <v>0</v>
      </c>
      <c r="DL113" s="118"/>
      <c r="DM113" s="118"/>
      <c r="DN113" s="119"/>
      <c r="DO113" s="119"/>
      <c r="DP113" s="77">
        <f t="shared" si="242"/>
        <v>0</v>
      </c>
      <c r="DQ113" s="77">
        <f t="shared" si="243"/>
        <v>0</v>
      </c>
      <c r="DR113" s="77">
        <f t="shared" si="244"/>
        <v>0</v>
      </c>
      <c r="DS113" s="118"/>
      <c r="DT113" s="118"/>
      <c r="DU113" s="119"/>
      <c r="DV113" s="119"/>
      <c r="DW113" s="77">
        <f t="shared" si="245"/>
        <v>0</v>
      </c>
      <c r="DX113" s="77">
        <f t="shared" si="246"/>
        <v>0</v>
      </c>
      <c r="DY113" s="77">
        <f t="shared" si="247"/>
        <v>0</v>
      </c>
      <c r="DZ113" s="118"/>
      <c r="EA113" s="118"/>
      <c r="EB113" s="119"/>
      <c r="EC113" s="119"/>
      <c r="ED113" s="77">
        <f t="shared" si="248"/>
        <v>0</v>
      </c>
      <c r="EE113" s="77">
        <f t="shared" si="249"/>
        <v>0</v>
      </c>
      <c r="EF113" s="77">
        <f t="shared" si="250"/>
        <v>0</v>
      </c>
      <c r="EG113" s="118"/>
      <c r="EH113" s="118"/>
      <c r="EI113" s="119"/>
      <c r="EJ113" s="119"/>
      <c r="EK113" s="77">
        <f t="shared" si="251"/>
        <v>0</v>
      </c>
      <c r="EL113" s="77">
        <f t="shared" si="252"/>
        <v>0</v>
      </c>
      <c r="EM113" s="77">
        <f t="shared" si="253"/>
        <v>0</v>
      </c>
      <c r="EN113" s="118"/>
      <c r="EO113" s="118"/>
      <c r="EP113" s="119"/>
      <c r="EQ113" s="119"/>
      <c r="ER113" s="77">
        <f t="shared" si="254"/>
        <v>0</v>
      </c>
      <c r="ES113" s="77">
        <f t="shared" si="255"/>
        <v>0</v>
      </c>
      <c r="ET113" s="77">
        <f t="shared" si="256"/>
        <v>0</v>
      </c>
      <c r="EU113" s="118"/>
      <c r="EV113" s="118"/>
      <c r="EW113" s="119"/>
      <c r="EX113" s="119"/>
      <c r="EY113" s="77">
        <f t="shared" si="257"/>
        <v>0</v>
      </c>
      <c r="EZ113" s="77">
        <f t="shared" si="258"/>
        <v>0</v>
      </c>
      <c r="FA113" s="77">
        <f t="shared" si="259"/>
        <v>0</v>
      </c>
      <c r="FB113" s="118"/>
      <c r="FC113" s="118"/>
      <c r="FD113" s="119"/>
      <c r="FE113" s="119"/>
      <c r="FF113" s="77">
        <f t="shared" si="260"/>
        <v>0</v>
      </c>
      <c r="FG113" s="77">
        <f t="shared" si="261"/>
        <v>0</v>
      </c>
      <c r="FH113" s="77">
        <f t="shared" si="262"/>
        <v>0</v>
      </c>
      <c r="FI113" s="118"/>
      <c r="FJ113" s="118"/>
      <c r="FK113" s="119"/>
      <c r="FL113" s="119"/>
      <c r="FM113" s="77">
        <f t="shared" si="263"/>
        <v>0</v>
      </c>
      <c r="FN113" s="77">
        <f t="shared" si="264"/>
        <v>0</v>
      </c>
      <c r="FO113" s="77">
        <f t="shared" si="265"/>
        <v>0</v>
      </c>
      <c r="FP113" s="118"/>
      <c r="FQ113" s="118"/>
      <c r="FR113" s="119"/>
      <c r="FS113" s="119"/>
      <c r="FT113" s="77">
        <f t="shared" si="266"/>
        <v>0</v>
      </c>
      <c r="FU113" s="77">
        <f t="shared" si="267"/>
        <v>0</v>
      </c>
      <c r="FV113" s="77">
        <f t="shared" si="268"/>
        <v>0</v>
      </c>
      <c r="FW113" s="118"/>
      <c r="FX113" s="118"/>
      <c r="FY113" s="119"/>
      <c r="FZ113" s="119"/>
      <c r="GA113" s="77">
        <f t="shared" si="269"/>
        <v>0</v>
      </c>
      <c r="GB113" s="77">
        <f t="shared" si="270"/>
        <v>0</v>
      </c>
      <c r="GC113" s="77">
        <f t="shared" si="271"/>
        <v>0</v>
      </c>
      <c r="GD113" s="118"/>
      <c r="GE113" s="118"/>
      <c r="GF113" s="119"/>
      <c r="GG113" s="119"/>
      <c r="GH113" s="77">
        <f t="shared" si="272"/>
        <v>0</v>
      </c>
      <c r="GI113" s="77">
        <f t="shared" si="273"/>
        <v>0</v>
      </c>
      <c r="GJ113" s="77">
        <f t="shared" si="274"/>
        <v>0</v>
      </c>
      <c r="GK113" s="118"/>
      <c r="GL113" s="118"/>
      <c r="GM113" s="119"/>
      <c r="GN113" s="119"/>
      <c r="GO113" s="77">
        <f t="shared" si="275"/>
        <v>0</v>
      </c>
      <c r="GP113" s="77">
        <f t="shared" si="276"/>
        <v>0</v>
      </c>
      <c r="GQ113" s="77">
        <f t="shared" si="277"/>
        <v>0</v>
      </c>
      <c r="GR113" s="118"/>
      <c r="GS113" s="118"/>
      <c r="GT113" s="119"/>
      <c r="GU113" s="119"/>
      <c r="GV113" s="77">
        <f t="shared" si="278"/>
        <v>0</v>
      </c>
      <c r="GW113" s="77">
        <f t="shared" si="279"/>
        <v>0</v>
      </c>
      <c r="GX113" s="77">
        <f t="shared" si="280"/>
        <v>0</v>
      </c>
      <c r="GY113" s="118"/>
      <c r="GZ113" s="118"/>
      <c r="HA113" s="119"/>
      <c r="HB113" s="119"/>
      <c r="HC113" s="77">
        <f t="shared" si="281"/>
        <v>0</v>
      </c>
      <c r="HD113" s="77">
        <f t="shared" si="282"/>
        <v>0</v>
      </c>
      <c r="HE113" s="77">
        <f t="shared" si="283"/>
        <v>0</v>
      </c>
      <c r="HF113" s="118"/>
      <c r="HG113" s="118"/>
      <c r="HH113" s="119"/>
      <c r="HI113" s="119"/>
      <c r="HJ113" s="77">
        <f t="shared" si="284"/>
        <v>0</v>
      </c>
      <c r="HK113" s="77">
        <f t="shared" si="285"/>
        <v>0</v>
      </c>
      <c r="HL113" s="77">
        <f t="shared" si="286"/>
        <v>0</v>
      </c>
      <c r="HM113" s="120"/>
      <c r="HN113" s="120"/>
      <c r="HO113" s="120"/>
      <c r="HP113" s="120"/>
      <c r="HQ113" s="120"/>
      <c r="HR113" s="120"/>
      <c r="HS113" s="76">
        <f t="shared" si="181"/>
        <v>0</v>
      </c>
      <c r="HT113" s="76">
        <f t="shared" si="182"/>
        <v>0</v>
      </c>
      <c r="HU113" s="76">
        <f t="shared" si="183"/>
        <v>0</v>
      </c>
      <c r="HV113" s="76">
        <f t="shared" si="184"/>
        <v>0</v>
      </c>
      <c r="HW113" s="76">
        <f t="shared" si="185"/>
        <v>0</v>
      </c>
      <c r="HX113" s="76">
        <f t="shared" si="186"/>
        <v>0</v>
      </c>
      <c r="HY113" s="76">
        <f t="shared" si="187"/>
        <v>0</v>
      </c>
      <c r="HZ113" s="76">
        <f t="shared" si="188"/>
        <v>0</v>
      </c>
      <c r="IA113" s="76">
        <f t="shared" si="189"/>
        <v>0</v>
      </c>
      <c r="IB113" s="76">
        <f t="shared" si="190"/>
        <v>0</v>
      </c>
      <c r="IC113" s="76">
        <f t="shared" si="191"/>
        <v>0</v>
      </c>
      <c r="ID113" s="76">
        <f t="shared" si="192"/>
        <v>0</v>
      </c>
      <c r="IE113" s="78">
        <f>IF('Daftar Pegawai'!I107="ASN YANG TIDAK DIBAYARKAN TPP",100%,
 IF(HZ113&gt;=$C$4,100%,
 (HN113*3%)+H113+I113+J113+O113+P113+Q113+V113+W113+X113+AC113+AD113+AE113+AJ113+AK113+AL113+AQ113+AR113+AS113+AX113+AY113+AZ113+BE113+BF113+BG113+BL113+BM113+BN113+BS113+BT113+BU113+BZ113+CA113+CB113+CG113+CH113+CI113+CN113+CO113+CP113+CU113+CV113+CW113+DB113+DC113+DD113+DI113+DJ113+DK113+DP113+DQ113+DR113+DW113+DX113+DY113+ED113+EE113+EF113+EK113+EL113+EM113+ER113+ES113+ET113+EY113+EZ113+FA113+FF113+FG113+FH113+FM113+FN113+FO113+FT113+FU113+FV113+GA113+GB113+GC113+GH113+GI113+GJ113+GO113+GP113+GQ113+GV113+GW113+GX113+HC113+HD113+HE113+HJ113+HK113+HL113+'Daftar Pegawai'!K107+'Daftar Pegawai'!M107+'Daftar Pegawai'!U107+'Daftar Pegawai'!O107+'Daftar Pegawai'!Q107+'Daftar Pegawai'!S107
 )
)</f>
        <v>1</v>
      </c>
      <c r="IF113" s="78">
        <f t="shared" si="287"/>
        <v>1</v>
      </c>
    </row>
    <row r="114" spans="1:240" x14ac:dyDescent="0.25">
      <c r="A114" s="121">
        <f t="shared" si="193"/>
        <v>104</v>
      </c>
      <c r="B114" s="121">
        <f>'Daftar Pegawai'!B108</f>
        <v>0</v>
      </c>
      <c r="C114" s="121">
        <f>'Daftar Pegawai'!C108</f>
        <v>0</v>
      </c>
      <c r="D114" s="118"/>
      <c r="E114" s="118"/>
      <c r="F114" s="119"/>
      <c r="G114" s="119"/>
      <c r="H114" s="77">
        <f t="shared" si="194"/>
        <v>0</v>
      </c>
      <c r="I114" s="77">
        <f t="shared" si="195"/>
        <v>0</v>
      </c>
      <c r="J114" s="77">
        <f t="shared" si="196"/>
        <v>0</v>
      </c>
      <c r="K114" s="118"/>
      <c r="L114" s="118"/>
      <c r="M114" s="119"/>
      <c r="N114" s="119"/>
      <c r="O114" s="77">
        <f t="shared" si="197"/>
        <v>0</v>
      </c>
      <c r="P114" s="77">
        <f t="shared" si="198"/>
        <v>0</v>
      </c>
      <c r="Q114" s="77">
        <f t="shared" si="199"/>
        <v>0</v>
      </c>
      <c r="R114" s="118"/>
      <c r="S114" s="118"/>
      <c r="T114" s="119"/>
      <c r="U114" s="119"/>
      <c r="V114" s="77">
        <f t="shared" si="200"/>
        <v>0</v>
      </c>
      <c r="W114" s="77">
        <f t="shared" si="201"/>
        <v>0</v>
      </c>
      <c r="X114" s="77">
        <f t="shared" si="202"/>
        <v>0</v>
      </c>
      <c r="Y114" s="118"/>
      <c r="Z114" s="118"/>
      <c r="AA114" s="119"/>
      <c r="AB114" s="119"/>
      <c r="AC114" s="77">
        <f t="shared" si="203"/>
        <v>0</v>
      </c>
      <c r="AD114" s="77">
        <f t="shared" si="204"/>
        <v>0</v>
      </c>
      <c r="AE114" s="77">
        <f t="shared" si="205"/>
        <v>0</v>
      </c>
      <c r="AF114" s="118"/>
      <c r="AG114" s="118"/>
      <c r="AH114" s="119"/>
      <c r="AI114" s="119"/>
      <c r="AJ114" s="77">
        <f t="shared" si="206"/>
        <v>0</v>
      </c>
      <c r="AK114" s="77">
        <f t="shared" si="207"/>
        <v>0</v>
      </c>
      <c r="AL114" s="77">
        <f t="shared" si="208"/>
        <v>0</v>
      </c>
      <c r="AM114" s="118"/>
      <c r="AN114" s="118"/>
      <c r="AO114" s="119"/>
      <c r="AP114" s="119"/>
      <c r="AQ114" s="77">
        <f t="shared" si="209"/>
        <v>0</v>
      </c>
      <c r="AR114" s="77">
        <f t="shared" si="210"/>
        <v>0</v>
      </c>
      <c r="AS114" s="77">
        <f t="shared" si="211"/>
        <v>0</v>
      </c>
      <c r="AT114" s="118"/>
      <c r="AU114" s="118"/>
      <c r="AV114" s="119"/>
      <c r="AW114" s="119"/>
      <c r="AX114" s="77">
        <f t="shared" si="212"/>
        <v>0</v>
      </c>
      <c r="AY114" s="77">
        <f t="shared" si="213"/>
        <v>0</v>
      </c>
      <c r="AZ114" s="77">
        <f t="shared" si="214"/>
        <v>0</v>
      </c>
      <c r="BA114" s="118"/>
      <c r="BB114" s="118"/>
      <c r="BC114" s="119"/>
      <c r="BD114" s="119"/>
      <c r="BE114" s="77">
        <f t="shared" si="215"/>
        <v>0</v>
      </c>
      <c r="BF114" s="77">
        <f t="shared" si="216"/>
        <v>0</v>
      </c>
      <c r="BG114" s="77">
        <f t="shared" si="217"/>
        <v>0</v>
      </c>
      <c r="BH114" s="118"/>
      <c r="BI114" s="118"/>
      <c r="BJ114" s="119"/>
      <c r="BK114" s="119"/>
      <c r="BL114" s="77">
        <f t="shared" si="218"/>
        <v>0</v>
      </c>
      <c r="BM114" s="77">
        <f t="shared" si="219"/>
        <v>0</v>
      </c>
      <c r="BN114" s="77">
        <f t="shared" si="220"/>
        <v>0</v>
      </c>
      <c r="BO114" s="118"/>
      <c r="BP114" s="118"/>
      <c r="BQ114" s="119"/>
      <c r="BR114" s="119"/>
      <c r="BS114" s="77">
        <f t="shared" si="221"/>
        <v>0</v>
      </c>
      <c r="BT114" s="77">
        <f t="shared" si="222"/>
        <v>0</v>
      </c>
      <c r="BU114" s="77">
        <f t="shared" si="223"/>
        <v>0</v>
      </c>
      <c r="BV114" s="118"/>
      <c r="BW114" s="118"/>
      <c r="BX114" s="119"/>
      <c r="BY114" s="119"/>
      <c r="BZ114" s="77">
        <f t="shared" si="224"/>
        <v>0</v>
      </c>
      <c r="CA114" s="77">
        <f t="shared" si="225"/>
        <v>0</v>
      </c>
      <c r="CB114" s="77">
        <f t="shared" si="226"/>
        <v>0</v>
      </c>
      <c r="CC114" s="118"/>
      <c r="CD114" s="118"/>
      <c r="CE114" s="119"/>
      <c r="CF114" s="119"/>
      <c r="CG114" s="77">
        <f t="shared" si="227"/>
        <v>0</v>
      </c>
      <c r="CH114" s="77">
        <f t="shared" si="228"/>
        <v>0</v>
      </c>
      <c r="CI114" s="77">
        <f t="shared" si="229"/>
        <v>0</v>
      </c>
      <c r="CJ114" s="118"/>
      <c r="CK114" s="118"/>
      <c r="CL114" s="119"/>
      <c r="CM114" s="119"/>
      <c r="CN114" s="77">
        <f t="shared" si="230"/>
        <v>0</v>
      </c>
      <c r="CO114" s="77">
        <f t="shared" si="231"/>
        <v>0</v>
      </c>
      <c r="CP114" s="77">
        <f t="shared" si="232"/>
        <v>0</v>
      </c>
      <c r="CQ114" s="118"/>
      <c r="CR114" s="118"/>
      <c r="CS114" s="119"/>
      <c r="CT114" s="119"/>
      <c r="CU114" s="77">
        <f t="shared" si="233"/>
        <v>0</v>
      </c>
      <c r="CV114" s="77">
        <f t="shared" si="234"/>
        <v>0</v>
      </c>
      <c r="CW114" s="77">
        <f t="shared" si="235"/>
        <v>0</v>
      </c>
      <c r="CX114" s="118"/>
      <c r="CY114" s="118"/>
      <c r="CZ114" s="119"/>
      <c r="DA114" s="119"/>
      <c r="DB114" s="77">
        <f t="shared" si="236"/>
        <v>0</v>
      </c>
      <c r="DC114" s="77">
        <f t="shared" si="237"/>
        <v>0</v>
      </c>
      <c r="DD114" s="77">
        <f t="shared" si="238"/>
        <v>0</v>
      </c>
      <c r="DE114" s="118"/>
      <c r="DF114" s="118"/>
      <c r="DG114" s="119"/>
      <c r="DH114" s="119"/>
      <c r="DI114" s="77">
        <f t="shared" si="239"/>
        <v>0</v>
      </c>
      <c r="DJ114" s="77">
        <f t="shared" si="240"/>
        <v>0</v>
      </c>
      <c r="DK114" s="77">
        <f t="shared" si="241"/>
        <v>0</v>
      </c>
      <c r="DL114" s="118"/>
      <c r="DM114" s="118"/>
      <c r="DN114" s="119"/>
      <c r="DO114" s="119"/>
      <c r="DP114" s="77">
        <f t="shared" si="242"/>
        <v>0</v>
      </c>
      <c r="DQ114" s="77">
        <f t="shared" si="243"/>
        <v>0</v>
      </c>
      <c r="DR114" s="77">
        <f t="shared" si="244"/>
        <v>0</v>
      </c>
      <c r="DS114" s="118"/>
      <c r="DT114" s="118"/>
      <c r="DU114" s="119"/>
      <c r="DV114" s="119"/>
      <c r="DW114" s="77">
        <f t="shared" si="245"/>
        <v>0</v>
      </c>
      <c r="DX114" s="77">
        <f t="shared" si="246"/>
        <v>0</v>
      </c>
      <c r="DY114" s="77">
        <f t="shared" si="247"/>
        <v>0</v>
      </c>
      <c r="DZ114" s="118"/>
      <c r="EA114" s="118"/>
      <c r="EB114" s="119"/>
      <c r="EC114" s="119"/>
      <c r="ED114" s="77">
        <f t="shared" si="248"/>
        <v>0</v>
      </c>
      <c r="EE114" s="77">
        <f t="shared" si="249"/>
        <v>0</v>
      </c>
      <c r="EF114" s="77">
        <f t="shared" si="250"/>
        <v>0</v>
      </c>
      <c r="EG114" s="118"/>
      <c r="EH114" s="118"/>
      <c r="EI114" s="119"/>
      <c r="EJ114" s="119"/>
      <c r="EK114" s="77">
        <f t="shared" si="251"/>
        <v>0</v>
      </c>
      <c r="EL114" s="77">
        <f t="shared" si="252"/>
        <v>0</v>
      </c>
      <c r="EM114" s="77">
        <f t="shared" si="253"/>
        <v>0</v>
      </c>
      <c r="EN114" s="118"/>
      <c r="EO114" s="118"/>
      <c r="EP114" s="119"/>
      <c r="EQ114" s="119"/>
      <c r="ER114" s="77">
        <f t="shared" si="254"/>
        <v>0</v>
      </c>
      <c r="ES114" s="77">
        <f t="shared" si="255"/>
        <v>0</v>
      </c>
      <c r="ET114" s="77">
        <f t="shared" si="256"/>
        <v>0</v>
      </c>
      <c r="EU114" s="118"/>
      <c r="EV114" s="118"/>
      <c r="EW114" s="119"/>
      <c r="EX114" s="119"/>
      <c r="EY114" s="77">
        <f t="shared" si="257"/>
        <v>0</v>
      </c>
      <c r="EZ114" s="77">
        <f t="shared" si="258"/>
        <v>0</v>
      </c>
      <c r="FA114" s="77">
        <f t="shared" si="259"/>
        <v>0</v>
      </c>
      <c r="FB114" s="118"/>
      <c r="FC114" s="118"/>
      <c r="FD114" s="119"/>
      <c r="FE114" s="119"/>
      <c r="FF114" s="77">
        <f t="shared" si="260"/>
        <v>0</v>
      </c>
      <c r="FG114" s="77">
        <f t="shared" si="261"/>
        <v>0</v>
      </c>
      <c r="FH114" s="77">
        <f t="shared" si="262"/>
        <v>0</v>
      </c>
      <c r="FI114" s="118"/>
      <c r="FJ114" s="118"/>
      <c r="FK114" s="119"/>
      <c r="FL114" s="119"/>
      <c r="FM114" s="77">
        <f t="shared" si="263"/>
        <v>0</v>
      </c>
      <c r="FN114" s="77">
        <f t="shared" si="264"/>
        <v>0</v>
      </c>
      <c r="FO114" s="77">
        <f t="shared" si="265"/>
        <v>0</v>
      </c>
      <c r="FP114" s="118"/>
      <c r="FQ114" s="118"/>
      <c r="FR114" s="119"/>
      <c r="FS114" s="119"/>
      <c r="FT114" s="77">
        <f t="shared" si="266"/>
        <v>0</v>
      </c>
      <c r="FU114" s="77">
        <f t="shared" si="267"/>
        <v>0</v>
      </c>
      <c r="FV114" s="77">
        <f t="shared" si="268"/>
        <v>0</v>
      </c>
      <c r="FW114" s="118"/>
      <c r="FX114" s="118"/>
      <c r="FY114" s="119"/>
      <c r="FZ114" s="119"/>
      <c r="GA114" s="77">
        <f t="shared" si="269"/>
        <v>0</v>
      </c>
      <c r="GB114" s="77">
        <f t="shared" si="270"/>
        <v>0</v>
      </c>
      <c r="GC114" s="77">
        <f t="shared" si="271"/>
        <v>0</v>
      </c>
      <c r="GD114" s="118"/>
      <c r="GE114" s="118"/>
      <c r="GF114" s="119"/>
      <c r="GG114" s="119"/>
      <c r="GH114" s="77">
        <f t="shared" si="272"/>
        <v>0</v>
      </c>
      <c r="GI114" s="77">
        <f t="shared" si="273"/>
        <v>0</v>
      </c>
      <c r="GJ114" s="77">
        <f t="shared" si="274"/>
        <v>0</v>
      </c>
      <c r="GK114" s="118"/>
      <c r="GL114" s="118"/>
      <c r="GM114" s="119"/>
      <c r="GN114" s="119"/>
      <c r="GO114" s="77">
        <f t="shared" si="275"/>
        <v>0</v>
      </c>
      <c r="GP114" s="77">
        <f t="shared" si="276"/>
        <v>0</v>
      </c>
      <c r="GQ114" s="77">
        <f t="shared" si="277"/>
        <v>0</v>
      </c>
      <c r="GR114" s="118"/>
      <c r="GS114" s="118"/>
      <c r="GT114" s="119"/>
      <c r="GU114" s="119"/>
      <c r="GV114" s="77">
        <f t="shared" si="278"/>
        <v>0</v>
      </c>
      <c r="GW114" s="77">
        <f t="shared" si="279"/>
        <v>0</v>
      </c>
      <c r="GX114" s="77">
        <f t="shared" si="280"/>
        <v>0</v>
      </c>
      <c r="GY114" s="118"/>
      <c r="GZ114" s="118"/>
      <c r="HA114" s="119"/>
      <c r="HB114" s="119"/>
      <c r="HC114" s="77">
        <f t="shared" si="281"/>
        <v>0</v>
      </c>
      <c r="HD114" s="77">
        <f t="shared" si="282"/>
        <v>0</v>
      </c>
      <c r="HE114" s="77">
        <f t="shared" si="283"/>
        <v>0</v>
      </c>
      <c r="HF114" s="118"/>
      <c r="HG114" s="118"/>
      <c r="HH114" s="119"/>
      <c r="HI114" s="119"/>
      <c r="HJ114" s="77">
        <f t="shared" si="284"/>
        <v>0</v>
      </c>
      <c r="HK114" s="77">
        <f t="shared" si="285"/>
        <v>0</v>
      </c>
      <c r="HL114" s="77">
        <f t="shared" si="286"/>
        <v>0</v>
      </c>
      <c r="HM114" s="120"/>
      <c r="HN114" s="120"/>
      <c r="HO114" s="120"/>
      <c r="HP114" s="120"/>
      <c r="HQ114" s="120"/>
      <c r="HR114" s="120"/>
      <c r="HS114" s="76">
        <f t="shared" si="181"/>
        <v>0</v>
      </c>
      <c r="HT114" s="76">
        <f t="shared" si="182"/>
        <v>0</v>
      </c>
      <c r="HU114" s="76">
        <f t="shared" si="183"/>
        <v>0</v>
      </c>
      <c r="HV114" s="76">
        <f t="shared" si="184"/>
        <v>0</v>
      </c>
      <c r="HW114" s="76">
        <f t="shared" si="185"/>
        <v>0</v>
      </c>
      <c r="HX114" s="76">
        <f t="shared" si="186"/>
        <v>0</v>
      </c>
      <c r="HY114" s="76">
        <f t="shared" si="187"/>
        <v>0</v>
      </c>
      <c r="HZ114" s="76">
        <f t="shared" si="188"/>
        <v>0</v>
      </c>
      <c r="IA114" s="76">
        <f t="shared" si="189"/>
        <v>0</v>
      </c>
      <c r="IB114" s="76">
        <f t="shared" si="190"/>
        <v>0</v>
      </c>
      <c r="IC114" s="76">
        <f t="shared" si="191"/>
        <v>0</v>
      </c>
      <c r="ID114" s="76">
        <f t="shared" si="192"/>
        <v>0</v>
      </c>
      <c r="IE114" s="78">
        <f>IF('Daftar Pegawai'!I108="ASN YANG TIDAK DIBAYARKAN TPP",100%,
 IF(HZ114&gt;=$C$4,100%,
 (HN114*3%)+H114+I114+J114+O114+P114+Q114+V114+W114+X114+AC114+AD114+AE114+AJ114+AK114+AL114+AQ114+AR114+AS114+AX114+AY114+AZ114+BE114+BF114+BG114+BL114+BM114+BN114+BS114+BT114+BU114+BZ114+CA114+CB114+CG114+CH114+CI114+CN114+CO114+CP114+CU114+CV114+CW114+DB114+DC114+DD114+DI114+DJ114+DK114+DP114+DQ114+DR114+DW114+DX114+DY114+ED114+EE114+EF114+EK114+EL114+EM114+ER114+ES114+ET114+EY114+EZ114+FA114+FF114+FG114+FH114+FM114+FN114+FO114+FT114+FU114+FV114+GA114+GB114+GC114+GH114+GI114+GJ114+GO114+GP114+GQ114+GV114+GW114+GX114+HC114+HD114+HE114+HJ114+HK114+HL114+'Daftar Pegawai'!K108+'Daftar Pegawai'!M108+'Daftar Pegawai'!U108+'Daftar Pegawai'!O108+'Daftar Pegawai'!Q108+'Daftar Pegawai'!S108
 )
)</f>
        <v>1</v>
      </c>
      <c r="IF114" s="78">
        <f t="shared" si="287"/>
        <v>1</v>
      </c>
    </row>
    <row r="115" spans="1:240" x14ac:dyDescent="0.25">
      <c r="A115" s="121">
        <f t="shared" si="193"/>
        <v>105</v>
      </c>
      <c r="B115" s="121">
        <f>'Daftar Pegawai'!B109</f>
        <v>0</v>
      </c>
      <c r="C115" s="121">
        <f>'Daftar Pegawai'!C109</f>
        <v>0</v>
      </c>
      <c r="D115" s="118"/>
      <c r="E115" s="118"/>
      <c r="F115" s="119"/>
      <c r="G115" s="119"/>
      <c r="H115" s="77">
        <f t="shared" si="194"/>
        <v>0</v>
      </c>
      <c r="I115" s="77">
        <f t="shared" si="195"/>
        <v>0</v>
      </c>
      <c r="J115" s="77">
        <f t="shared" si="196"/>
        <v>0</v>
      </c>
      <c r="K115" s="118"/>
      <c r="L115" s="118"/>
      <c r="M115" s="119"/>
      <c r="N115" s="119"/>
      <c r="O115" s="77">
        <f t="shared" si="197"/>
        <v>0</v>
      </c>
      <c r="P115" s="77">
        <f t="shared" si="198"/>
        <v>0</v>
      </c>
      <c r="Q115" s="77">
        <f t="shared" si="199"/>
        <v>0</v>
      </c>
      <c r="R115" s="118"/>
      <c r="S115" s="118"/>
      <c r="T115" s="119"/>
      <c r="U115" s="119"/>
      <c r="V115" s="77">
        <f t="shared" si="200"/>
        <v>0</v>
      </c>
      <c r="W115" s="77">
        <f t="shared" si="201"/>
        <v>0</v>
      </c>
      <c r="X115" s="77">
        <f t="shared" si="202"/>
        <v>0</v>
      </c>
      <c r="Y115" s="118"/>
      <c r="Z115" s="118"/>
      <c r="AA115" s="119"/>
      <c r="AB115" s="119"/>
      <c r="AC115" s="77">
        <f t="shared" si="203"/>
        <v>0</v>
      </c>
      <c r="AD115" s="77">
        <f t="shared" si="204"/>
        <v>0</v>
      </c>
      <c r="AE115" s="77">
        <f t="shared" si="205"/>
        <v>0</v>
      </c>
      <c r="AF115" s="118"/>
      <c r="AG115" s="118"/>
      <c r="AH115" s="119"/>
      <c r="AI115" s="119"/>
      <c r="AJ115" s="77">
        <f t="shared" si="206"/>
        <v>0</v>
      </c>
      <c r="AK115" s="77">
        <f t="shared" si="207"/>
        <v>0</v>
      </c>
      <c r="AL115" s="77">
        <f t="shared" si="208"/>
        <v>0</v>
      </c>
      <c r="AM115" s="118"/>
      <c r="AN115" s="118"/>
      <c r="AO115" s="119"/>
      <c r="AP115" s="119"/>
      <c r="AQ115" s="77">
        <f t="shared" si="209"/>
        <v>0</v>
      </c>
      <c r="AR115" s="77">
        <f t="shared" si="210"/>
        <v>0</v>
      </c>
      <c r="AS115" s="77">
        <f t="shared" si="211"/>
        <v>0</v>
      </c>
      <c r="AT115" s="118"/>
      <c r="AU115" s="118"/>
      <c r="AV115" s="119"/>
      <c r="AW115" s="119"/>
      <c r="AX115" s="77">
        <f t="shared" si="212"/>
        <v>0</v>
      </c>
      <c r="AY115" s="77">
        <f t="shared" si="213"/>
        <v>0</v>
      </c>
      <c r="AZ115" s="77">
        <f t="shared" si="214"/>
        <v>0</v>
      </c>
      <c r="BA115" s="118"/>
      <c r="BB115" s="118"/>
      <c r="BC115" s="119"/>
      <c r="BD115" s="119"/>
      <c r="BE115" s="77">
        <f t="shared" si="215"/>
        <v>0</v>
      </c>
      <c r="BF115" s="77">
        <f t="shared" si="216"/>
        <v>0</v>
      </c>
      <c r="BG115" s="77">
        <f t="shared" si="217"/>
        <v>0</v>
      </c>
      <c r="BH115" s="118"/>
      <c r="BI115" s="118"/>
      <c r="BJ115" s="119"/>
      <c r="BK115" s="119"/>
      <c r="BL115" s="77">
        <f t="shared" si="218"/>
        <v>0</v>
      </c>
      <c r="BM115" s="77">
        <f t="shared" si="219"/>
        <v>0</v>
      </c>
      <c r="BN115" s="77">
        <f t="shared" si="220"/>
        <v>0</v>
      </c>
      <c r="BO115" s="118"/>
      <c r="BP115" s="118"/>
      <c r="BQ115" s="119"/>
      <c r="BR115" s="119"/>
      <c r="BS115" s="77">
        <f t="shared" si="221"/>
        <v>0</v>
      </c>
      <c r="BT115" s="77">
        <f t="shared" si="222"/>
        <v>0</v>
      </c>
      <c r="BU115" s="77">
        <f t="shared" si="223"/>
        <v>0</v>
      </c>
      <c r="BV115" s="118"/>
      <c r="BW115" s="118"/>
      <c r="BX115" s="119"/>
      <c r="BY115" s="119"/>
      <c r="BZ115" s="77">
        <f t="shared" si="224"/>
        <v>0</v>
      </c>
      <c r="CA115" s="77">
        <f t="shared" si="225"/>
        <v>0</v>
      </c>
      <c r="CB115" s="77">
        <f t="shared" si="226"/>
        <v>0</v>
      </c>
      <c r="CC115" s="118"/>
      <c r="CD115" s="118"/>
      <c r="CE115" s="119"/>
      <c r="CF115" s="119"/>
      <c r="CG115" s="77">
        <f t="shared" si="227"/>
        <v>0</v>
      </c>
      <c r="CH115" s="77">
        <f t="shared" si="228"/>
        <v>0</v>
      </c>
      <c r="CI115" s="77">
        <f t="shared" si="229"/>
        <v>0</v>
      </c>
      <c r="CJ115" s="118"/>
      <c r="CK115" s="118"/>
      <c r="CL115" s="119"/>
      <c r="CM115" s="119"/>
      <c r="CN115" s="77">
        <f t="shared" si="230"/>
        <v>0</v>
      </c>
      <c r="CO115" s="77">
        <f t="shared" si="231"/>
        <v>0</v>
      </c>
      <c r="CP115" s="77">
        <f t="shared" si="232"/>
        <v>0</v>
      </c>
      <c r="CQ115" s="118"/>
      <c r="CR115" s="118"/>
      <c r="CS115" s="119"/>
      <c r="CT115" s="119"/>
      <c r="CU115" s="77">
        <f t="shared" si="233"/>
        <v>0</v>
      </c>
      <c r="CV115" s="77">
        <f t="shared" si="234"/>
        <v>0</v>
      </c>
      <c r="CW115" s="77">
        <f t="shared" si="235"/>
        <v>0</v>
      </c>
      <c r="CX115" s="118"/>
      <c r="CY115" s="118"/>
      <c r="CZ115" s="119"/>
      <c r="DA115" s="119"/>
      <c r="DB115" s="77">
        <f t="shared" si="236"/>
        <v>0</v>
      </c>
      <c r="DC115" s="77">
        <f t="shared" si="237"/>
        <v>0</v>
      </c>
      <c r="DD115" s="77">
        <f t="shared" si="238"/>
        <v>0</v>
      </c>
      <c r="DE115" s="118"/>
      <c r="DF115" s="118"/>
      <c r="DG115" s="119"/>
      <c r="DH115" s="119"/>
      <c r="DI115" s="77">
        <f t="shared" si="239"/>
        <v>0</v>
      </c>
      <c r="DJ115" s="77">
        <f t="shared" si="240"/>
        <v>0</v>
      </c>
      <c r="DK115" s="77">
        <f t="shared" si="241"/>
        <v>0</v>
      </c>
      <c r="DL115" s="118"/>
      <c r="DM115" s="118"/>
      <c r="DN115" s="119"/>
      <c r="DO115" s="119"/>
      <c r="DP115" s="77">
        <f t="shared" si="242"/>
        <v>0</v>
      </c>
      <c r="DQ115" s="77">
        <f t="shared" si="243"/>
        <v>0</v>
      </c>
      <c r="DR115" s="77">
        <f t="shared" si="244"/>
        <v>0</v>
      </c>
      <c r="DS115" s="118"/>
      <c r="DT115" s="118"/>
      <c r="DU115" s="119"/>
      <c r="DV115" s="119"/>
      <c r="DW115" s="77">
        <f t="shared" si="245"/>
        <v>0</v>
      </c>
      <c r="DX115" s="77">
        <f t="shared" si="246"/>
        <v>0</v>
      </c>
      <c r="DY115" s="77">
        <f t="shared" si="247"/>
        <v>0</v>
      </c>
      <c r="DZ115" s="118"/>
      <c r="EA115" s="118"/>
      <c r="EB115" s="119"/>
      <c r="EC115" s="119"/>
      <c r="ED115" s="77">
        <f t="shared" si="248"/>
        <v>0</v>
      </c>
      <c r="EE115" s="77">
        <f t="shared" si="249"/>
        <v>0</v>
      </c>
      <c r="EF115" s="77">
        <f t="shared" si="250"/>
        <v>0</v>
      </c>
      <c r="EG115" s="118"/>
      <c r="EH115" s="118"/>
      <c r="EI115" s="119"/>
      <c r="EJ115" s="119"/>
      <c r="EK115" s="77">
        <f t="shared" si="251"/>
        <v>0</v>
      </c>
      <c r="EL115" s="77">
        <f t="shared" si="252"/>
        <v>0</v>
      </c>
      <c r="EM115" s="77">
        <f t="shared" si="253"/>
        <v>0</v>
      </c>
      <c r="EN115" s="118"/>
      <c r="EO115" s="118"/>
      <c r="EP115" s="119"/>
      <c r="EQ115" s="119"/>
      <c r="ER115" s="77">
        <f t="shared" si="254"/>
        <v>0</v>
      </c>
      <c r="ES115" s="77">
        <f t="shared" si="255"/>
        <v>0</v>
      </c>
      <c r="ET115" s="77">
        <f t="shared" si="256"/>
        <v>0</v>
      </c>
      <c r="EU115" s="118"/>
      <c r="EV115" s="118"/>
      <c r="EW115" s="119"/>
      <c r="EX115" s="119"/>
      <c r="EY115" s="77">
        <f t="shared" si="257"/>
        <v>0</v>
      </c>
      <c r="EZ115" s="77">
        <f t="shared" si="258"/>
        <v>0</v>
      </c>
      <c r="FA115" s="77">
        <f t="shared" si="259"/>
        <v>0</v>
      </c>
      <c r="FB115" s="118"/>
      <c r="FC115" s="118"/>
      <c r="FD115" s="119"/>
      <c r="FE115" s="119"/>
      <c r="FF115" s="77">
        <f t="shared" si="260"/>
        <v>0</v>
      </c>
      <c r="FG115" s="77">
        <f t="shared" si="261"/>
        <v>0</v>
      </c>
      <c r="FH115" s="77">
        <f t="shared" si="262"/>
        <v>0</v>
      </c>
      <c r="FI115" s="118"/>
      <c r="FJ115" s="118"/>
      <c r="FK115" s="119"/>
      <c r="FL115" s="119"/>
      <c r="FM115" s="77">
        <f t="shared" si="263"/>
        <v>0</v>
      </c>
      <c r="FN115" s="77">
        <f t="shared" si="264"/>
        <v>0</v>
      </c>
      <c r="FO115" s="77">
        <f t="shared" si="265"/>
        <v>0</v>
      </c>
      <c r="FP115" s="118"/>
      <c r="FQ115" s="118"/>
      <c r="FR115" s="119"/>
      <c r="FS115" s="119"/>
      <c r="FT115" s="77">
        <f t="shared" si="266"/>
        <v>0</v>
      </c>
      <c r="FU115" s="77">
        <f t="shared" si="267"/>
        <v>0</v>
      </c>
      <c r="FV115" s="77">
        <f t="shared" si="268"/>
        <v>0</v>
      </c>
      <c r="FW115" s="118"/>
      <c r="FX115" s="118"/>
      <c r="FY115" s="119"/>
      <c r="FZ115" s="119"/>
      <c r="GA115" s="77">
        <f t="shared" si="269"/>
        <v>0</v>
      </c>
      <c r="GB115" s="77">
        <f t="shared" si="270"/>
        <v>0</v>
      </c>
      <c r="GC115" s="77">
        <f t="shared" si="271"/>
        <v>0</v>
      </c>
      <c r="GD115" s="118"/>
      <c r="GE115" s="118"/>
      <c r="GF115" s="119"/>
      <c r="GG115" s="119"/>
      <c r="GH115" s="77">
        <f t="shared" si="272"/>
        <v>0</v>
      </c>
      <c r="GI115" s="77">
        <f t="shared" si="273"/>
        <v>0</v>
      </c>
      <c r="GJ115" s="77">
        <f t="shared" si="274"/>
        <v>0</v>
      </c>
      <c r="GK115" s="118"/>
      <c r="GL115" s="118"/>
      <c r="GM115" s="119"/>
      <c r="GN115" s="119"/>
      <c r="GO115" s="77">
        <f t="shared" si="275"/>
        <v>0</v>
      </c>
      <c r="GP115" s="77">
        <f t="shared" si="276"/>
        <v>0</v>
      </c>
      <c r="GQ115" s="77">
        <f t="shared" si="277"/>
        <v>0</v>
      </c>
      <c r="GR115" s="118"/>
      <c r="GS115" s="118"/>
      <c r="GT115" s="119"/>
      <c r="GU115" s="119"/>
      <c r="GV115" s="77">
        <f t="shared" si="278"/>
        <v>0</v>
      </c>
      <c r="GW115" s="77">
        <f t="shared" si="279"/>
        <v>0</v>
      </c>
      <c r="GX115" s="77">
        <f t="shared" si="280"/>
        <v>0</v>
      </c>
      <c r="GY115" s="118"/>
      <c r="GZ115" s="118"/>
      <c r="HA115" s="119"/>
      <c r="HB115" s="119"/>
      <c r="HC115" s="77">
        <f t="shared" si="281"/>
        <v>0</v>
      </c>
      <c r="HD115" s="77">
        <f t="shared" si="282"/>
        <v>0</v>
      </c>
      <c r="HE115" s="77">
        <f t="shared" si="283"/>
        <v>0</v>
      </c>
      <c r="HF115" s="118"/>
      <c r="HG115" s="118"/>
      <c r="HH115" s="119"/>
      <c r="HI115" s="119"/>
      <c r="HJ115" s="77">
        <f t="shared" si="284"/>
        <v>0</v>
      </c>
      <c r="HK115" s="77">
        <f t="shared" si="285"/>
        <v>0</v>
      </c>
      <c r="HL115" s="77">
        <f t="shared" si="286"/>
        <v>0</v>
      </c>
      <c r="HM115" s="120"/>
      <c r="HN115" s="120"/>
      <c r="HO115" s="120"/>
      <c r="HP115" s="120"/>
      <c r="HQ115" s="120"/>
      <c r="HR115" s="120"/>
      <c r="HS115" s="76">
        <f t="shared" si="181"/>
        <v>0</v>
      </c>
      <c r="HT115" s="76">
        <f t="shared" si="182"/>
        <v>0</v>
      </c>
      <c r="HU115" s="76">
        <f t="shared" si="183"/>
        <v>0</v>
      </c>
      <c r="HV115" s="76">
        <f t="shared" si="184"/>
        <v>0</v>
      </c>
      <c r="HW115" s="76">
        <f t="shared" si="185"/>
        <v>0</v>
      </c>
      <c r="HX115" s="76">
        <f t="shared" si="186"/>
        <v>0</v>
      </c>
      <c r="HY115" s="76">
        <f t="shared" si="187"/>
        <v>0</v>
      </c>
      <c r="HZ115" s="76">
        <f t="shared" si="188"/>
        <v>0</v>
      </c>
      <c r="IA115" s="76">
        <f t="shared" si="189"/>
        <v>0</v>
      </c>
      <c r="IB115" s="76">
        <f t="shared" si="190"/>
        <v>0</v>
      </c>
      <c r="IC115" s="76">
        <f t="shared" si="191"/>
        <v>0</v>
      </c>
      <c r="ID115" s="76">
        <f t="shared" si="192"/>
        <v>0</v>
      </c>
      <c r="IE115" s="78">
        <f>IF('Daftar Pegawai'!I109="ASN YANG TIDAK DIBAYARKAN TPP",100%,
 IF(HZ115&gt;=$C$4,100%,
 (HN115*3%)+H115+I115+J115+O115+P115+Q115+V115+W115+X115+AC115+AD115+AE115+AJ115+AK115+AL115+AQ115+AR115+AS115+AX115+AY115+AZ115+BE115+BF115+BG115+BL115+BM115+BN115+BS115+BT115+BU115+BZ115+CA115+CB115+CG115+CH115+CI115+CN115+CO115+CP115+CU115+CV115+CW115+DB115+DC115+DD115+DI115+DJ115+DK115+DP115+DQ115+DR115+DW115+DX115+DY115+ED115+EE115+EF115+EK115+EL115+EM115+ER115+ES115+ET115+EY115+EZ115+FA115+FF115+FG115+FH115+FM115+FN115+FO115+FT115+FU115+FV115+GA115+GB115+GC115+GH115+GI115+GJ115+GO115+GP115+GQ115+GV115+GW115+GX115+HC115+HD115+HE115+HJ115+HK115+HL115+'Daftar Pegawai'!K109+'Daftar Pegawai'!M109+'Daftar Pegawai'!U109+'Daftar Pegawai'!O109+'Daftar Pegawai'!Q109+'Daftar Pegawai'!S109
 )
)</f>
        <v>1</v>
      </c>
      <c r="IF115" s="78">
        <f t="shared" si="287"/>
        <v>1</v>
      </c>
    </row>
    <row r="116" spans="1:240" x14ac:dyDescent="0.25">
      <c r="A116" s="121">
        <f t="shared" si="193"/>
        <v>106</v>
      </c>
      <c r="B116" s="121">
        <f>'Daftar Pegawai'!B110</f>
        <v>0</v>
      </c>
      <c r="C116" s="121">
        <f>'Daftar Pegawai'!C110</f>
        <v>0</v>
      </c>
      <c r="D116" s="118"/>
      <c r="E116" s="118"/>
      <c r="F116" s="119"/>
      <c r="G116" s="119"/>
      <c r="H116" s="77">
        <f t="shared" si="194"/>
        <v>0</v>
      </c>
      <c r="I116" s="77">
        <f t="shared" si="195"/>
        <v>0</v>
      </c>
      <c r="J116" s="77">
        <f t="shared" si="196"/>
        <v>0</v>
      </c>
      <c r="K116" s="118"/>
      <c r="L116" s="118"/>
      <c r="M116" s="119"/>
      <c r="N116" s="119"/>
      <c r="O116" s="77">
        <f t="shared" si="197"/>
        <v>0</v>
      </c>
      <c r="P116" s="77">
        <f t="shared" si="198"/>
        <v>0</v>
      </c>
      <c r="Q116" s="77">
        <f t="shared" si="199"/>
        <v>0</v>
      </c>
      <c r="R116" s="118"/>
      <c r="S116" s="118"/>
      <c r="T116" s="119"/>
      <c r="U116" s="119"/>
      <c r="V116" s="77">
        <f t="shared" si="200"/>
        <v>0</v>
      </c>
      <c r="W116" s="77">
        <f t="shared" si="201"/>
        <v>0</v>
      </c>
      <c r="X116" s="77">
        <f t="shared" si="202"/>
        <v>0</v>
      </c>
      <c r="Y116" s="118"/>
      <c r="Z116" s="118"/>
      <c r="AA116" s="119"/>
      <c r="AB116" s="119"/>
      <c r="AC116" s="77">
        <f t="shared" si="203"/>
        <v>0</v>
      </c>
      <c r="AD116" s="77">
        <f t="shared" si="204"/>
        <v>0</v>
      </c>
      <c r="AE116" s="77">
        <f t="shared" si="205"/>
        <v>0</v>
      </c>
      <c r="AF116" s="118"/>
      <c r="AG116" s="118"/>
      <c r="AH116" s="119"/>
      <c r="AI116" s="119"/>
      <c r="AJ116" s="77">
        <f t="shared" si="206"/>
        <v>0</v>
      </c>
      <c r="AK116" s="77">
        <f t="shared" si="207"/>
        <v>0</v>
      </c>
      <c r="AL116" s="77">
        <f t="shared" si="208"/>
        <v>0</v>
      </c>
      <c r="AM116" s="118"/>
      <c r="AN116" s="118"/>
      <c r="AO116" s="119"/>
      <c r="AP116" s="119"/>
      <c r="AQ116" s="77">
        <f t="shared" si="209"/>
        <v>0</v>
      </c>
      <c r="AR116" s="77">
        <f t="shared" si="210"/>
        <v>0</v>
      </c>
      <c r="AS116" s="77">
        <f t="shared" si="211"/>
        <v>0</v>
      </c>
      <c r="AT116" s="118"/>
      <c r="AU116" s="118"/>
      <c r="AV116" s="119"/>
      <c r="AW116" s="119"/>
      <c r="AX116" s="77">
        <f t="shared" si="212"/>
        <v>0</v>
      </c>
      <c r="AY116" s="77">
        <f t="shared" si="213"/>
        <v>0</v>
      </c>
      <c r="AZ116" s="77">
        <f t="shared" si="214"/>
        <v>0</v>
      </c>
      <c r="BA116" s="118"/>
      <c r="BB116" s="118"/>
      <c r="BC116" s="119"/>
      <c r="BD116" s="119"/>
      <c r="BE116" s="77">
        <f t="shared" si="215"/>
        <v>0</v>
      </c>
      <c r="BF116" s="77">
        <f t="shared" si="216"/>
        <v>0</v>
      </c>
      <c r="BG116" s="77">
        <f t="shared" si="217"/>
        <v>0</v>
      </c>
      <c r="BH116" s="118"/>
      <c r="BI116" s="118"/>
      <c r="BJ116" s="119"/>
      <c r="BK116" s="119"/>
      <c r="BL116" s="77">
        <f t="shared" si="218"/>
        <v>0</v>
      </c>
      <c r="BM116" s="77">
        <f t="shared" si="219"/>
        <v>0</v>
      </c>
      <c r="BN116" s="77">
        <f t="shared" si="220"/>
        <v>0</v>
      </c>
      <c r="BO116" s="118"/>
      <c r="BP116" s="118"/>
      <c r="BQ116" s="119"/>
      <c r="BR116" s="119"/>
      <c r="BS116" s="77">
        <f t="shared" si="221"/>
        <v>0</v>
      </c>
      <c r="BT116" s="77">
        <f t="shared" si="222"/>
        <v>0</v>
      </c>
      <c r="BU116" s="77">
        <f t="shared" si="223"/>
        <v>0</v>
      </c>
      <c r="BV116" s="118"/>
      <c r="BW116" s="118"/>
      <c r="BX116" s="119"/>
      <c r="BY116" s="119"/>
      <c r="BZ116" s="77">
        <f t="shared" si="224"/>
        <v>0</v>
      </c>
      <c r="CA116" s="77">
        <f t="shared" si="225"/>
        <v>0</v>
      </c>
      <c r="CB116" s="77">
        <f t="shared" si="226"/>
        <v>0</v>
      </c>
      <c r="CC116" s="118"/>
      <c r="CD116" s="118"/>
      <c r="CE116" s="119"/>
      <c r="CF116" s="119"/>
      <c r="CG116" s="77">
        <f t="shared" si="227"/>
        <v>0</v>
      </c>
      <c r="CH116" s="77">
        <f t="shared" si="228"/>
        <v>0</v>
      </c>
      <c r="CI116" s="77">
        <f t="shared" si="229"/>
        <v>0</v>
      </c>
      <c r="CJ116" s="118"/>
      <c r="CK116" s="118"/>
      <c r="CL116" s="119"/>
      <c r="CM116" s="119"/>
      <c r="CN116" s="77">
        <f t="shared" si="230"/>
        <v>0</v>
      </c>
      <c r="CO116" s="77">
        <f t="shared" si="231"/>
        <v>0</v>
      </c>
      <c r="CP116" s="77">
        <f t="shared" si="232"/>
        <v>0</v>
      </c>
      <c r="CQ116" s="118"/>
      <c r="CR116" s="118"/>
      <c r="CS116" s="119"/>
      <c r="CT116" s="119"/>
      <c r="CU116" s="77">
        <f t="shared" si="233"/>
        <v>0</v>
      </c>
      <c r="CV116" s="77">
        <f t="shared" si="234"/>
        <v>0</v>
      </c>
      <c r="CW116" s="77">
        <f t="shared" si="235"/>
        <v>0</v>
      </c>
      <c r="CX116" s="118"/>
      <c r="CY116" s="118"/>
      <c r="CZ116" s="119"/>
      <c r="DA116" s="119"/>
      <c r="DB116" s="77">
        <f t="shared" si="236"/>
        <v>0</v>
      </c>
      <c r="DC116" s="77">
        <f t="shared" si="237"/>
        <v>0</v>
      </c>
      <c r="DD116" s="77">
        <f t="shared" si="238"/>
        <v>0</v>
      </c>
      <c r="DE116" s="118"/>
      <c r="DF116" s="118"/>
      <c r="DG116" s="119"/>
      <c r="DH116" s="119"/>
      <c r="DI116" s="77">
        <f t="shared" si="239"/>
        <v>0</v>
      </c>
      <c r="DJ116" s="77">
        <f t="shared" si="240"/>
        <v>0</v>
      </c>
      <c r="DK116" s="77">
        <f t="shared" si="241"/>
        <v>0</v>
      </c>
      <c r="DL116" s="118"/>
      <c r="DM116" s="118"/>
      <c r="DN116" s="119"/>
      <c r="DO116" s="119"/>
      <c r="DP116" s="77">
        <f t="shared" si="242"/>
        <v>0</v>
      </c>
      <c r="DQ116" s="77">
        <f t="shared" si="243"/>
        <v>0</v>
      </c>
      <c r="DR116" s="77">
        <f t="shared" si="244"/>
        <v>0</v>
      </c>
      <c r="DS116" s="118"/>
      <c r="DT116" s="118"/>
      <c r="DU116" s="119"/>
      <c r="DV116" s="119"/>
      <c r="DW116" s="77">
        <f t="shared" si="245"/>
        <v>0</v>
      </c>
      <c r="DX116" s="77">
        <f t="shared" si="246"/>
        <v>0</v>
      </c>
      <c r="DY116" s="77">
        <f t="shared" si="247"/>
        <v>0</v>
      </c>
      <c r="DZ116" s="118"/>
      <c r="EA116" s="118"/>
      <c r="EB116" s="119"/>
      <c r="EC116" s="119"/>
      <c r="ED116" s="77">
        <f t="shared" si="248"/>
        <v>0</v>
      </c>
      <c r="EE116" s="77">
        <f t="shared" si="249"/>
        <v>0</v>
      </c>
      <c r="EF116" s="77">
        <f t="shared" si="250"/>
        <v>0</v>
      </c>
      <c r="EG116" s="118"/>
      <c r="EH116" s="118"/>
      <c r="EI116" s="119"/>
      <c r="EJ116" s="119"/>
      <c r="EK116" s="77">
        <f t="shared" si="251"/>
        <v>0</v>
      </c>
      <c r="EL116" s="77">
        <f t="shared" si="252"/>
        <v>0</v>
      </c>
      <c r="EM116" s="77">
        <f t="shared" si="253"/>
        <v>0</v>
      </c>
      <c r="EN116" s="118"/>
      <c r="EO116" s="118"/>
      <c r="EP116" s="119"/>
      <c r="EQ116" s="119"/>
      <c r="ER116" s="77">
        <f t="shared" si="254"/>
        <v>0</v>
      </c>
      <c r="ES116" s="77">
        <f t="shared" si="255"/>
        <v>0</v>
      </c>
      <c r="ET116" s="77">
        <f t="shared" si="256"/>
        <v>0</v>
      </c>
      <c r="EU116" s="118"/>
      <c r="EV116" s="118"/>
      <c r="EW116" s="119"/>
      <c r="EX116" s="119"/>
      <c r="EY116" s="77">
        <f t="shared" si="257"/>
        <v>0</v>
      </c>
      <c r="EZ116" s="77">
        <f t="shared" si="258"/>
        <v>0</v>
      </c>
      <c r="FA116" s="77">
        <f t="shared" si="259"/>
        <v>0</v>
      </c>
      <c r="FB116" s="118"/>
      <c r="FC116" s="118"/>
      <c r="FD116" s="119"/>
      <c r="FE116" s="119"/>
      <c r="FF116" s="77">
        <f t="shared" si="260"/>
        <v>0</v>
      </c>
      <c r="FG116" s="77">
        <f t="shared" si="261"/>
        <v>0</v>
      </c>
      <c r="FH116" s="77">
        <f t="shared" si="262"/>
        <v>0</v>
      </c>
      <c r="FI116" s="118"/>
      <c r="FJ116" s="118"/>
      <c r="FK116" s="119"/>
      <c r="FL116" s="119"/>
      <c r="FM116" s="77">
        <f t="shared" si="263"/>
        <v>0</v>
      </c>
      <c r="FN116" s="77">
        <f t="shared" si="264"/>
        <v>0</v>
      </c>
      <c r="FO116" s="77">
        <f t="shared" si="265"/>
        <v>0</v>
      </c>
      <c r="FP116" s="118"/>
      <c r="FQ116" s="118"/>
      <c r="FR116" s="119"/>
      <c r="FS116" s="119"/>
      <c r="FT116" s="77">
        <f t="shared" si="266"/>
        <v>0</v>
      </c>
      <c r="FU116" s="77">
        <f t="shared" si="267"/>
        <v>0</v>
      </c>
      <c r="FV116" s="77">
        <f t="shared" si="268"/>
        <v>0</v>
      </c>
      <c r="FW116" s="118"/>
      <c r="FX116" s="118"/>
      <c r="FY116" s="119"/>
      <c r="FZ116" s="119"/>
      <c r="GA116" s="77">
        <f t="shared" si="269"/>
        <v>0</v>
      </c>
      <c r="GB116" s="77">
        <f t="shared" si="270"/>
        <v>0</v>
      </c>
      <c r="GC116" s="77">
        <f t="shared" si="271"/>
        <v>0</v>
      </c>
      <c r="GD116" s="118"/>
      <c r="GE116" s="118"/>
      <c r="GF116" s="119"/>
      <c r="GG116" s="119"/>
      <c r="GH116" s="77">
        <f t="shared" si="272"/>
        <v>0</v>
      </c>
      <c r="GI116" s="77">
        <f t="shared" si="273"/>
        <v>0</v>
      </c>
      <c r="GJ116" s="77">
        <f t="shared" si="274"/>
        <v>0</v>
      </c>
      <c r="GK116" s="118"/>
      <c r="GL116" s="118"/>
      <c r="GM116" s="119"/>
      <c r="GN116" s="119"/>
      <c r="GO116" s="77">
        <f t="shared" si="275"/>
        <v>0</v>
      </c>
      <c r="GP116" s="77">
        <f t="shared" si="276"/>
        <v>0</v>
      </c>
      <c r="GQ116" s="77">
        <f t="shared" si="277"/>
        <v>0</v>
      </c>
      <c r="GR116" s="118"/>
      <c r="GS116" s="118"/>
      <c r="GT116" s="119"/>
      <c r="GU116" s="119"/>
      <c r="GV116" s="77">
        <f t="shared" si="278"/>
        <v>0</v>
      </c>
      <c r="GW116" s="77">
        <f t="shared" si="279"/>
        <v>0</v>
      </c>
      <c r="GX116" s="77">
        <f t="shared" si="280"/>
        <v>0</v>
      </c>
      <c r="GY116" s="118"/>
      <c r="GZ116" s="118"/>
      <c r="HA116" s="119"/>
      <c r="HB116" s="119"/>
      <c r="HC116" s="77">
        <f t="shared" si="281"/>
        <v>0</v>
      </c>
      <c r="HD116" s="77">
        <f t="shared" si="282"/>
        <v>0</v>
      </c>
      <c r="HE116" s="77">
        <f t="shared" si="283"/>
        <v>0</v>
      </c>
      <c r="HF116" s="118"/>
      <c r="HG116" s="118"/>
      <c r="HH116" s="119"/>
      <c r="HI116" s="119"/>
      <c r="HJ116" s="77">
        <f t="shared" si="284"/>
        <v>0</v>
      </c>
      <c r="HK116" s="77">
        <f t="shared" si="285"/>
        <v>0</v>
      </c>
      <c r="HL116" s="77">
        <f t="shared" si="286"/>
        <v>0</v>
      </c>
      <c r="HM116" s="120"/>
      <c r="HN116" s="120"/>
      <c r="HO116" s="120"/>
      <c r="HP116" s="120"/>
      <c r="HQ116" s="120"/>
      <c r="HR116" s="120"/>
      <c r="HS116" s="76">
        <f t="shared" si="181"/>
        <v>0</v>
      </c>
      <c r="HT116" s="76">
        <f t="shared" si="182"/>
        <v>0</v>
      </c>
      <c r="HU116" s="76">
        <f t="shared" si="183"/>
        <v>0</v>
      </c>
      <c r="HV116" s="76">
        <f t="shared" si="184"/>
        <v>0</v>
      </c>
      <c r="HW116" s="76">
        <f t="shared" si="185"/>
        <v>0</v>
      </c>
      <c r="HX116" s="76">
        <f t="shared" si="186"/>
        <v>0</v>
      </c>
      <c r="HY116" s="76">
        <f t="shared" si="187"/>
        <v>0</v>
      </c>
      <c r="HZ116" s="76">
        <f t="shared" si="188"/>
        <v>0</v>
      </c>
      <c r="IA116" s="76">
        <f t="shared" si="189"/>
        <v>0</v>
      </c>
      <c r="IB116" s="76">
        <f t="shared" si="190"/>
        <v>0</v>
      </c>
      <c r="IC116" s="76">
        <f t="shared" si="191"/>
        <v>0</v>
      </c>
      <c r="ID116" s="76">
        <f t="shared" si="192"/>
        <v>0</v>
      </c>
      <c r="IE116" s="78">
        <f>IF('Daftar Pegawai'!I110="ASN YANG TIDAK DIBAYARKAN TPP",100%,
 IF(HZ116&gt;=$C$4,100%,
 (HN116*3%)+H116+I116+J116+O116+P116+Q116+V116+W116+X116+AC116+AD116+AE116+AJ116+AK116+AL116+AQ116+AR116+AS116+AX116+AY116+AZ116+BE116+BF116+BG116+BL116+BM116+BN116+BS116+BT116+BU116+BZ116+CA116+CB116+CG116+CH116+CI116+CN116+CO116+CP116+CU116+CV116+CW116+DB116+DC116+DD116+DI116+DJ116+DK116+DP116+DQ116+DR116+DW116+DX116+DY116+ED116+EE116+EF116+EK116+EL116+EM116+ER116+ES116+ET116+EY116+EZ116+FA116+FF116+FG116+FH116+FM116+FN116+FO116+FT116+FU116+FV116+GA116+GB116+GC116+GH116+GI116+GJ116+GO116+GP116+GQ116+GV116+GW116+GX116+HC116+HD116+HE116+HJ116+HK116+HL116+'Daftar Pegawai'!K110+'Daftar Pegawai'!M110+'Daftar Pegawai'!U110+'Daftar Pegawai'!O110+'Daftar Pegawai'!Q110+'Daftar Pegawai'!S110
 )
)</f>
        <v>1</v>
      </c>
      <c r="IF116" s="78">
        <f t="shared" si="287"/>
        <v>1</v>
      </c>
    </row>
    <row r="117" spans="1:240" x14ac:dyDescent="0.25">
      <c r="A117" s="121">
        <f t="shared" si="193"/>
        <v>107</v>
      </c>
      <c r="B117" s="121">
        <f>'Daftar Pegawai'!B111</f>
        <v>0</v>
      </c>
      <c r="C117" s="121">
        <f>'Daftar Pegawai'!C111</f>
        <v>0</v>
      </c>
      <c r="D117" s="118"/>
      <c r="E117" s="118"/>
      <c r="F117" s="119"/>
      <c r="G117" s="119"/>
      <c r="H117" s="77">
        <f t="shared" si="194"/>
        <v>0</v>
      </c>
      <c r="I117" s="77">
        <f t="shared" si="195"/>
        <v>0</v>
      </c>
      <c r="J117" s="77">
        <f t="shared" si="196"/>
        <v>0</v>
      </c>
      <c r="K117" s="118"/>
      <c r="L117" s="118"/>
      <c r="M117" s="119"/>
      <c r="N117" s="119"/>
      <c r="O117" s="77">
        <f t="shared" si="197"/>
        <v>0</v>
      </c>
      <c r="P117" s="77">
        <f t="shared" si="198"/>
        <v>0</v>
      </c>
      <c r="Q117" s="77">
        <f t="shared" si="199"/>
        <v>0</v>
      </c>
      <c r="R117" s="118"/>
      <c r="S117" s="118"/>
      <c r="T117" s="119"/>
      <c r="U117" s="119"/>
      <c r="V117" s="77">
        <f t="shared" si="200"/>
        <v>0</v>
      </c>
      <c r="W117" s="77">
        <f t="shared" si="201"/>
        <v>0</v>
      </c>
      <c r="X117" s="77">
        <f t="shared" si="202"/>
        <v>0</v>
      </c>
      <c r="Y117" s="118"/>
      <c r="Z117" s="118"/>
      <c r="AA117" s="119"/>
      <c r="AB117" s="119"/>
      <c r="AC117" s="77">
        <f t="shared" si="203"/>
        <v>0</v>
      </c>
      <c r="AD117" s="77">
        <f t="shared" si="204"/>
        <v>0</v>
      </c>
      <c r="AE117" s="77">
        <f t="shared" si="205"/>
        <v>0</v>
      </c>
      <c r="AF117" s="118"/>
      <c r="AG117" s="118"/>
      <c r="AH117" s="119"/>
      <c r="AI117" s="119"/>
      <c r="AJ117" s="77">
        <f t="shared" si="206"/>
        <v>0</v>
      </c>
      <c r="AK117" s="77">
        <f t="shared" si="207"/>
        <v>0</v>
      </c>
      <c r="AL117" s="77">
        <f t="shared" si="208"/>
        <v>0</v>
      </c>
      <c r="AM117" s="118"/>
      <c r="AN117" s="118"/>
      <c r="AO117" s="119"/>
      <c r="AP117" s="119"/>
      <c r="AQ117" s="77">
        <f t="shared" si="209"/>
        <v>0</v>
      </c>
      <c r="AR117" s="77">
        <f t="shared" si="210"/>
        <v>0</v>
      </c>
      <c r="AS117" s="77">
        <f t="shared" si="211"/>
        <v>0</v>
      </c>
      <c r="AT117" s="118"/>
      <c r="AU117" s="118"/>
      <c r="AV117" s="119"/>
      <c r="AW117" s="119"/>
      <c r="AX117" s="77">
        <f t="shared" si="212"/>
        <v>0</v>
      </c>
      <c r="AY117" s="77">
        <f t="shared" si="213"/>
        <v>0</v>
      </c>
      <c r="AZ117" s="77">
        <f t="shared" si="214"/>
        <v>0</v>
      </c>
      <c r="BA117" s="118"/>
      <c r="BB117" s="118"/>
      <c r="BC117" s="119"/>
      <c r="BD117" s="119"/>
      <c r="BE117" s="77">
        <f t="shared" si="215"/>
        <v>0</v>
      </c>
      <c r="BF117" s="77">
        <f t="shared" si="216"/>
        <v>0</v>
      </c>
      <c r="BG117" s="77">
        <f t="shared" si="217"/>
        <v>0</v>
      </c>
      <c r="BH117" s="118"/>
      <c r="BI117" s="118"/>
      <c r="BJ117" s="119"/>
      <c r="BK117" s="119"/>
      <c r="BL117" s="77">
        <f t="shared" si="218"/>
        <v>0</v>
      </c>
      <c r="BM117" s="77">
        <f t="shared" si="219"/>
        <v>0</v>
      </c>
      <c r="BN117" s="77">
        <f t="shared" si="220"/>
        <v>0</v>
      </c>
      <c r="BO117" s="118"/>
      <c r="BP117" s="118"/>
      <c r="BQ117" s="119"/>
      <c r="BR117" s="119"/>
      <c r="BS117" s="77">
        <f t="shared" si="221"/>
        <v>0</v>
      </c>
      <c r="BT117" s="77">
        <f t="shared" si="222"/>
        <v>0</v>
      </c>
      <c r="BU117" s="77">
        <f t="shared" si="223"/>
        <v>0</v>
      </c>
      <c r="BV117" s="118"/>
      <c r="BW117" s="118"/>
      <c r="BX117" s="119"/>
      <c r="BY117" s="119"/>
      <c r="BZ117" s="77">
        <f t="shared" si="224"/>
        <v>0</v>
      </c>
      <c r="CA117" s="77">
        <f t="shared" si="225"/>
        <v>0</v>
      </c>
      <c r="CB117" s="77">
        <f t="shared" si="226"/>
        <v>0</v>
      </c>
      <c r="CC117" s="118"/>
      <c r="CD117" s="118"/>
      <c r="CE117" s="119"/>
      <c r="CF117" s="119"/>
      <c r="CG117" s="77">
        <f t="shared" si="227"/>
        <v>0</v>
      </c>
      <c r="CH117" s="77">
        <f t="shared" si="228"/>
        <v>0</v>
      </c>
      <c r="CI117" s="77">
        <f t="shared" si="229"/>
        <v>0</v>
      </c>
      <c r="CJ117" s="118"/>
      <c r="CK117" s="118"/>
      <c r="CL117" s="119"/>
      <c r="CM117" s="119"/>
      <c r="CN117" s="77">
        <f t="shared" si="230"/>
        <v>0</v>
      </c>
      <c r="CO117" s="77">
        <f t="shared" si="231"/>
        <v>0</v>
      </c>
      <c r="CP117" s="77">
        <f t="shared" si="232"/>
        <v>0</v>
      </c>
      <c r="CQ117" s="118"/>
      <c r="CR117" s="118"/>
      <c r="CS117" s="119"/>
      <c r="CT117" s="119"/>
      <c r="CU117" s="77">
        <f t="shared" si="233"/>
        <v>0</v>
      </c>
      <c r="CV117" s="77">
        <f t="shared" si="234"/>
        <v>0</v>
      </c>
      <c r="CW117" s="77">
        <f t="shared" si="235"/>
        <v>0</v>
      </c>
      <c r="CX117" s="118"/>
      <c r="CY117" s="118"/>
      <c r="CZ117" s="119"/>
      <c r="DA117" s="119"/>
      <c r="DB117" s="77">
        <f t="shared" si="236"/>
        <v>0</v>
      </c>
      <c r="DC117" s="77">
        <f t="shared" si="237"/>
        <v>0</v>
      </c>
      <c r="DD117" s="77">
        <f t="shared" si="238"/>
        <v>0</v>
      </c>
      <c r="DE117" s="118"/>
      <c r="DF117" s="118"/>
      <c r="DG117" s="119"/>
      <c r="DH117" s="119"/>
      <c r="DI117" s="77">
        <f t="shared" si="239"/>
        <v>0</v>
      </c>
      <c r="DJ117" s="77">
        <f t="shared" si="240"/>
        <v>0</v>
      </c>
      <c r="DK117" s="77">
        <f t="shared" si="241"/>
        <v>0</v>
      </c>
      <c r="DL117" s="118"/>
      <c r="DM117" s="118"/>
      <c r="DN117" s="119"/>
      <c r="DO117" s="119"/>
      <c r="DP117" s="77">
        <f t="shared" si="242"/>
        <v>0</v>
      </c>
      <c r="DQ117" s="77">
        <f t="shared" si="243"/>
        <v>0</v>
      </c>
      <c r="DR117" s="77">
        <f t="shared" si="244"/>
        <v>0</v>
      </c>
      <c r="DS117" s="118"/>
      <c r="DT117" s="118"/>
      <c r="DU117" s="119"/>
      <c r="DV117" s="119"/>
      <c r="DW117" s="77">
        <f t="shared" si="245"/>
        <v>0</v>
      </c>
      <c r="DX117" s="77">
        <f t="shared" si="246"/>
        <v>0</v>
      </c>
      <c r="DY117" s="77">
        <f t="shared" si="247"/>
        <v>0</v>
      </c>
      <c r="DZ117" s="118"/>
      <c r="EA117" s="118"/>
      <c r="EB117" s="119"/>
      <c r="EC117" s="119"/>
      <c r="ED117" s="77">
        <f t="shared" si="248"/>
        <v>0</v>
      </c>
      <c r="EE117" s="77">
        <f t="shared" si="249"/>
        <v>0</v>
      </c>
      <c r="EF117" s="77">
        <f t="shared" si="250"/>
        <v>0</v>
      </c>
      <c r="EG117" s="118"/>
      <c r="EH117" s="118"/>
      <c r="EI117" s="119"/>
      <c r="EJ117" s="119"/>
      <c r="EK117" s="77">
        <f t="shared" si="251"/>
        <v>0</v>
      </c>
      <c r="EL117" s="77">
        <f t="shared" si="252"/>
        <v>0</v>
      </c>
      <c r="EM117" s="77">
        <f t="shared" si="253"/>
        <v>0</v>
      </c>
      <c r="EN117" s="118"/>
      <c r="EO117" s="118"/>
      <c r="EP117" s="119"/>
      <c r="EQ117" s="119"/>
      <c r="ER117" s="77">
        <f t="shared" si="254"/>
        <v>0</v>
      </c>
      <c r="ES117" s="77">
        <f t="shared" si="255"/>
        <v>0</v>
      </c>
      <c r="ET117" s="77">
        <f t="shared" si="256"/>
        <v>0</v>
      </c>
      <c r="EU117" s="118"/>
      <c r="EV117" s="118"/>
      <c r="EW117" s="119"/>
      <c r="EX117" s="119"/>
      <c r="EY117" s="77">
        <f t="shared" si="257"/>
        <v>0</v>
      </c>
      <c r="EZ117" s="77">
        <f t="shared" si="258"/>
        <v>0</v>
      </c>
      <c r="FA117" s="77">
        <f t="shared" si="259"/>
        <v>0</v>
      </c>
      <c r="FB117" s="118"/>
      <c r="FC117" s="118"/>
      <c r="FD117" s="119"/>
      <c r="FE117" s="119"/>
      <c r="FF117" s="77">
        <f t="shared" si="260"/>
        <v>0</v>
      </c>
      <c r="FG117" s="77">
        <f t="shared" si="261"/>
        <v>0</v>
      </c>
      <c r="FH117" s="77">
        <f t="shared" si="262"/>
        <v>0</v>
      </c>
      <c r="FI117" s="118"/>
      <c r="FJ117" s="118"/>
      <c r="FK117" s="119"/>
      <c r="FL117" s="119"/>
      <c r="FM117" s="77">
        <f t="shared" si="263"/>
        <v>0</v>
      </c>
      <c r="FN117" s="77">
        <f t="shared" si="264"/>
        <v>0</v>
      </c>
      <c r="FO117" s="77">
        <f t="shared" si="265"/>
        <v>0</v>
      </c>
      <c r="FP117" s="118"/>
      <c r="FQ117" s="118"/>
      <c r="FR117" s="119"/>
      <c r="FS117" s="119"/>
      <c r="FT117" s="77">
        <f t="shared" si="266"/>
        <v>0</v>
      </c>
      <c r="FU117" s="77">
        <f t="shared" si="267"/>
        <v>0</v>
      </c>
      <c r="FV117" s="77">
        <f t="shared" si="268"/>
        <v>0</v>
      </c>
      <c r="FW117" s="118"/>
      <c r="FX117" s="118"/>
      <c r="FY117" s="119"/>
      <c r="FZ117" s="119"/>
      <c r="GA117" s="77">
        <f t="shared" si="269"/>
        <v>0</v>
      </c>
      <c r="GB117" s="77">
        <f t="shared" si="270"/>
        <v>0</v>
      </c>
      <c r="GC117" s="77">
        <f t="shared" si="271"/>
        <v>0</v>
      </c>
      <c r="GD117" s="118"/>
      <c r="GE117" s="118"/>
      <c r="GF117" s="119"/>
      <c r="GG117" s="119"/>
      <c r="GH117" s="77">
        <f t="shared" si="272"/>
        <v>0</v>
      </c>
      <c r="GI117" s="77">
        <f t="shared" si="273"/>
        <v>0</v>
      </c>
      <c r="GJ117" s="77">
        <f t="shared" si="274"/>
        <v>0</v>
      </c>
      <c r="GK117" s="118"/>
      <c r="GL117" s="118"/>
      <c r="GM117" s="119"/>
      <c r="GN117" s="119"/>
      <c r="GO117" s="77">
        <f t="shared" si="275"/>
        <v>0</v>
      </c>
      <c r="GP117" s="77">
        <f t="shared" si="276"/>
        <v>0</v>
      </c>
      <c r="GQ117" s="77">
        <f t="shared" si="277"/>
        <v>0</v>
      </c>
      <c r="GR117" s="118"/>
      <c r="GS117" s="118"/>
      <c r="GT117" s="119"/>
      <c r="GU117" s="119"/>
      <c r="GV117" s="77">
        <f t="shared" si="278"/>
        <v>0</v>
      </c>
      <c r="GW117" s="77">
        <f t="shared" si="279"/>
        <v>0</v>
      </c>
      <c r="GX117" s="77">
        <f t="shared" si="280"/>
        <v>0</v>
      </c>
      <c r="GY117" s="118"/>
      <c r="GZ117" s="118"/>
      <c r="HA117" s="119"/>
      <c r="HB117" s="119"/>
      <c r="HC117" s="77">
        <f t="shared" si="281"/>
        <v>0</v>
      </c>
      <c r="HD117" s="77">
        <f t="shared" si="282"/>
        <v>0</v>
      </c>
      <c r="HE117" s="77">
        <f t="shared" si="283"/>
        <v>0</v>
      </c>
      <c r="HF117" s="118"/>
      <c r="HG117" s="118"/>
      <c r="HH117" s="119"/>
      <c r="HI117" s="119"/>
      <c r="HJ117" s="77">
        <f t="shared" si="284"/>
        <v>0</v>
      </c>
      <c r="HK117" s="77">
        <f t="shared" si="285"/>
        <v>0</v>
      </c>
      <c r="HL117" s="77">
        <f t="shared" si="286"/>
        <v>0</v>
      </c>
      <c r="HM117" s="120"/>
      <c r="HN117" s="120"/>
      <c r="HO117" s="120"/>
      <c r="HP117" s="120"/>
      <c r="HQ117" s="120"/>
      <c r="HR117" s="120"/>
      <c r="HS117" s="76">
        <f t="shared" si="181"/>
        <v>0</v>
      </c>
      <c r="HT117" s="76">
        <f t="shared" si="182"/>
        <v>0</v>
      </c>
      <c r="HU117" s="76">
        <f t="shared" si="183"/>
        <v>0</v>
      </c>
      <c r="HV117" s="76">
        <f t="shared" si="184"/>
        <v>0</v>
      </c>
      <c r="HW117" s="76">
        <f t="shared" si="185"/>
        <v>0</v>
      </c>
      <c r="HX117" s="76">
        <f t="shared" si="186"/>
        <v>0</v>
      </c>
      <c r="HY117" s="76">
        <f t="shared" si="187"/>
        <v>0</v>
      </c>
      <c r="HZ117" s="76">
        <f t="shared" si="188"/>
        <v>0</v>
      </c>
      <c r="IA117" s="76">
        <f t="shared" si="189"/>
        <v>0</v>
      </c>
      <c r="IB117" s="76">
        <f t="shared" si="190"/>
        <v>0</v>
      </c>
      <c r="IC117" s="76">
        <f t="shared" si="191"/>
        <v>0</v>
      </c>
      <c r="ID117" s="76">
        <f t="shared" si="192"/>
        <v>0</v>
      </c>
      <c r="IE117" s="78">
        <f>IF('Daftar Pegawai'!I111="ASN YANG TIDAK DIBAYARKAN TPP",100%,
 IF(HZ117&gt;=$C$4,100%,
 (HN117*3%)+H117+I117+J117+O117+P117+Q117+V117+W117+X117+AC117+AD117+AE117+AJ117+AK117+AL117+AQ117+AR117+AS117+AX117+AY117+AZ117+BE117+BF117+BG117+BL117+BM117+BN117+BS117+BT117+BU117+BZ117+CA117+CB117+CG117+CH117+CI117+CN117+CO117+CP117+CU117+CV117+CW117+DB117+DC117+DD117+DI117+DJ117+DK117+DP117+DQ117+DR117+DW117+DX117+DY117+ED117+EE117+EF117+EK117+EL117+EM117+ER117+ES117+ET117+EY117+EZ117+FA117+FF117+FG117+FH117+FM117+FN117+FO117+FT117+FU117+FV117+GA117+GB117+GC117+GH117+GI117+GJ117+GO117+GP117+GQ117+GV117+GW117+GX117+HC117+HD117+HE117+HJ117+HK117+HL117+'Daftar Pegawai'!K111+'Daftar Pegawai'!M111+'Daftar Pegawai'!U111+'Daftar Pegawai'!O111+'Daftar Pegawai'!Q111+'Daftar Pegawai'!S111
 )
)</f>
        <v>1</v>
      </c>
      <c r="IF117" s="78">
        <f t="shared" si="287"/>
        <v>1</v>
      </c>
    </row>
    <row r="118" spans="1:240" x14ac:dyDescent="0.25">
      <c r="A118" s="121">
        <f t="shared" si="193"/>
        <v>108</v>
      </c>
      <c r="B118" s="121">
        <f>'Daftar Pegawai'!B112</f>
        <v>0</v>
      </c>
      <c r="C118" s="121">
        <f>'Daftar Pegawai'!C112</f>
        <v>0</v>
      </c>
      <c r="D118" s="118"/>
      <c r="E118" s="118"/>
      <c r="F118" s="119"/>
      <c r="G118" s="119"/>
      <c r="H118" s="77">
        <f t="shared" si="194"/>
        <v>0</v>
      </c>
      <c r="I118" s="77">
        <f t="shared" si="195"/>
        <v>0</v>
      </c>
      <c r="J118" s="77">
        <f t="shared" si="196"/>
        <v>0</v>
      </c>
      <c r="K118" s="118"/>
      <c r="L118" s="118"/>
      <c r="M118" s="119"/>
      <c r="N118" s="119"/>
      <c r="O118" s="77">
        <f t="shared" si="197"/>
        <v>0</v>
      </c>
      <c r="P118" s="77">
        <f t="shared" si="198"/>
        <v>0</v>
      </c>
      <c r="Q118" s="77">
        <f t="shared" si="199"/>
        <v>0</v>
      </c>
      <c r="R118" s="118"/>
      <c r="S118" s="118"/>
      <c r="T118" s="119"/>
      <c r="U118" s="119"/>
      <c r="V118" s="77">
        <f t="shared" si="200"/>
        <v>0</v>
      </c>
      <c r="W118" s="77">
        <f t="shared" si="201"/>
        <v>0</v>
      </c>
      <c r="X118" s="77">
        <f t="shared" si="202"/>
        <v>0</v>
      </c>
      <c r="Y118" s="118"/>
      <c r="Z118" s="118"/>
      <c r="AA118" s="119"/>
      <c r="AB118" s="119"/>
      <c r="AC118" s="77">
        <f t="shared" si="203"/>
        <v>0</v>
      </c>
      <c r="AD118" s="77">
        <f t="shared" si="204"/>
        <v>0</v>
      </c>
      <c r="AE118" s="77">
        <f t="shared" si="205"/>
        <v>0</v>
      </c>
      <c r="AF118" s="118"/>
      <c r="AG118" s="118"/>
      <c r="AH118" s="119"/>
      <c r="AI118" s="119"/>
      <c r="AJ118" s="77">
        <f t="shared" si="206"/>
        <v>0</v>
      </c>
      <c r="AK118" s="77">
        <f t="shared" si="207"/>
        <v>0</v>
      </c>
      <c r="AL118" s="77">
        <f t="shared" si="208"/>
        <v>0</v>
      </c>
      <c r="AM118" s="118"/>
      <c r="AN118" s="118"/>
      <c r="AO118" s="119"/>
      <c r="AP118" s="119"/>
      <c r="AQ118" s="77">
        <f t="shared" si="209"/>
        <v>0</v>
      </c>
      <c r="AR118" s="77">
        <f t="shared" si="210"/>
        <v>0</v>
      </c>
      <c r="AS118" s="77">
        <f t="shared" si="211"/>
        <v>0</v>
      </c>
      <c r="AT118" s="118"/>
      <c r="AU118" s="118"/>
      <c r="AV118" s="119"/>
      <c r="AW118" s="119"/>
      <c r="AX118" s="77">
        <f t="shared" si="212"/>
        <v>0</v>
      </c>
      <c r="AY118" s="77">
        <f t="shared" si="213"/>
        <v>0</v>
      </c>
      <c r="AZ118" s="77">
        <f t="shared" si="214"/>
        <v>0</v>
      </c>
      <c r="BA118" s="118"/>
      <c r="BB118" s="118"/>
      <c r="BC118" s="119"/>
      <c r="BD118" s="119"/>
      <c r="BE118" s="77">
        <f t="shared" si="215"/>
        <v>0</v>
      </c>
      <c r="BF118" s="77">
        <f t="shared" si="216"/>
        <v>0</v>
      </c>
      <c r="BG118" s="77">
        <f t="shared" si="217"/>
        <v>0</v>
      </c>
      <c r="BH118" s="118"/>
      <c r="BI118" s="118"/>
      <c r="BJ118" s="119"/>
      <c r="BK118" s="119"/>
      <c r="BL118" s="77">
        <f t="shared" si="218"/>
        <v>0</v>
      </c>
      <c r="BM118" s="77">
        <f t="shared" si="219"/>
        <v>0</v>
      </c>
      <c r="BN118" s="77">
        <f t="shared" si="220"/>
        <v>0</v>
      </c>
      <c r="BO118" s="118"/>
      <c r="BP118" s="118"/>
      <c r="BQ118" s="119"/>
      <c r="BR118" s="119"/>
      <c r="BS118" s="77">
        <f t="shared" si="221"/>
        <v>0</v>
      </c>
      <c r="BT118" s="77">
        <f t="shared" si="222"/>
        <v>0</v>
      </c>
      <c r="BU118" s="77">
        <f t="shared" si="223"/>
        <v>0</v>
      </c>
      <c r="BV118" s="118"/>
      <c r="BW118" s="118"/>
      <c r="BX118" s="119"/>
      <c r="BY118" s="119"/>
      <c r="BZ118" s="77">
        <f t="shared" si="224"/>
        <v>0</v>
      </c>
      <c r="CA118" s="77">
        <f t="shared" si="225"/>
        <v>0</v>
      </c>
      <c r="CB118" s="77">
        <f t="shared" si="226"/>
        <v>0</v>
      </c>
      <c r="CC118" s="118"/>
      <c r="CD118" s="118"/>
      <c r="CE118" s="119"/>
      <c r="CF118" s="119"/>
      <c r="CG118" s="77">
        <f t="shared" si="227"/>
        <v>0</v>
      </c>
      <c r="CH118" s="77">
        <f t="shared" si="228"/>
        <v>0</v>
      </c>
      <c r="CI118" s="77">
        <f t="shared" si="229"/>
        <v>0</v>
      </c>
      <c r="CJ118" s="118"/>
      <c r="CK118" s="118"/>
      <c r="CL118" s="119"/>
      <c r="CM118" s="119"/>
      <c r="CN118" s="77">
        <f t="shared" si="230"/>
        <v>0</v>
      </c>
      <c r="CO118" s="77">
        <f t="shared" si="231"/>
        <v>0</v>
      </c>
      <c r="CP118" s="77">
        <f t="shared" si="232"/>
        <v>0</v>
      </c>
      <c r="CQ118" s="118"/>
      <c r="CR118" s="118"/>
      <c r="CS118" s="119"/>
      <c r="CT118" s="119"/>
      <c r="CU118" s="77">
        <f t="shared" si="233"/>
        <v>0</v>
      </c>
      <c r="CV118" s="77">
        <f t="shared" si="234"/>
        <v>0</v>
      </c>
      <c r="CW118" s="77">
        <f t="shared" si="235"/>
        <v>0</v>
      </c>
      <c r="CX118" s="118"/>
      <c r="CY118" s="118"/>
      <c r="CZ118" s="119"/>
      <c r="DA118" s="119"/>
      <c r="DB118" s="77">
        <f t="shared" si="236"/>
        <v>0</v>
      </c>
      <c r="DC118" s="77">
        <f t="shared" si="237"/>
        <v>0</v>
      </c>
      <c r="DD118" s="77">
        <f t="shared" si="238"/>
        <v>0</v>
      </c>
      <c r="DE118" s="118"/>
      <c r="DF118" s="118"/>
      <c r="DG118" s="119"/>
      <c r="DH118" s="119"/>
      <c r="DI118" s="77">
        <f t="shared" si="239"/>
        <v>0</v>
      </c>
      <c r="DJ118" s="77">
        <f t="shared" si="240"/>
        <v>0</v>
      </c>
      <c r="DK118" s="77">
        <f t="shared" si="241"/>
        <v>0</v>
      </c>
      <c r="DL118" s="118"/>
      <c r="DM118" s="118"/>
      <c r="DN118" s="119"/>
      <c r="DO118" s="119"/>
      <c r="DP118" s="77">
        <f t="shared" si="242"/>
        <v>0</v>
      </c>
      <c r="DQ118" s="77">
        <f t="shared" si="243"/>
        <v>0</v>
      </c>
      <c r="DR118" s="77">
        <f t="shared" si="244"/>
        <v>0</v>
      </c>
      <c r="DS118" s="118"/>
      <c r="DT118" s="118"/>
      <c r="DU118" s="119"/>
      <c r="DV118" s="119"/>
      <c r="DW118" s="77">
        <f t="shared" si="245"/>
        <v>0</v>
      </c>
      <c r="DX118" s="77">
        <f t="shared" si="246"/>
        <v>0</v>
      </c>
      <c r="DY118" s="77">
        <f t="shared" si="247"/>
        <v>0</v>
      </c>
      <c r="DZ118" s="118"/>
      <c r="EA118" s="118"/>
      <c r="EB118" s="119"/>
      <c r="EC118" s="119"/>
      <c r="ED118" s="77">
        <f t="shared" si="248"/>
        <v>0</v>
      </c>
      <c r="EE118" s="77">
        <f t="shared" si="249"/>
        <v>0</v>
      </c>
      <c r="EF118" s="77">
        <f t="shared" si="250"/>
        <v>0</v>
      </c>
      <c r="EG118" s="118"/>
      <c r="EH118" s="118"/>
      <c r="EI118" s="119"/>
      <c r="EJ118" s="119"/>
      <c r="EK118" s="77">
        <f t="shared" si="251"/>
        <v>0</v>
      </c>
      <c r="EL118" s="77">
        <f t="shared" si="252"/>
        <v>0</v>
      </c>
      <c r="EM118" s="77">
        <f t="shared" si="253"/>
        <v>0</v>
      </c>
      <c r="EN118" s="118"/>
      <c r="EO118" s="118"/>
      <c r="EP118" s="119"/>
      <c r="EQ118" s="119"/>
      <c r="ER118" s="77">
        <f t="shared" si="254"/>
        <v>0</v>
      </c>
      <c r="ES118" s="77">
        <f t="shared" si="255"/>
        <v>0</v>
      </c>
      <c r="ET118" s="77">
        <f t="shared" si="256"/>
        <v>0</v>
      </c>
      <c r="EU118" s="118"/>
      <c r="EV118" s="118"/>
      <c r="EW118" s="119"/>
      <c r="EX118" s="119"/>
      <c r="EY118" s="77">
        <f t="shared" si="257"/>
        <v>0</v>
      </c>
      <c r="EZ118" s="77">
        <f t="shared" si="258"/>
        <v>0</v>
      </c>
      <c r="FA118" s="77">
        <f t="shared" si="259"/>
        <v>0</v>
      </c>
      <c r="FB118" s="118"/>
      <c r="FC118" s="118"/>
      <c r="FD118" s="119"/>
      <c r="FE118" s="119"/>
      <c r="FF118" s="77">
        <f t="shared" si="260"/>
        <v>0</v>
      </c>
      <c r="FG118" s="77">
        <f t="shared" si="261"/>
        <v>0</v>
      </c>
      <c r="FH118" s="77">
        <f t="shared" si="262"/>
        <v>0</v>
      </c>
      <c r="FI118" s="118"/>
      <c r="FJ118" s="118"/>
      <c r="FK118" s="119"/>
      <c r="FL118" s="119"/>
      <c r="FM118" s="77">
        <f t="shared" si="263"/>
        <v>0</v>
      </c>
      <c r="FN118" s="77">
        <f t="shared" si="264"/>
        <v>0</v>
      </c>
      <c r="FO118" s="77">
        <f t="shared" si="265"/>
        <v>0</v>
      </c>
      <c r="FP118" s="118"/>
      <c r="FQ118" s="118"/>
      <c r="FR118" s="119"/>
      <c r="FS118" s="119"/>
      <c r="FT118" s="77">
        <f t="shared" si="266"/>
        <v>0</v>
      </c>
      <c r="FU118" s="77">
        <f t="shared" si="267"/>
        <v>0</v>
      </c>
      <c r="FV118" s="77">
        <f t="shared" si="268"/>
        <v>0</v>
      </c>
      <c r="FW118" s="118"/>
      <c r="FX118" s="118"/>
      <c r="FY118" s="119"/>
      <c r="FZ118" s="119"/>
      <c r="GA118" s="77">
        <f t="shared" si="269"/>
        <v>0</v>
      </c>
      <c r="GB118" s="77">
        <f t="shared" si="270"/>
        <v>0</v>
      </c>
      <c r="GC118" s="77">
        <f t="shared" si="271"/>
        <v>0</v>
      </c>
      <c r="GD118" s="118"/>
      <c r="GE118" s="118"/>
      <c r="GF118" s="119"/>
      <c r="GG118" s="119"/>
      <c r="GH118" s="77">
        <f t="shared" si="272"/>
        <v>0</v>
      </c>
      <c r="GI118" s="77">
        <f t="shared" si="273"/>
        <v>0</v>
      </c>
      <c r="GJ118" s="77">
        <f t="shared" si="274"/>
        <v>0</v>
      </c>
      <c r="GK118" s="118"/>
      <c r="GL118" s="118"/>
      <c r="GM118" s="119"/>
      <c r="GN118" s="119"/>
      <c r="GO118" s="77">
        <f t="shared" si="275"/>
        <v>0</v>
      </c>
      <c r="GP118" s="77">
        <f t="shared" si="276"/>
        <v>0</v>
      </c>
      <c r="GQ118" s="77">
        <f t="shared" si="277"/>
        <v>0</v>
      </c>
      <c r="GR118" s="118"/>
      <c r="GS118" s="118"/>
      <c r="GT118" s="119"/>
      <c r="GU118" s="119"/>
      <c r="GV118" s="77">
        <f t="shared" si="278"/>
        <v>0</v>
      </c>
      <c r="GW118" s="77">
        <f t="shared" si="279"/>
        <v>0</v>
      </c>
      <c r="GX118" s="77">
        <f t="shared" si="280"/>
        <v>0</v>
      </c>
      <c r="GY118" s="118"/>
      <c r="GZ118" s="118"/>
      <c r="HA118" s="119"/>
      <c r="HB118" s="119"/>
      <c r="HC118" s="77">
        <f t="shared" si="281"/>
        <v>0</v>
      </c>
      <c r="HD118" s="77">
        <f t="shared" si="282"/>
        <v>0</v>
      </c>
      <c r="HE118" s="77">
        <f t="shared" si="283"/>
        <v>0</v>
      </c>
      <c r="HF118" s="118"/>
      <c r="HG118" s="118"/>
      <c r="HH118" s="119"/>
      <c r="HI118" s="119"/>
      <c r="HJ118" s="77">
        <f t="shared" si="284"/>
        <v>0</v>
      </c>
      <c r="HK118" s="77">
        <f t="shared" si="285"/>
        <v>0</v>
      </c>
      <c r="HL118" s="77">
        <f t="shared" si="286"/>
        <v>0</v>
      </c>
      <c r="HM118" s="120"/>
      <c r="HN118" s="120"/>
      <c r="HO118" s="120"/>
      <c r="HP118" s="120"/>
      <c r="HQ118" s="120"/>
      <c r="HR118" s="120"/>
      <c r="HS118" s="76">
        <f t="shared" si="181"/>
        <v>0</v>
      </c>
      <c r="HT118" s="76">
        <f t="shared" si="182"/>
        <v>0</v>
      </c>
      <c r="HU118" s="76">
        <f t="shared" si="183"/>
        <v>0</v>
      </c>
      <c r="HV118" s="76">
        <f t="shared" si="184"/>
        <v>0</v>
      </c>
      <c r="HW118" s="76">
        <f t="shared" si="185"/>
        <v>0</v>
      </c>
      <c r="HX118" s="76">
        <f t="shared" si="186"/>
        <v>0</v>
      </c>
      <c r="HY118" s="76">
        <f t="shared" si="187"/>
        <v>0</v>
      </c>
      <c r="HZ118" s="76">
        <f t="shared" si="188"/>
        <v>0</v>
      </c>
      <c r="IA118" s="76">
        <f t="shared" si="189"/>
        <v>0</v>
      </c>
      <c r="IB118" s="76">
        <f t="shared" si="190"/>
        <v>0</v>
      </c>
      <c r="IC118" s="76">
        <f t="shared" si="191"/>
        <v>0</v>
      </c>
      <c r="ID118" s="76">
        <f t="shared" si="192"/>
        <v>0</v>
      </c>
      <c r="IE118" s="78">
        <f>IF('Daftar Pegawai'!I112="ASN YANG TIDAK DIBAYARKAN TPP",100%,
 IF(HZ118&gt;=$C$4,100%,
 (HN118*3%)+H118+I118+J118+O118+P118+Q118+V118+W118+X118+AC118+AD118+AE118+AJ118+AK118+AL118+AQ118+AR118+AS118+AX118+AY118+AZ118+BE118+BF118+BG118+BL118+BM118+BN118+BS118+BT118+BU118+BZ118+CA118+CB118+CG118+CH118+CI118+CN118+CO118+CP118+CU118+CV118+CW118+DB118+DC118+DD118+DI118+DJ118+DK118+DP118+DQ118+DR118+DW118+DX118+DY118+ED118+EE118+EF118+EK118+EL118+EM118+ER118+ES118+ET118+EY118+EZ118+FA118+FF118+FG118+FH118+FM118+FN118+FO118+FT118+FU118+FV118+GA118+GB118+GC118+GH118+GI118+GJ118+GO118+GP118+GQ118+GV118+GW118+GX118+HC118+HD118+HE118+HJ118+HK118+HL118+'Daftar Pegawai'!K112+'Daftar Pegawai'!M112+'Daftar Pegawai'!U112+'Daftar Pegawai'!O112+'Daftar Pegawai'!Q112+'Daftar Pegawai'!S112
 )
)</f>
        <v>1</v>
      </c>
      <c r="IF118" s="78">
        <f t="shared" si="287"/>
        <v>1</v>
      </c>
    </row>
    <row r="119" spans="1:240" x14ac:dyDescent="0.25">
      <c r="A119" s="121">
        <f t="shared" si="193"/>
        <v>109</v>
      </c>
      <c r="B119" s="121">
        <f>'Daftar Pegawai'!B113</f>
        <v>0</v>
      </c>
      <c r="C119" s="121">
        <f>'Daftar Pegawai'!C113</f>
        <v>0</v>
      </c>
      <c r="D119" s="118"/>
      <c r="E119" s="118"/>
      <c r="F119" s="119"/>
      <c r="G119" s="119"/>
      <c r="H119" s="77">
        <f t="shared" si="194"/>
        <v>0</v>
      </c>
      <c r="I119" s="77">
        <f t="shared" si="195"/>
        <v>0</v>
      </c>
      <c r="J119" s="77">
        <f t="shared" si="196"/>
        <v>0</v>
      </c>
      <c r="K119" s="118"/>
      <c r="L119" s="118"/>
      <c r="M119" s="119"/>
      <c r="N119" s="119"/>
      <c r="O119" s="77">
        <f t="shared" si="197"/>
        <v>0</v>
      </c>
      <c r="P119" s="77">
        <f t="shared" si="198"/>
        <v>0</v>
      </c>
      <c r="Q119" s="77">
        <f t="shared" si="199"/>
        <v>0</v>
      </c>
      <c r="R119" s="118"/>
      <c r="S119" s="118"/>
      <c r="T119" s="119"/>
      <c r="U119" s="119"/>
      <c r="V119" s="77">
        <f t="shared" si="200"/>
        <v>0</v>
      </c>
      <c r="W119" s="77">
        <f t="shared" si="201"/>
        <v>0</v>
      </c>
      <c r="X119" s="77">
        <f t="shared" si="202"/>
        <v>0</v>
      </c>
      <c r="Y119" s="118"/>
      <c r="Z119" s="118"/>
      <c r="AA119" s="119"/>
      <c r="AB119" s="119"/>
      <c r="AC119" s="77">
        <f t="shared" si="203"/>
        <v>0</v>
      </c>
      <c r="AD119" s="77">
        <f t="shared" si="204"/>
        <v>0</v>
      </c>
      <c r="AE119" s="77">
        <f t="shared" si="205"/>
        <v>0</v>
      </c>
      <c r="AF119" s="118"/>
      <c r="AG119" s="118"/>
      <c r="AH119" s="119"/>
      <c r="AI119" s="119"/>
      <c r="AJ119" s="77">
        <f t="shared" si="206"/>
        <v>0</v>
      </c>
      <c r="AK119" s="77">
        <f t="shared" si="207"/>
        <v>0</v>
      </c>
      <c r="AL119" s="77">
        <f t="shared" si="208"/>
        <v>0</v>
      </c>
      <c r="AM119" s="118"/>
      <c r="AN119" s="118"/>
      <c r="AO119" s="119"/>
      <c r="AP119" s="119"/>
      <c r="AQ119" s="77">
        <f t="shared" si="209"/>
        <v>0</v>
      </c>
      <c r="AR119" s="77">
        <f t="shared" si="210"/>
        <v>0</v>
      </c>
      <c r="AS119" s="77">
        <f t="shared" si="211"/>
        <v>0</v>
      </c>
      <c r="AT119" s="118"/>
      <c r="AU119" s="118"/>
      <c r="AV119" s="119"/>
      <c r="AW119" s="119"/>
      <c r="AX119" s="77">
        <f t="shared" si="212"/>
        <v>0</v>
      </c>
      <c r="AY119" s="77">
        <f t="shared" si="213"/>
        <v>0</v>
      </c>
      <c r="AZ119" s="77">
        <f t="shared" si="214"/>
        <v>0</v>
      </c>
      <c r="BA119" s="118"/>
      <c r="BB119" s="118"/>
      <c r="BC119" s="119"/>
      <c r="BD119" s="119"/>
      <c r="BE119" s="77">
        <f t="shared" si="215"/>
        <v>0</v>
      </c>
      <c r="BF119" s="77">
        <f t="shared" si="216"/>
        <v>0</v>
      </c>
      <c r="BG119" s="77">
        <f t="shared" si="217"/>
        <v>0</v>
      </c>
      <c r="BH119" s="118"/>
      <c r="BI119" s="118"/>
      <c r="BJ119" s="119"/>
      <c r="BK119" s="119"/>
      <c r="BL119" s="77">
        <f t="shared" si="218"/>
        <v>0</v>
      </c>
      <c r="BM119" s="77">
        <f t="shared" si="219"/>
        <v>0</v>
      </c>
      <c r="BN119" s="77">
        <f t="shared" si="220"/>
        <v>0</v>
      </c>
      <c r="BO119" s="118"/>
      <c r="BP119" s="118"/>
      <c r="BQ119" s="119"/>
      <c r="BR119" s="119"/>
      <c r="BS119" s="77">
        <f t="shared" si="221"/>
        <v>0</v>
      </c>
      <c r="BT119" s="77">
        <f t="shared" si="222"/>
        <v>0</v>
      </c>
      <c r="BU119" s="77">
        <f t="shared" si="223"/>
        <v>0</v>
      </c>
      <c r="BV119" s="118"/>
      <c r="BW119" s="118"/>
      <c r="BX119" s="119"/>
      <c r="BY119" s="119"/>
      <c r="BZ119" s="77">
        <f t="shared" si="224"/>
        <v>0</v>
      </c>
      <c r="CA119" s="77">
        <f t="shared" si="225"/>
        <v>0</v>
      </c>
      <c r="CB119" s="77">
        <f t="shared" si="226"/>
        <v>0</v>
      </c>
      <c r="CC119" s="118"/>
      <c r="CD119" s="118"/>
      <c r="CE119" s="119"/>
      <c r="CF119" s="119"/>
      <c r="CG119" s="77">
        <f t="shared" si="227"/>
        <v>0</v>
      </c>
      <c r="CH119" s="77">
        <f t="shared" si="228"/>
        <v>0</v>
      </c>
      <c r="CI119" s="77">
        <f t="shared" si="229"/>
        <v>0</v>
      </c>
      <c r="CJ119" s="118"/>
      <c r="CK119" s="118"/>
      <c r="CL119" s="119"/>
      <c r="CM119" s="119"/>
      <c r="CN119" s="77">
        <f t="shared" si="230"/>
        <v>0</v>
      </c>
      <c r="CO119" s="77">
        <f t="shared" si="231"/>
        <v>0</v>
      </c>
      <c r="CP119" s="77">
        <f t="shared" si="232"/>
        <v>0</v>
      </c>
      <c r="CQ119" s="118"/>
      <c r="CR119" s="118"/>
      <c r="CS119" s="119"/>
      <c r="CT119" s="119"/>
      <c r="CU119" s="77">
        <f t="shared" si="233"/>
        <v>0</v>
      </c>
      <c r="CV119" s="77">
        <f t="shared" si="234"/>
        <v>0</v>
      </c>
      <c r="CW119" s="77">
        <f t="shared" si="235"/>
        <v>0</v>
      </c>
      <c r="CX119" s="118"/>
      <c r="CY119" s="118"/>
      <c r="CZ119" s="119"/>
      <c r="DA119" s="119"/>
      <c r="DB119" s="77">
        <f t="shared" si="236"/>
        <v>0</v>
      </c>
      <c r="DC119" s="77">
        <f t="shared" si="237"/>
        <v>0</v>
      </c>
      <c r="DD119" s="77">
        <f t="shared" si="238"/>
        <v>0</v>
      </c>
      <c r="DE119" s="118"/>
      <c r="DF119" s="118"/>
      <c r="DG119" s="119"/>
      <c r="DH119" s="119"/>
      <c r="DI119" s="77">
        <f t="shared" si="239"/>
        <v>0</v>
      </c>
      <c r="DJ119" s="77">
        <f t="shared" si="240"/>
        <v>0</v>
      </c>
      <c r="DK119" s="77">
        <f t="shared" si="241"/>
        <v>0</v>
      </c>
      <c r="DL119" s="118"/>
      <c r="DM119" s="118"/>
      <c r="DN119" s="119"/>
      <c r="DO119" s="119"/>
      <c r="DP119" s="77">
        <f t="shared" si="242"/>
        <v>0</v>
      </c>
      <c r="DQ119" s="77">
        <f t="shared" si="243"/>
        <v>0</v>
      </c>
      <c r="DR119" s="77">
        <f t="shared" si="244"/>
        <v>0</v>
      </c>
      <c r="DS119" s="118"/>
      <c r="DT119" s="118"/>
      <c r="DU119" s="119"/>
      <c r="DV119" s="119"/>
      <c r="DW119" s="77">
        <f t="shared" si="245"/>
        <v>0</v>
      </c>
      <c r="DX119" s="77">
        <f t="shared" si="246"/>
        <v>0</v>
      </c>
      <c r="DY119" s="77">
        <f t="shared" si="247"/>
        <v>0</v>
      </c>
      <c r="DZ119" s="118"/>
      <c r="EA119" s="118"/>
      <c r="EB119" s="119"/>
      <c r="EC119" s="119"/>
      <c r="ED119" s="77">
        <f t="shared" si="248"/>
        <v>0</v>
      </c>
      <c r="EE119" s="77">
        <f t="shared" si="249"/>
        <v>0</v>
      </c>
      <c r="EF119" s="77">
        <f t="shared" si="250"/>
        <v>0</v>
      </c>
      <c r="EG119" s="118"/>
      <c r="EH119" s="118"/>
      <c r="EI119" s="119"/>
      <c r="EJ119" s="119"/>
      <c r="EK119" s="77">
        <f t="shared" si="251"/>
        <v>0</v>
      </c>
      <c r="EL119" s="77">
        <f t="shared" si="252"/>
        <v>0</v>
      </c>
      <c r="EM119" s="77">
        <f t="shared" si="253"/>
        <v>0</v>
      </c>
      <c r="EN119" s="118"/>
      <c r="EO119" s="118"/>
      <c r="EP119" s="119"/>
      <c r="EQ119" s="119"/>
      <c r="ER119" s="77">
        <f t="shared" si="254"/>
        <v>0</v>
      </c>
      <c r="ES119" s="77">
        <f t="shared" si="255"/>
        <v>0</v>
      </c>
      <c r="ET119" s="77">
        <f t="shared" si="256"/>
        <v>0</v>
      </c>
      <c r="EU119" s="118"/>
      <c r="EV119" s="118"/>
      <c r="EW119" s="119"/>
      <c r="EX119" s="119"/>
      <c r="EY119" s="77">
        <f t="shared" si="257"/>
        <v>0</v>
      </c>
      <c r="EZ119" s="77">
        <f t="shared" si="258"/>
        <v>0</v>
      </c>
      <c r="FA119" s="77">
        <f t="shared" si="259"/>
        <v>0</v>
      </c>
      <c r="FB119" s="118"/>
      <c r="FC119" s="118"/>
      <c r="FD119" s="119"/>
      <c r="FE119" s="119"/>
      <c r="FF119" s="77">
        <f t="shared" si="260"/>
        <v>0</v>
      </c>
      <c r="FG119" s="77">
        <f t="shared" si="261"/>
        <v>0</v>
      </c>
      <c r="FH119" s="77">
        <f t="shared" si="262"/>
        <v>0</v>
      </c>
      <c r="FI119" s="118"/>
      <c r="FJ119" s="118"/>
      <c r="FK119" s="119"/>
      <c r="FL119" s="119"/>
      <c r="FM119" s="77">
        <f t="shared" si="263"/>
        <v>0</v>
      </c>
      <c r="FN119" s="77">
        <f t="shared" si="264"/>
        <v>0</v>
      </c>
      <c r="FO119" s="77">
        <f t="shared" si="265"/>
        <v>0</v>
      </c>
      <c r="FP119" s="118"/>
      <c r="FQ119" s="118"/>
      <c r="FR119" s="119"/>
      <c r="FS119" s="119"/>
      <c r="FT119" s="77">
        <f t="shared" si="266"/>
        <v>0</v>
      </c>
      <c r="FU119" s="77">
        <f t="shared" si="267"/>
        <v>0</v>
      </c>
      <c r="FV119" s="77">
        <f t="shared" si="268"/>
        <v>0</v>
      </c>
      <c r="FW119" s="118"/>
      <c r="FX119" s="118"/>
      <c r="FY119" s="119"/>
      <c r="FZ119" s="119"/>
      <c r="GA119" s="77">
        <f t="shared" si="269"/>
        <v>0</v>
      </c>
      <c r="GB119" s="77">
        <f t="shared" si="270"/>
        <v>0</v>
      </c>
      <c r="GC119" s="77">
        <f t="shared" si="271"/>
        <v>0</v>
      </c>
      <c r="GD119" s="118"/>
      <c r="GE119" s="118"/>
      <c r="GF119" s="119"/>
      <c r="GG119" s="119"/>
      <c r="GH119" s="77">
        <f t="shared" si="272"/>
        <v>0</v>
      </c>
      <c r="GI119" s="77">
        <f t="shared" si="273"/>
        <v>0</v>
      </c>
      <c r="GJ119" s="77">
        <f t="shared" si="274"/>
        <v>0</v>
      </c>
      <c r="GK119" s="118"/>
      <c r="GL119" s="118"/>
      <c r="GM119" s="119"/>
      <c r="GN119" s="119"/>
      <c r="GO119" s="77">
        <f t="shared" si="275"/>
        <v>0</v>
      </c>
      <c r="GP119" s="77">
        <f t="shared" si="276"/>
        <v>0</v>
      </c>
      <c r="GQ119" s="77">
        <f t="shared" si="277"/>
        <v>0</v>
      </c>
      <c r="GR119" s="118"/>
      <c r="GS119" s="118"/>
      <c r="GT119" s="119"/>
      <c r="GU119" s="119"/>
      <c r="GV119" s="77">
        <f t="shared" si="278"/>
        <v>0</v>
      </c>
      <c r="GW119" s="77">
        <f t="shared" si="279"/>
        <v>0</v>
      </c>
      <c r="GX119" s="77">
        <f t="shared" si="280"/>
        <v>0</v>
      </c>
      <c r="GY119" s="118"/>
      <c r="GZ119" s="118"/>
      <c r="HA119" s="119"/>
      <c r="HB119" s="119"/>
      <c r="HC119" s="77">
        <f t="shared" si="281"/>
        <v>0</v>
      </c>
      <c r="HD119" s="77">
        <f t="shared" si="282"/>
        <v>0</v>
      </c>
      <c r="HE119" s="77">
        <f t="shared" si="283"/>
        <v>0</v>
      </c>
      <c r="HF119" s="118"/>
      <c r="HG119" s="118"/>
      <c r="HH119" s="119"/>
      <c r="HI119" s="119"/>
      <c r="HJ119" s="77">
        <f t="shared" si="284"/>
        <v>0</v>
      </c>
      <c r="HK119" s="77">
        <f t="shared" si="285"/>
        <v>0</v>
      </c>
      <c r="HL119" s="77">
        <f t="shared" si="286"/>
        <v>0</v>
      </c>
      <c r="HM119" s="120"/>
      <c r="HN119" s="120"/>
      <c r="HO119" s="120"/>
      <c r="HP119" s="120"/>
      <c r="HQ119" s="120"/>
      <c r="HR119" s="120"/>
      <c r="HS119" s="76">
        <f t="shared" si="181"/>
        <v>0</v>
      </c>
      <c r="HT119" s="76">
        <f t="shared" si="182"/>
        <v>0</v>
      </c>
      <c r="HU119" s="76">
        <f t="shared" si="183"/>
        <v>0</v>
      </c>
      <c r="HV119" s="76">
        <f t="shared" si="184"/>
        <v>0</v>
      </c>
      <c r="HW119" s="76">
        <f t="shared" si="185"/>
        <v>0</v>
      </c>
      <c r="HX119" s="76">
        <f t="shared" si="186"/>
        <v>0</v>
      </c>
      <c r="HY119" s="76">
        <f t="shared" si="187"/>
        <v>0</v>
      </c>
      <c r="HZ119" s="76">
        <f t="shared" si="188"/>
        <v>0</v>
      </c>
      <c r="IA119" s="76">
        <f t="shared" si="189"/>
        <v>0</v>
      </c>
      <c r="IB119" s="76">
        <f t="shared" si="190"/>
        <v>0</v>
      </c>
      <c r="IC119" s="76">
        <f t="shared" si="191"/>
        <v>0</v>
      </c>
      <c r="ID119" s="76">
        <f t="shared" si="192"/>
        <v>0</v>
      </c>
      <c r="IE119" s="78">
        <f>IF('Daftar Pegawai'!I113="ASN YANG TIDAK DIBAYARKAN TPP",100%,
 IF(HZ119&gt;=$C$4,100%,
 (HN119*3%)+H119+I119+J119+O119+P119+Q119+V119+W119+X119+AC119+AD119+AE119+AJ119+AK119+AL119+AQ119+AR119+AS119+AX119+AY119+AZ119+BE119+BF119+BG119+BL119+BM119+BN119+BS119+BT119+BU119+BZ119+CA119+CB119+CG119+CH119+CI119+CN119+CO119+CP119+CU119+CV119+CW119+DB119+DC119+DD119+DI119+DJ119+DK119+DP119+DQ119+DR119+DW119+DX119+DY119+ED119+EE119+EF119+EK119+EL119+EM119+ER119+ES119+ET119+EY119+EZ119+FA119+FF119+FG119+FH119+FM119+FN119+FO119+FT119+FU119+FV119+GA119+GB119+GC119+GH119+GI119+GJ119+GO119+GP119+GQ119+GV119+GW119+GX119+HC119+HD119+HE119+HJ119+HK119+HL119+'Daftar Pegawai'!K113+'Daftar Pegawai'!M113+'Daftar Pegawai'!U113+'Daftar Pegawai'!O113+'Daftar Pegawai'!Q113+'Daftar Pegawai'!S113
 )
)</f>
        <v>1</v>
      </c>
      <c r="IF119" s="78">
        <f t="shared" si="287"/>
        <v>1</v>
      </c>
    </row>
    <row r="120" spans="1:240" x14ac:dyDescent="0.25">
      <c r="A120" s="121">
        <f t="shared" si="193"/>
        <v>110</v>
      </c>
      <c r="B120" s="121">
        <f>'Daftar Pegawai'!B114</f>
        <v>0</v>
      </c>
      <c r="C120" s="121">
        <f>'Daftar Pegawai'!C114</f>
        <v>0</v>
      </c>
      <c r="D120" s="118"/>
      <c r="E120" s="118"/>
      <c r="F120" s="119"/>
      <c r="G120" s="119"/>
      <c r="H120" s="77">
        <f t="shared" si="194"/>
        <v>0</v>
      </c>
      <c r="I120" s="77">
        <f t="shared" si="195"/>
        <v>0</v>
      </c>
      <c r="J120" s="77">
        <f t="shared" si="196"/>
        <v>0</v>
      </c>
      <c r="K120" s="118"/>
      <c r="L120" s="118"/>
      <c r="M120" s="119"/>
      <c r="N120" s="119"/>
      <c r="O120" s="77">
        <f t="shared" si="197"/>
        <v>0</v>
      </c>
      <c r="P120" s="77">
        <f t="shared" si="198"/>
        <v>0</v>
      </c>
      <c r="Q120" s="77">
        <f t="shared" si="199"/>
        <v>0</v>
      </c>
      <c r="R120" s="118"/>
      <c r="S120" s="118"/>
      <c r="T120" s="119"/>
      <c r="U120" s="119"/>
      <c r="V120" s="77">
        <f t="shared" si="200"/>
        <v>0</v>
      </c>
      <c r="W120" s="77">
        <f t="shared" si="201"/>
        <v>0</v>
      </c>
      <c r="X120" s="77">
        <f t="shared" si="202"/>
        <v>0</v>
      </c>
      <c r="Y120" s="118"/>
      <c r="Z120" s="118"/>
      <c r="AA120" s="119"/>
      <c r="AB120" s="119"/>
      <c r="AC120" s="77">
        <f t="shared" si="203"/>
        <v>0</v>
      </c>
      <c r="AD120" s="77">
        <f t="shared" si="204"/>
        <v>0</v>
      </c>
      <c r="AE120" s="77">
        <f t="shared" si="205"/>
        <v>0</v>
      </c>
      <c r="AF120" s="118"/>
      <c r="AG120" s="118"/>
      <c r="AH120" s="119"/>
      <c r="AI120" s="119"/>
      <c r="AJ120" s="77">
        <f t="shared" si="206"/>
        <v>0</v>
      </c>
      <c r="AK120" s="77">
        <f t="shared" si="207"/>
        <v>0</v>
      </c>
      <c r="AL120" s="77">
        <f t="shared" si="208"/>
        <v>0</v>
      </c>
      <c r="AM120" s="118"/>
      <c r="AN120" s="118"/>
      <c r="AO120" s="119"/>
      <c r="AP120" s="119"/>
      <c r="AQ120" s="77">
        <f t="shared" si="209"/>
        <v>0</v>
      </c>
      <c r="AR120" s="77">
        <f t="shared" si="210"/>
        <v>0</v>
      </c>
      <c r="AS120" s="77">
        <f t="shared" si="211"/>
        <v>0</v>
      </c>
      <c r="AT120" s="118"/>
      <c r="AU120" s="118"/>
      <c r="AV120" s="119"/>
      <c r="AW120" s="119"/>
      <c r="AX120" s="77">
        <f t="shared" si="212"/>
        <v>0</v>
      </c>
      <c r="AY120" s="77">
        <f t="shared" si="213"/>
        <v>0</v>
      </c>
      <c r="AZ120" s="77">
        <f t="shared" si="214"/>
        <v>0</v>
      </c>
      <c r="BA120" s="118"/>
      <c r="BB120" s="118"/>
      <c r="BC120" s="119"/>
      <c r="BD120" s="119"/>
      <c r="BE120" s="77">
        <f t="shared" si="215"/>
        <v>0</v>
      </c>
      <c r="BF120" s="77">
        <f t="shared" si="216"/>
        <v>0</v>
      </c>
      <c r="BG120" s="77">
        <f t="shared" si="217"/>
        <v>0</v>
      </c>
      <c r="BH120" s="118"/>
      <c r="BI120" s="118"/>
      <c r="BJ120" s="119"/>
      <c r="BK120" s="119"/>
      <c r="BL120" s="77">
        <f t="shared" si="218"/>
        <v>0</v>
      </c>
      <c r="BM120" s="77">
        <f t="shared" si="219"/>
        <v>0</v>
      </c>
      <c r="BN120" s="77">
        <f t="shared" si="220"/>
        <v>0</v>
      </c>
      <c r="BO120" s="118"/>
      <c r="BP120" s="118"/>
      <c r="BQ120" s="119"/>
      <c r="BR120" s="119"/>
      <c r="BS120" s="77">
        <f t="shared" si="221"/>
        <v>0</v>
      </c>
      <c r="BT120" s="77">
        <f t="shared" si="222"/>
        <v>0</v>
      </c>
      <c r="BU120" s="77">
        <f t="shared" si="223"/>
        <v>0</v>
      </c>
      <c r="BV120" s="118"/>
      <c r="BW120" s="118"/>
      <c r="BX120" s="119"/>
      <c r="BY120" s="119"/>
      <c r="BZ120" s="77">
        <f t="shared" si="224"/>
        <v>0</v>
      </c>
      <c r="CA120" s="77">
        <f t="shared" si="225"/>
        <v>0</v>
      </c>
      <c r="CB120" s="77">
        <f t="shared" si="226"/>
        <v>0</v>
      </c>
      <c r="CC120" s="118"/>
      <c r="CD120" s="118"/>
      <c r="CE120" s="119"/>
      <c r="CF120" s="119"/>
      <c r="CG120" s="77">
        <f t="shared" si="227"/>
        <v>0</v>
      </c>
      <c r="CH120" s="77">
        <f t="shared" si="228"/>
        <v>0</v>
      </c>
      <c r="CI120" s="77">
        <f t="shared" si="229"/>
        <v>0</v>
      </c>
      <c r="CJ120" s="118"/>
      <c r="CK120" s="118"/>
      <c r="CL120" s="119"/>
      <c r="CM120" s="119"/>
      <c r="CN120" s="77">
        <f t="shared" si="230"/>
        <v>0</v>
      </c>
      <c r="CO120" s="77">
        <f t="shared" si="231"/>
        <v>0</v>
      </c>
      <c r="CP120" s="77">
        <f t="shared" si="232"/>
        <v>0</v>
      </c>
      <c r="CQ120" s="118"/>
      <c r="CR120" s="118"/>
      <c r="CS120" s="119"/>
      <c r="CT120" s="119"/>
      <c r="CU120" s="77">
        <f t="shared" si="233"/>
        <v>0</v>
      </c>
      <c r="CV120" s="77">
        <f t="shared" si="234"/>
        <v>0</v>
      </c>
      <c r="CW120" s="77">
        <f t="shared" si="235"/>
        <v>0</v>
      </c>
      <c r="CX120" s="118"/>
      <c r="CY120" s="118"/>
      <c r="CZ120" s="119"/>
      <c r="DA120" s="119"/>
      <c r="DB120" s="77">
        <f t="shared" si="236"/>
        <v>0</v>
      </c>
      <c r="DC120" s="77">
        <f t="shared" si="237"/>
        <v>0</v>
      </c>
      <c r="DD120" s="77">
        <f t="shared" si="238"/>
        <v>0</v>
      </c>
      <c r="DE120" s="118"/>
      <c r="DF120" s="118"/>
      <c r="DG120" s="119"/>
      <c r="DH120" s="119"/>
      <c r="DI120" s="77">
        <f t="shared" si="239"/>
        <v>0</v>
      </c>
      <c r="DJ120" s="77">
        <f t="shared" si="240"/>
        <v>0</v>
      </c>
      <c r="DK120" s="77">
        <f t="shared" si="241"/>
        <v>0</v>
      </c>
      <c r="DL120" s="118"/>
      <c r="DM120" s="118"/>
      <c r="DN120" s="119"/>
      <c r="DO120" s="119"/>
      <c r="DP120" s="77">
        <f t="shared" si="242"/>
        <v>0</v>
      </c>
      <c r="DQ120" s="77">
        <f t="shared" si="243"/>
        <v>0</v>
      </c>
      <c r="DR120" s="77">
        <f t="shared" si="244"/>
        <v>0</v>
      </c>
      <c r="DS120" s="118"/>
      <c r="DT120" s="118"/>
      <c r="DU120" s="119"/>
      <c r="DV120" s="119"/>
      <c r="DW120" s="77">
        <f t="shared" si="245"/>
        <v>0</v>
      </c>
      <c r="DX120" s="77">
        <f t="shared" si="246"/>
        <v>0</v>
      </c>
      <c r="DY120" s="77">
        <f t="shared" si="247"/>
        <v>0</v>
      </c>
      <c r="DZ120" s="118"/>
      <c r="EA120" s="118"/>
      <c r="EB120" s="119"/>
      <c r="EC120" s="119"/>
      <c r="ED120" s="77">
        <f t="shared" si="248"/>
        <v>0</v>
      </c>
      <c r="EE120" s="77">
        <f t="shared" si="249"/>
        <v>0</v>
      </c>
      <c r="EF120" s="77">
        <f t="shared" si="250"/>
        <v>0</v>
      </c>
      <c r="EG120" s="118"/>
      <c r="EH120" s="118"/>
      <c r="EI120" s="119"/>
      <c r="EJ120" s="119"/>
      <c r="EK120" s="77">
        <f t="shared" si="251"/>
        <v>0</v>
      </c>
      <c r="EL120" s="77">
        <f t="shared" si="252"/>
        <v>0</v>
      </c>
      <c r="EM120" s="77">
        <f t="shared" si="253"/>
        <v>0</v>
      </c>
      <c r="EN120" s="118"/>
      <c r="EO120" s="118"/>
      <c r="EP120" s="119"/>
      <c r="EQ120" s="119"/>
      <c r="ER120" s="77">
        <f t="shared" si="254"/>
        <v>0</v>
      </c>
      <c r="ES120" s="77">
        <f t="shared" si="255"/>
        <v>0</v>
      </c>
      <c r="ET120" s="77">
        <f t="shared" si="256"/>
        <v>0</v>
      </c>
      <c r="EU120" s="118"/>
      <c r="EV120" s="118"/>
      <c r="EW120" s="119"/>
      <c r="EX120" s="119"/>
      <c r="EY120" s="77">
        <f t="shared" si="257"/>
        <v>0</v>
      </c>
      <c r="EZ120" s="77">
        <f t="shared" si="258"/>
        <v>0</v>
      </c>
      <c r="FA120" s="77">
        <f t="shared" si="259"/>
        <v>0</v>
      </c>
      <c r="FB120" s="118"/>
      <c r="FC120" s="118"/>
      <c r="FD120" s="119"/>
      <c r="FE120" s="119"/>
      <c r="FF120" s="77">
        <f t="shared" si="260"/>
        <v>0</v>
      </c>
      <c r="FG120" s="77">
        <f t="shared" si="261"/>
        <v>0</v>
      </c>
      <c r="FH120" s="77">
        <f t="shared" si="262"/>
        <v>0</v>
      </c>
      <c r="FI120" s="118"/>
      <c r="FJ120" s="118"/>
      <c r="FK120" s="119"/>
      <c r="FL120" s="119"/>
      <c r="FM120" s="77">
        <f t="shared" si="263"/>
        <v>0</v>
      </c>
      <c r="FN120" s="77">
        <f t="shared" si="264"/>
        <v>0</v>
      </c>
      <c r="FO120" s="77">
        <f t="shared" si="265"/>
        <v>0</v>
      </c>
      <c r="FP120" s="118"/>
      <c r="FQ120" s="118"/>
      <c r="FR120" s="119"/>
      <c r="FS120" s="119"/>
      <c r="FT120" s="77">
        <f t="shared" si="266"/>
        <v>0</v>
      </c>
      <c r="FU120" s="77">
        <f t="shared" si="267"/>
        <v>0</v>
      </c>
      <c r="FV120" s="77">
        <f t="shared" si="268"/>
        <v>0</v>
      </c>
      <c r="FW120" s="118"/>
      <c r="FX120" s="118"/>
      <c r="FY120" s="119"/>
      <c r="FZ120" s="119"/>
      <c r="GA120" s="77">
        <f t="shared" si="269"/>
        <v>0</v>
      </c>
      <c r="GB120" s="77">
        <f t="shared" si="270"/>
        <v>0</v>
      </c>
      <c r="GC120" s="77">
        <f t="shared" si="271"/>
        <v>0</v>
      </c>
      <c r="GD120" s="118"/>
      <c r="GE120" s="118"/>
      <c r="GF120" s="119"/>
      <c r="GG120" s="119"/>
      <c r="GH120" s="77">
        <f t="shared" si="272"/>
        <v>0</v>
      </c>
      <c r="GI120" s="77">
        <f t="shared" si="273"/>
        <v>0</v>
      </c>
      <c r="GJ120" s="77">
        <f t="shared" si="274"/>
        <v>0</v>
      </c>
      <c r="GK120" s="118"/>
      <c r="GL120" s="118"/>
      <c r="GM120" s="119"/>
      <c r="GN120" s="119"/>
      <c r="GO120" s="77">
        <f t="shared" si="275"/>
        <v>0</v>
      </c>
      <c r="GP120" s="77">
        <f t="shared" si="276"/>
        <v>0</v>
      </c>
      <c r="GQ120" s="77">
        <f t="shared" si="277"/>
        <v>0</v>
      </c>
      <c r="GR120" s="118"/>
      <c r="GS120" s="118"/>
      <c r="GT120" s="119"/>
      <c r="GU120" s="119"/>
      <c r="GV120" s="77">
        <f t="shared" si="278"/>
        <v>0</v>
      </c>
      <c r="GW120" s="77">
        <f t="shared" si="279"/>
        <v>0</v>
      </c>
      <c r="GX120" s="77">
        <f t="shared" si="280"/>
        <v>0</v>
      </c>
      <c r="GY120" s="118"/>
      <c r="GZ120" s="118"/>
      <c r="HA120" s="119"/>
      <c r="HB120" s="119"/>
      <c r="HC120" s="77">
        <f t="shared" si="281"/>
        <v>0</v>
      </c>
      <c r="HD120" s="77">
        <f t="shared" si="282"/>
        <v>0</v>
      </c>
      <c r="HE120" s="77">
        <f t="shared" si="283"/>
        <v>0</v>
      </c>
      <c r="HF120" s="118"/>
      <c r="HG120" s="118"/>
      <c r="HH120" s="119"/>
      <c r="HI120" s="119"/>
      <c r="HJ120" s="77">
        <f t="shared" si="284"/>
        <v>0</v>
      </c>
      <c r="HK120" s="77">
        <f t="shared" si="285"/>
        <v>0</v>
      </c>
      <c r="HL120" s="77">
        <f t="shared" si="286"/>
        <v>0</v>
      </c>
      <c r="HM120" s="120"/>
      <c r="HN120" s="120"/>
      <c r="HO120" s="120"/>
      <c r="HP120" s="120"/>
      <c r="HQ120" s="120"/>
      <c r="HR120" s="120"/>
      <c r="HS120" s="76">
        <f t="shared" si="181"/>
        <v>0</v>
      </c>
      <c r="HT120" s="76">
        <f t="shared" si="182"/>
        <v>0</v>
      </c>
      <c r="HU120" s="76">
        <f t="shared" si="183"/>
        <v>0</v>
      </c>
      <c r="HV120" s="76">
        <f t="shared" si="184"/>
        <v>0</v>
      </c>
      <c r="HW120" s="76">
        <f t="shared" si="185"/>
        <v>0</v>
      </c>
      <c r="HX120" s="76">
        <f t="shared" si="186"/>
        <v>0</v>
      </c>
      <c r="HY120" s="76">
        <f t="shared" si="187"/>
        <v>0</v>
      </c>
      <c r="HZ120" s="76">
        <f t="shared" si="188"/>
        <v>0</v>
      </c>
      <c r="IA120" s="76">
        <f t="shared" si="189"/>
        <v>0</v>
      </c>
      <c r="IB120" s="76">
        <f t="shared" si="190"/>
        <v>0</v>
      </c>
      <c r="IC120" s="76">
        <f t="shared" si="191"/>
        <v>0</v>
      </c>
      <c r="ID120" s="76">
        <f t="shared" si="192"/>
        <v>0</v>
      </c>
      <c r="IE120" s="78">
        <f>IF('Daftar Pegawai'!I114="ASN YANG TIDAK DIBAYARKAN TPP",100%,
 IF(HZ120&gt;=$C$4,100%,
 (HN120*3%)+H120+I120+J120+O120+P120+Q120+V120+W120+X120+AC120+AD120+AE120+AJ120+AK120+AL120+AQ120+AR120+AS120+AX120+AY120+AZ120+BE120+BF120+BG120+BL120+BM120+BN120+BS120+BT120+BU120+BZ120+CA120+CB120+CG120+CH120+CI120+CN120+CO120+CP120+CU120+CV120+CW120+DB120+DC120+DD120+DI120+DJ120+DK120+DP120+DQ120+DR120+DW120+DX120+DY120+ED120+EE120+EF120+EK120+EL120+EM120+ER120+ES120+ET120+EY120+EZ120+FA120+FF120+FG120+FH120+FM120+FN120+FO120+FT120+FU120+FV120+GA120+GB120+GC120+GH120+GI120+GJ120+GO120+GP120+GQ120+GV120+GW120+GX120+HC120+HD120+HE120+HJ120+HK120+HL120+'Daftar Pegawai'!K114+'Daftar Pegawai'!M114+'Daftar Pegawai'!U114+'Daftar Pegawai'!O114+'Daftar Pegawai'!Q114+'Daftar Pegawai'!S114
 )
)</f>
        <v>1</v>
      </c>
      <c r="IF120" s="78">
        <f t="shared" si="287"/>
        <v>1</v>
      </c>
    </row>
    <row r="121" spans="1:240" x14ac:dyDescent="0.25">
      <c r="A121" s="121">
        <f t="shared" si="193"/>
        <v>111</v>
      </c>
      <c r="B121" s="121">
        <f>'Daftar Pegawai'!B115</f>
        <v>0</v>
      </c>
      <c r="C121" s="121">
        <f>'Daftar Pegawai'!C115</f>
        <v>0</v>
      </c>
      <c r="D121" s="118"/>
      <c r="E121" s="118"/>
      <c r="F121" s="119"/>
      <c r="G121" s="119"/>
      <c r="H121" s="77">
        <f t="shared" si="194"/>
        <v>0</v>
      </c>
      <c r="I121" s="77">
        <f t="shared" si="195"/>
        <v>0</v>
      </c>
      <c r="J121" s="77">
        <f t="shared" si="196"/>
        <v>0</v>
      </c>
      <c r="K121" s="118"/>
      <c r="L121" s="118"/>
      <c r="M121" s="119"/>
      <c r="N121" s="119"/>
      <c r="O121" s="77">
        <f t="shared" si="197"/>
        <v>0</v>
      </c>
      <c r="P121" s="77">
        <f t="shared" si="198"/>
        <v>0</v>
      </c>
      <c r="Q121" s="77">
        <f t="shared" si="199"/>
        <v>0</v>
      </c>
      <c r="R121" s="118"/>
      <c r="S121" s="118"/>
      <c r="T121" s="119"/>
      <c r="U121" s="119"/>
      <c r="V121" s="77">
        <f t="shared" si="200"/>
        <v>0</v>
      </c>
      <c r="W121" s="77">
        <f t="shared" si="201"/>
        <v>0</v>
      </c>
      <c r="X121" s="77">
        <f t="shared" si="202"/>
        <v>0</v>
      </c>
      <c r="Y121" s="118"/>
      <c r="Z121" s="118"/>
      <c r="AA121" s="119"/>
      <c r="AB121" s="119"/>
      <c r="AC121" s="77">
        <f t="shared" si="203"/>
        <v>0</v>
      </c>
      <c r="AD121" s="77">
        <f t="shared" si="204"/>
        <v>0</v>
      </c>
      <c r="AE121" s="77">
        <f t="shared" si="205"/>
        <v>0</v>
      </c>
      <c r="AF121" s="118"/>
      <c r="AG121" s="118"/>
      <c r="AH121" s="119"/>
      <c r="AI121" s="119"/>
      <c r="AJ121" s="77">
        <f t="shared" si="206"/>
        <v>0</v>
      </c>
      <c r="AK121" s="77">
        <f t="shared" si="207"/>
        <v>0</v>
      </c>
      <c r="AL121" s="77">
        <f t="shared" si="208"/>
        <v>0</v>
      </c>
      <c r="AM121" s="118"/>
      <c r="AN121" s="118"/>
      <c r="AO121" s="119"/>
      <c r="AP121" s="119"/>
      <c r="AQ121" s="77">
        <f t="shared" si="209"/>
        <v>0</v>
      </c>
      <c r="AR121" s="77">
        <f t="shared" si="210"/>
        <v>0</v>
      </c>
      <c r="AS121" s="77">
        <f t="shared" si="211"/>
        <v>0</v>
      </c>
      <c r="AT121" s="118"/>
      <c r="AU121" s="118"/>
      <c r="AV121" s="119"/>
      <c r="AW121" s="119"/>
      <c r="AX121" s="77">
        <f t="shared" si="212"/>
        <v>0</v>
      </c>
      <c r="AY121" s="77">
        <f t="shared" si="213"/>
        <v>0</v>
      </c>
      <c r="AZ121" s="77">
        <f t="shared" si="214"/>
        <v>0</v>
      </c>
      <c r="BA121" s="118"/>
      <c r="BB121" s="118"/>
      <c r="BC121" s="119"/>
      <c r="BD121" s="119"/>
      <c r="BE121" s="77">
        <f t="shared" si="215"/>
        <v>0</v>
      </c>
      <c r="BF121" s="77">
        <f t="shared" si="216"/>
        <v>0</v>
      </c>
      <c r="BG121" s="77">
        <f t="shared" si="217"/>
        <v>0</v>
      </c>
      <c r="BH121" s="118"/>
      <c r="BI121" s="118"/>
      <c r="BJ121" s="119"/>
      <c r="BK121" s="119"/>
      <c r="BL121" s="77">
        <f t="shared" si="218"/>
        <v>0</v>
      </c>
      <c r="BM121" s="77">
        <f t="shared" si="219"/>
        <v>0</v>
      </c>
      <c r="BN121" s="77">
        <f t="shared" si="220"/>
        <v>0</v>
      </c>
      <c r="BO121" s="118"/>
      <c r="BP121" s="118"/>
      <c r="BQ121" s="119"/>
      <c r="BR121" s="119"/>
      <c r="BS121" s="77">
        <f t="shared" si="221"/>
        <v>0</v>
      </c>
      <c r="BT121" s="77">
        <f t="shared" si="222"/>
        <v>0</v>
      </c>
      <c r="BU121" s="77">
        <f t="shared" si="223"/>
        <v>0</v>
      </c>
      <c r="BV121" s="118"/>
      <c r="BW121" s="118"/>
      <c r="BX121" s="119"/>
      <c r="BY121" s="119"/>
      <c r="BZ121" s="77">
        <f t="shared" si="224"/>
        <v>0</v>
      </c>
      <c r="CA121" s="77">
        <f t="shared" si="225"/>
        <v>0</v>
      </c>
      <c r="CB121" s="77">
        <f t="shared" si="226"/>
        <v>0</v>
      </c>
      <c r="CC121" s="118"/>
      <c r="CD121" s="118"/>
      <c r="CE121" s="119"/>
      <c r="CF121" s="119"/>
      <c r="CG121" s="77">
        <f t="shared" si="227"/>
        <v>0</v>
      </c>
      <c r="CH121" s="77">
        <f t="shared" si="228"/>
        <v>0</v>
      </c>
      <c r="CI121" s="77">
        <f t="shared" si="229"/>
        <v>0</v>
      </c>
      <c r="CJ121" s="118"/>
      <c r="CK121" s="118"/>
      <c r="CL121" s="119"/>
      <c r="CM121" s="119"/>
      <c r="CN121" s="77">
        <f t="shared" si="230"/>
        <v>0</v>
      </c>
      <c r="CO121" s="77">
        <f t="shared" si="231"/>
        <v>0</v>
      </c>
      <c r="CP121" s="77">
        <f t="shared" si="232"/>
        <v>0</v>
      </c>
      <c r="CQ121" s="118"/>
      <c r="CR121" s="118"/>
      <c r="CS121" s="119"/>
      <c r="CT121" s="119"/>
      <c r="CU121" s="77">
        <f t="shared" si="233"/>
        <v>0</v>
      </c>
      <c r="CV121" s="77">
        <f t="shared" si="234"/>
        <v>0</v>
      </c>
      <c r="CW121" s="77">
        <f t="shared" si="235"/>
        <v>0</v>
      </c>
      <c r="CX121" s="118"/>
      <c r="CY121" s="118"/>
      <c r="CZ121" s="119"/>
      <c r="DA121" s="119"/>
      <c r="DB121" s="77">
        <f t="shared" si="236"/>
        <v>0</v>
      </c>
      <c r="DC121" s="77">
        <f t="shared" si="237"/>
        <v>0</v>
      </c>
      <c r="DD121" s="77">
        <f t="shared" si="238"/>
        <v>0</v>
      </c>
      <c r="DE121" s="118"/>
      <c r="DF121" s="118"/>
      <c r="DG121" s="119"/>
      <c r="DH121" s="119"/>
      <c r="DI121" s="77">
        <f t="shared" si="239"/>
        <v>0</v>
      </c>
      <c r="DJ121" s="77">
        <f t="shared" si="240"/>
        <v>0</v>
      </c>
      <c r="DK121" s="77">
        <f t="shared" si="241"/>
        <v>0</v>
      </c>
      <c r="DL121" s="118"/>
      <c r="DM121" s="118"/>
      <c r="DN121" s="119"/>
      <c r="DO121" s="119"/>
      <c r="DP121" s="77">
        <f t="shared" si="242"/>
        <v>0</v>
      </c>
      <c r="DQ121" s="77">
        <f t="shared" si="243"/>
        <v>0</v>
      </c>
      <c r="DR121" s="77">
        <f t="shared" si="244"/>
        <v>0</v>
      </c>
      <c r="DS121" s="118"/>
      <c r="DT121" s="118"/>
      <c r="DU121" s="119"/>
      <c r="DV121" s="119"/>
      <c r="DW121" s="77">
        <f t="shared" si="245"/>
        <v>0</v>
      </c>
      <c r="DX121" s="77">
        <f t="shared" si="246"/>
        <v>0</v>
      </c>
      <c r="DY121" s="77">
        <f t="shared" si="247"/>
        <v>0</v>
      </c>
      <c r="DZ121" s="118"/>
      <c r="EA121" s="118"/>
      <c r="EB121" s="119"/>
      <c r="EC121" s="119"/>
      <c r="ED121" s="77">
        <f t="shared" si="248"/>
        <v>0</v>
      </c>
      <c r="EE121" s="77">
        <f t="shared" si="249"/>
        <v>0</v>
      </c>
      <c r="EF121" s="77">
        <f t="shared" si="250"/>
        <v>0</v>
      </c>
      <c r="EG121" s="118"/>
      <c r="EH121" s="118"/>
      <c r="EI121" s="119"/>
      <c r="EJ121" s="119"/>
      <c r="EK121" s="77">
        <f t="shared" si="251"/>
        <v>0</v>
      </c>
      <c r="EL121" s="77">
        <f t="shared" si="252"/>
        <v>0</v>
      </c>
      <c r="EM121" s="77">
        <f t="shared" si="253"/>
        <v>0</v>
      </c>
      <c r="EN121" s="118"/>
      <c r="EO121" s="118"/>
      <c r="EP121" s="119"/>
      <c r="EQ121" s="119"/>
      <c r="ER121" s="77">
        <f t="shared" si="254"/>
        <v>0</v>
      </c>
      <c r="ES121" s="77">
        <f t="shared" si="255"/>
        <v>0</v>
      </c>
      <c r="ET121" s="77">
        <f t="shared" si="256"/>
        <v>0</v>
      </c>
      <c r="EU121" s="118"/>
      <c r="EV121" s="118"/>
      <c r="EW121" s="119"/>
      <c r="EX121" s="119"/>
      <c r="EY121" s="77">
        <f t="shared" si="257"/>
        <v>0</v>
      </c>
      <c r="EZ121" s="77">
        <f t="shared" si="258"/>
        <v>0</v>
      </c>
      <c r="FA121" s="77">
        <f t="shared" si="259"/>
        <v>0</v>
      </c>
      <c r="FB121" s="118"/>
      <c r="FC121" s="118"/>
      <c r="FD121" s="119"/>
      <c r="FE121" s="119"/>
      <c r="FF121" s="77">
        <f t="shared" si="260"/>
        <v>0</v>
      </c>
      <c r="FG121" s="77">
        <f t="shared" si="261"/>
        <v>0</v>
      </c>
      <c r="FH121" s="77">
        <f t="shared" si="262"/>
        <v>0</v>
      </c>
      <c r="FI121" s="118"/>
      <c r="FJ121" s="118"/>
      <c r="FK121" s="119"/>
      <c r="FL121" s="119"/>
      <c r="FM121" s="77">
        <f t="shared" si="263"/>
        <v>0</v>
      </c>
      <c r="FN121" s="77">
        <f t="shared" si="264"/>
        <v>0</v>
      </c>
      <c r="FO121" s="77">
        <f t="shared" si="265"/>
        <v>0</v>
      </c>
      <c r="FP121" s="118"/>
      <c r="FQ121" s="118"/>
      <c r="FR121" s="119"/>
      <c r="FS121" s="119"/>
      <c r="FT121" s="77">
        <f t="shared" si="266"/>
        <v>0</v>
      </c>
      <c r="FU121" s="77">
        <f t="shared" si="267"/>
        <v>0</v>
      </c>
      <c r="FV121" s="77">
        <f t="shared" si="268"/>
        <v>0</v>
      </c>
      <c r="FW121" s="118"/>
      <c r="FX121" s="118"/>
      <c r="FY121" s="119"/>
      <c r="FZ121" s="119"/>
      <c r="GA121" s="77">
        <f t="shared" si="269"/>
        <v>0</v>
      </c>
      <c r="GB121" s="77">
        <f t="shared" si="270"/>
        <v>0</v>
      </c>
      <c r="GC121" s="77">
        <f t="shared" si="271"/>
        <v>0</v>
      </c>
      <c r="GD121" s="118"/>
      <c r="GE121" s="118"/>
      <c r="GF121" s="119"/>
      <c r="GG121" s="119"/>
      <c r="GH121" s="77">
        <f t="shared" si="272"/>
        <v>0</v>
      </c>
      <c r="GI121" s="77">
        <f t="shared" si="273"/>
        <v>0</v>
      </c>
      <c r="GJ121" s="77">
        <f t="shared" si="274"/>
        <v>0</v>
      </c>
      <c r="GK121" s="118"/>
      <c r="GL121" s="118"/>
      <c r="GM121" s="119"/>
      <c r="GN121" s="119"/>
      <c r="GO121" s="77">
        <f t="shared" si="275"/>
        <v>0</v>
      </c>
      <c r="GP121" s="77">
        <f t="shared" si="276"/>
        <v>0</v>
      </c>
      <c r="GQ121" s="77">
        <f t="shared" si="277"/>
        <v>0</v>
      </c>
      <c r="GR121" s="118"/>
      <c r="GS121" s="118"/>
      <c r="GT121" s="119"/>
      <c r="GU121" s="119"/>
      <c r="GV121" s="77">
        <f t="shared" si="278"/>
        <v>0</v>
      </c>
      <c r="GW121" s="77">
        <f t="shared" si="279"/>
        <v>0</v>
      </c>
      <c r="GX121" s="77">
        <f t="shared" si="280"/>
        <v>0</v>
      </c>
      <c r="GY121" s="118"/>
      <c r="GZ121" s="118"/>
      <c r="HA121" s="119"/>
      <c r="HB121" s="119"/>
      <c r="HC121" s="77">
        <f t="shared" si="281"/>
        <v>0</v>
      </c>
      <c r="HD121" s="77">
        <f t="shared" si="282"/>
        <v>0</v>
      </c>
      <c r="HE121" s="77">
        <f t="shared" si="283"/>
        <v>0</v>
      </c>
      <c r="HF121" s="118"/>
      <c r="HG121" s="118"/>
      <c r="HH121" s="119"/>
      <c r="HI121" s="119"/>
      <c r="HJ121" s="77">
        <f t="shared" si="284"/>
        <v>0</v>
      </c>
      <c r="HK121" s="77">
        <f t="shared" si="285"/>
        <v>0</v>
      </c>
      <c r="HL121" s="77">
        <f t="shared" si="286"/>
        <v>0</v>
      </c>
      <c r="HM121" s="120"/>
      <c r="HN121" s="120"/>
      <c r="HO121" s="120"/>
      <c r="HP121" s="120"/>
      <c r="HQ121" s="120"/>
      <c r="HR121" s="120"/>
      <c r="HS121" s="76">
        <f t="shared" si="181"/>
        <v>0</v>
      </c>
      <c r="HT121" s="76">
        <f t="shared" si="182"/>
        <v>0</v>
      </c>
      <c r="HU121" s="76">
        <f t="shared" si="183"/>
        <v>0</v>
      </c>
      <c r="HV121" s="76">
        <f t="shared" si="184"/>
        <v>0</v>
      </c>
      <c r="HW121" s="76">
        <f t="shared" si="185"/>
        <v>0</v>
      </c>
      <c r="HX121" s="76">
        <f t="shared" si="186"/>
        <v>0</v>
      </c>
      <c r="HY121" s="76">
        <f t="shared" si="187"/>
        <v>0</v>
      </c>
      <c r="HZ121" s="76">
        <f t="shared" si="188"/>
        <v>0</v>
      </c>
      <c r="IA121" s="76">
        <f t="shared" si="189"/>
        <v>0</v>
      </c>
      <c r="IB121" s="76">
        <f t="shared" si="190"/>
        <v>0</v>
      </c>
      <c r="IC121" s="76">
        <f t="shared" si="191"/>
        <v>0</v>
      </c>
      <c r="ID121" s="76">
        <f t="shared" si="192"/>
        <v>0</v>
      </c>
      <c r="IE121" s="78">
        <f>IF('Daftar Pegawai'!I115="ASN YANG TIDAK DIBAYARKAN TPP",100%,
 IF(HZ121&gt;=$C$4,100%,
 (HN121*3%)+H121+I121+J121+O121+P121+Q121+V121+W121+X121+AC121+AD121+AE121+AJ121+AK121+AL121+AQ121+AR121+AS121+AX121+AY121+AZ121+BE121+BF121+BG121+BL121+BM121+BN121+BS121+BT121+BU121+BZ121+CA121+CB121+CG121+CH121+CI121+CN121+CO121+CP121+CU121+CV121+CW121+DB121+DC121+DD121+DI121+DJ121+DK121+DP121+DQ121+DR121+DW121+DX121+DY121+ED121+EE121+EF121+EK121+EL121+EM121+ER121+ES121+ET121+EY121+EZ121+FA121+FF121+FG121+FH121+FM121+FN121+FO121+FT121+FU121+FV121+GA121+GB121+GC121+GH121+GI121+GJ121+GO121+GP121+GQ121+GV121+GW121+GX121+HC121+HD121+HE121+HJ121+HK121+HL121+'Daftar Pegawai'!K115+'Daftar Pegawai'!M115+'Daftar Pegawai'!U115+'Daftar Pegawai'!O115+'Daftar Pegawai'!Q115+'Daftar Pegawai'!S115
 )
)</f>
        <v>1</v>
      </c>
      <c r="IF121" s="78">
        <f t="shared" si="287"/>
        <v>1</v>
      </c>
    </row>
    <row r="122" spans="1:240" x14ac:dyDescent="0.25">
      <c r="A122" s="121">
        <f t="shared" si="193"/>
        <v>112</v>
      </c>
      <c r="B122" s="121">
        <f>'Daftar Pegawai'!B116</f>
        <v>0</v>
      </c>
      <c r="C122" s="121">
        <f>'Daftar Pegawai'!C116</f>
        <v>0</v>
      </c>
      <c r="D122" s="118"/>
      <c r="E122" s="118"/>
      <c r="F122" s="119"/>
      <c r="G122" s="119"/>
      <c r="H122" s="77">
        <f t="shared" si="194"/>
        <v>0</v>
      </c>
      <c r="I122" s="77">
        <f t="shared" si="195"/>
        <v>0</v>
      </c>
      <c r="J122" s="77">
        <f t="shared" si="196"/>
        <v>0</v>
      </c>
      <c r="K122" s="118"/>
      <c r="L122" s="118"/>
      <c r="M122" s="119"/>
      <c r="N122" s="119"/>
      <c r="O122" s="77">
        <f t="shared" si="197"/>
        <v>0</v>
      </c>
      <c r="P122" s="77">
        <f t="shared" si="198"/>
        <v>0</v>
      </c>
      <c r="Q122" s="77">
        <f t="shared" si="199"/>
        <v>0</v>
      </c>
      <c r="R122" s="118"/>
      <c r="S122" s="118"/>
      <c r="T122" s="119"/>
      <c r="U122" s="119"/>
      <c r="V122" s="77">
        <f t="shared" si="200"/>
        <v>0</v>
      </c>
      <c r="W122" s="77">
        <f t="shared" si="201"/>
        <v>0</v>
      </c>
      <c r="X122" s="77">
        <f t="shared" si="202"/>
        <v>0</v>
      </c>
      <c r="Y122" s="118"/>
      <c r="Z122" s="118"/>
      <c r="AA122" s="119"/>
      <c r="AB122" s="119"/>
      <c r="AC122" s="77">
        <f t="shared" si="203"/>
        <v>0</v>
      </c>
      <c r="AD122" s="77">
        <f t="shared" si="204"/>
        <v>0</v>
      </c>
      <c r="AE122" s="77">
        <f t="shared" si="205"/>
        <v>0</v>
      </c>
      <c r="AF122" s="118"/>
      <c r="AG122" s="118"/>
      <c r="AH122" s="119"/>
      <c r="AI122" s="119"/>
      <c r="AJ122" s="77">
        <f t="shared" si="206"/>
        <v>0</v>
      </c>
      <c r="AK122" s="77">
        <f t="shared" si="207"/>
        <v>0</v>
      </c>
      <c r="AL122" s="77">
        <f t="shared" si="208"/>
        <v>0</v>
      </c>
      <c r="AM122" s="118"/>
      <c r="AN122" s="118"/>
      <c r="AO122" s="119"/>
      <c r="AP122" s="119"/>
      <c r="AQ122" s="77">
        <f t="shared" si="209"/>
        <v>0</v>
      </c>
      <c r="AR122" s="77">
        <f t="shared" si="210"/>
        <v>0</v>
      </c>
      <c r="AS122" s="77">
        <f t="shared" si="211"/>
        <v>0</v>
      </c>
      <c r="AT122" s="118"/>
      <c r="AU122" s="118"/>
      <c r="AV122" s="119"/>
      <c r="AW122" s="119"/>
      <c r="AX122" s="77">
        <f t="shared" si="212"/>
        <v>0</v>
      </c>
      <c r="AY122" s="77">
        <f t="shared" si="213"/>
        <v>0</v>
      </c>
      <c r="AZ122" s="77">
        <f t="shared" si="214"/>
        <v>0</v>
      </c>
      <c r="BA122" s="118"/>
      <c r="BB122" s="118"/>
      <c r="BC122" s="119"/>
      <c r="BD122" s="119"/>
      <c r="BE122" s="77">
        <f t="shared" si="215"/>
        <v>0</v>
      </c>
      <c r="BF122" s="77">
        <f t="shared" si="216"/>
        <v>0</v>
      </c>
      <c r="BG122" s="77">
        <f t="shared" si="217"/>
        <v>0</v>
      </c>
      <c r="BH122" s="118"/>
      <c r="BI122" s="118"/>
      <c r="BJ122" s="119"/>
      <c r="BK122" s="119"/>
      <c r="BL122" s="77">
        <f t="shared" si="218"/>
        <v>0</v>
      </c>
      <c r="BM122" s="77">
        <f t="shared" si="219"/>
        <v>0</v>
      </c>
      <c r="BN122" s="77">
        <f t="shared" si="220"/>
        <v>0</v>
      </c>
      <c r="BO122" s="118"/>
      <c r="BP122" s="118"/>
      <c r="BQ122" s="119"/>
      <c r="BR122" s="119"/>
      <c r="BS122" s="77">
        <f t="shared" si="221"/>
        <v>0</v>
      </c>
      <c r="BT122" s="77">
        <f t="shared" si="222"/>
        <v>0</v>
      </c>
      <c r="BU122" s="77">
        <f t="shared" si="223"/>
        <v>0</v>
      </c>
      <c r="BV122" s="118"/>
      <c r="BW122" s="118"/>
      <c r="BX122" s="119"/>
      <c r="BY122" s="119"/>
      <c r="BZ122" s="77">
        <f t="shared" si="224"/>
        <v>0</v>
      </c>
      <c r="CA122" s="77">
        <f t="shared" si="225"/>
        <v>0</v>
      </c>
      <c r="CB122" s="77">
        <f t="shared" si="226"/>
        <v>0</v>
      </c>
      <c r="CC122" s="118"/>
      <c r="CD122" s="118"/>
      <c r="CE122" s="119"/>
      <c r="CF122" s="119"/>
      <c r="CG122" s="77">
        <f t="shared" si="227"/>
        <v>0</v>
      </c>
      <c r="CH122" s="77">
        <f t="shared" si="228"/>
        <v>0</v>
      </c>
      <c r="CI122" s="77">
        <f t="shared" si="229"/>
        <v>0</v>
      </c>
      <c r="CJ122" s="118"/>
      <c r="CK122" s="118"/>
      <c r="CL122" s="119"/>
      <c r="CM122" s="119"/>
      <c r="CN122" s="77">
        <f t="shared" si="230"/>
        <v>0</v>
      </c>
      <c r="CO122" s="77">
        <f t="shared" si="231"/>
        <v>0</v>
      </c>
      <c r="CP122" s="77">
        <f t="shared" si="232"/>
        <v>0</v>
      </c>
      <c r="CQ122" s="118"/>
      <c r="CR122" s="118"/>
      <c r="CS122" s="119"/>
      <c r="CT122" s="119"/>
      <c r="CU122" s="77">
        <f t="shared" si="233"/>
        <v>0</v>
      </c>
      <c r="CV122" s="77">
        <f t="shared" si="234"/>
        <v>0</v>
      </c>
      <c r="CW122" s="77">
        <f t="shared" si="235"/>
        <v>0</v>
      </c>
      <c r="CX122" s="118"/>
      <c r="CY122" s="118"/>
      <c r="CZ122" s="119"/>
      <c r="DA122" s="119"/>
      <c r="DB122" s="77">
        <f t="shared" si="236"/>
        <v>0</v>
      </c>
      <c r="DC122" s="77">
        <f t="shared" si="237"/>
        <v>0</v>
      </c>
      <c r="DD122" s="77">
        <f t="shared" si="238"/>
        <v>0</v>
      </c>
      <c r="DE122" s="118"/>
      <c r="DF122" s="118"/>
      <c r="DG122" s="119"/>
      <c r="DH122" s="119"/>
      <c r="DI122" s="77">
        <f t="shared" si="239"/>
        <v>0</v>
      </c>
      <c r="DJ122" s="77">
        <f t="shared" si="240"/>
        <v>0</v>
      </c>
      <c r="DK122" s="77">
        <f t="shared" si="241"/>
        <v>0</v>
      </c>
      <c r="DL122" s="118"/>
      <c r="DM122" s="118"/>
      <c r="DN122" s="119"/>
      <c r="DO122" s="119"/>
      <c r="DP122" s="77">
        <f t="shared" si="242"/>
        <v>0</v>
      </c>
      <c r="DQ122" s="77">
        <f t="shared" si="243"/>
        <v>0</v>
      </c>
      <c r="DR122" s="77">
        <f t="shared" si="244"/>
        <v>0</v>
      </c>
      <c r="DS122" s="118"/>
      <c r="DT122" s="118"/>
      <c r="DU122" s="119"/>
      <c r="DV122" s="119"/>
      <c r="DW122" s="77">
        <f t="shared" si="245"/>
        <v>0</v>
      </c>
      <c r="DX122" s="77">
        <f t="shared" si="246"/>
        <v>0</v>
      </c>
      <c r="DY122" s="77">
        <f t="shared" si="247"/>
        <v>0</v>
      </c>
      <c r="DZ122" s="118"/>
      <c r="EA122" s="118"/>
      <c r="EB122" s="119"/>
      <c r="EC122" s="119"/>
      <c r="ED122" s="77">
        <f t="shared" si="248"/>
        <v>0</v>
      </c>
      <c r="EE122" s="77">
        <f t="shared" si="249"/>
        <v>0</v>
      </c>
      <c r="EF122" s="77">
        <f t="shared" si="250"/>
        <v>0</v>
      </c>
      <c r="EG122" s="118"/>
      <c r="EH122" s="118"/>
      <c r="EI122" s="119"/>
      <c r="EJ122" s="119"/>
      <c r="EK122" s="77">
        <f t="shared" si="251"/>
        <v>0</v>
      </c>
      <c r="EL122" s="77">
        <f t="shared" si="252"/>
        <v>0</v>
      </c>
      <c r="EM122" s="77">
        <f t="shared" si="253"/>
        <v>0</v>
      </c>
      <c r="EN122" s="118"/>
      <c r="EO122" s="118"/>
      <c r="EP122" s="119"/>
      <c r="EQ122" s="119"/>
      <c r="ER122" s="77">
        <f t="shared" si="254"/>
        <v>0</v>
      </c>
      <c r="ES122" s="77">
        <f t="shared" si="255"/>
        <v>0</v>
      </c>
      <c r="ET122" s="77">
        <f t="shared" si="256"/>
        <v>0</v>
      </c>
      <c r="EU122" s="118"/>
      <c r="EV122" s="118"/>
      <c r="EW122" s="119"/>
      <c r="EX122" s="119"/>
      <c r="EY122" s="77">
        <f t="shared" si="257"/>
        <v>0</v>
      </c>
      <c r="EZ122" s="77">
        <f t="shared" si="258"/>
        <v>0</v>
      </c>
      <c r="FA122" s="77">
        <f t="shared" si="259"/>
        <v>0</v>
      </c>
      <c r="FB122" s="118"/>
      <c r="FC122" s="118"/>
      <c r="FD122" s="119"/>
      <c r="FE122" s="119"/>
      <c r="FF122" s="77">
        <f t="shared" si="260"/>
        <v>0</v>
      </c>
      <c r="FG122" s="77">
        <f t="shared" si="261"/>
        <v>0</v>
      </c>
      <c r="FH122" s="77">
        <f t="shared" si="262"/>
        <v>0</v>
      </c>
      <c r="FI122" s="118"/>
      <c r="FJ122" s="118"/>
      <c r="FK122" s="119"/>
      <c r="FL122" s="119"/>
      <c r="FM122" s="77">
        <f t="shared" si="263"/>
        <v>0</v>
      </c>
      <c r="FN122" s="77">
        <f t="shared" si="264"/>
        <v>0</v>
      </c>
      <c r="FO122" s="77">
        <f t="shared" si="265"/>
        <v>0</v>
      </c>
      <c r="FP122" s="118"/>
      <c r="FQ122" s="118"/>
      <c r="FR122" s="119"/>
      <c r="FS122" s="119"/>
      <c r="FT122" s="77">
        <f t="shared" si="266"/>
        <v>0</v>
      </c>
      <c r="FU122" s="77">
        <f t="shared" si="267"/>
        <v>0</v>
      </c>
      <c r="FV122" s="77">
        <f t="shared" si="268"/>
        <v>0</v>
      </c>
      <c r="FW122" s="118"/>
      <c r="FX122" s="118"/>
      <c r="FY122" s="119"/>
      <c r="FZ122" s="119"/>
      <c r="GA122" s="77">
        <f t="shared" si="269"/>
        <v>0</v>
      </c>
      <c r="GB122" s="77">
        <f t="shared" si="270"/>
        <v>0</v>
      </c>
      <c r="GC122" s="77">
        <f t="shared" si="271"/>
        <v>0</v>
      </c>
      <c r="GD122" s="118"/>
      <c r="GE122" s="118"/>
      <c r="GF122" s="119"/>
      <c r="GG122" s="119"/>
      <c r="GH122" s="77">
        <f t="shared" si="272"/>
        <v>0</v>
      </c>
      <c r="GI122" s="77">
        <f t="shared" si="273"/>
        <v>0</v>
      </c>
      <c r="GJ122" s="77">
        <f t="shared" si="274"/>
        <v>0</v>
      </c>
      <c r="GK122" s="118"/>
      <c r="GL122" s="118"/>
      <c r="GM122" s="119"/>
      <c r="GN122" s="119"/>
      <c r="GO122" s="77">
        <f t="shared" si="275"/>
        <v>0</v>
      </c>
      <c r="GP122" s="77">
        <f t="shared" si="276"/>
        <v>0</v>
      </c>
      <c r="GQ122" s="77">
        <f t="shared" si="277"/>
        <v>0</v>
      </c>
      <c r="GR122" s="118"/>
      <c r="GS122" s="118"/>
      <c r="GT122" s="119"/>
      <c r="GU122" s="119"/>
      <c r="GV122" s="77">
        <f t="shared" si="278"/>
        <v>0</v>
      </c>
      <c r="GW122" s="77">
        <f t="shared" si="279"/>
        <v>0</v>
      </c>
      <c r="GX122" s="77">
        <f t="shared" si="280"/>
        <v>0</v>
      </c>
      <c r="GY122" s="118"/>
      <c r="GZ122" s="118"/>
      <c r="HA122" s="119"/>
      <c r="HB122" s="119"/>
      <c r="HC122" s="77">
        <f t="shared" si="281"/>
        <v>0</v>
      </c>
      <c r="HD122" s="77">
        <f t="shared" si="282"/>
        <v>0</v>
      </c>
      <c r="HE122" s="77">
        <f t="shared" si="283"/>
        <v>0</v>
      </c>
      <c r="HF122" s="118"/>
      <c r="HG122" s="118"/>
      <c r="HH122" s="119"/>
      <c r="HI122" s="119"/>
      <c r="HJ122" s="77">
        <f t="shared" si="284"/>
        <v>0</v>
      </c>
      <c r="HK122" s="77">
        <f t="shared" si="285"/>
        <v>0</v>
      </c>
      <c r="HL122" s="77">
        <f t="shared" si="286"/>
        <v>0</v>
      </c>
      <c r="HM122" s="120"/>
      <c r="HN122" s="120"/>
      <c r="HO122" s="120"/>
      <c r="HP122" s="120"/>
      <c r="HQ122" s="120"/>
      <c r="HR122" s="120"/>
      <c r="HS122" s="76">
        <f t="shared" si="181"/>
        <v>0</v>
      </c>
      <c r="HT122" s="76">
        <f t="shared" si="182"/>
        <v>0</v>
      </c>
      <c r="HU122" s="76">
        <f t="shared" si="183"/>
        <v>0</v>
      </c>
      <c r="HV122" s="76">
        <f t="shared" si="184"/>
        <v>0</v>
      </c>
      <c r="HW122" s="76">
        <f t="shared" si="185"/>
        <v>0</v>
      </c>
      <c r="HX122" s="76">
        <f t="shared" si="186"/>
        <v>0</v>
      </c>
      <c r="HY122" s="76">
        <f t="shared" si="187"/>
        <v>0</v>
      </c>
      <c r="HZ122" s="76">
        <f t="shared" si="188"/>
        <v>0</v>
      </c>
      <c r="IA122" s="76">
        <f t="shared" si="189"/>
        <v>0</v>
      </c>
      <c r="IB122" s="76">
        <f t="shared" si="190"/>
        <v>0</v>
      </c>
      <c r="IC122" s="76">
        <f t="shared" si="191"/>
        <v>0</v>
      </c>
      <c r="ID122" s="76">
        <f t="shared" si="192"/>
        <v>0</v>
      </c>
      <c r="IE122" s="78">
        <f>IF('Daftar Pegawai'!I116="ASN YANG TIDAK DIBAYARKAN TPP",100%,
 IF(HZ122&gt;=$C$4,100%,
 (HN122*3%)+H122+I122+J122+O122+P122+Q122+V122+W122+X122+AC122+AD122+AE122+AJ122+AK122+AL122+AQ122+AR122+AS122+AX122+AY122+AZ122+BE122+BF122+BG122+BL122+BM122+BN122+BS122+BT122+BU122+BZ122+CA122+CB122+CG122+CH122+CI122+CN122+CO122+CP122+CU122+CV122+CW122+DB122+DC122+DD122+DI122+DJ122+DK122+DP122+DQ122+DR122+DW122+DX122+DY122+ED122+EE122+EF122+EK122+EL122+EM122+ER122+ES122+ET122+EY122+EZ122+FA122+FF122+FG122+FH122+FM122+FN122+FO122+FT122+FU122+FV122+GA122+GB122+GC122+GH122+GI122+GJ122+GO122+GP122+GQ122+GV122+GW122+GX122+HC122+HD122+HE122+HJ122+HK122+HL122+'Daftar Pegawai'!K116+'Daftar Pegawai'!M116+'Daftar Pegawai'!U116+'Daftar Pegawai'!O116+'Daftar Pegawai'!Q116+'Daftar Pegawai'!S116
 )
)</f>
        <v>1</v>
      </c>
      <c r="IF122" s="78">
        <f t="shared" si="287"/>
        <v>1</v>
      </c>
    </row>
    <row r="123" spans="1:240" x14ac:dyDescent="0.25">
      <c r="A123" s="121">
        <f t="shared" si="193"/>
        <v>113</v>
      </c>
      <c r="B123" s="121">
        <f>'Daftar Pegawai'!B117</f>
        <v>0</v>
      </c>
      <c r="C123" s="121">
        <f>'Daftar Pegawai'!C117</f>
        <v>0</v>
      </c>
      <c r="D123" s="118"/>
      <c r="E123" s="118"/>
      <c r="F123" s="119"/>
      <c r="G123" s="119"/>
      <c r="H123" s="77">
        <f t="shared" si="194"/>
        <v>0</v>
      </c>
      <c r="I123" s="77">
        <f t="shared" si="195"/>
        <v>0</v>
      </c>
      <c r="J123" s="77">
        <f t="shared" si="196"/>
        <v>0</v>
      </c>
      <c r="K123" s="118"/>
      <c r="L123" s="118"/>
      <c r="M123" s="119"/>
      <c r="N123" s="119"/>
      <c r="O123" s="77">
        <f t="shared" si="197"/>
        <v>0</v>
      </c>
      <c r="P123" s="77">
        <f t="shared" si="198"/>
        <v>0</v>
      </c>
      <c r="Q123" s="77">
        <f t="shared" si="199"/>
        <v>0</v>
      </c>
      <c r="R123" s="118"/>
      <c r="S123" s="118"/>
      <c r="T123" s="119"/>
      <c r="U123" s="119"/>
      <c r="V123" s="77">
        <f t="shared" si="200"/>
        <v>0</v>
      </c>
      <c r="W123" s="77">
        <f t="shared" si="201"/>
        <v>0</v>
      </c>
      <c r="X123" s="77">
        <f t="shared" si="202"/>
        <v>0</v>
      </c>
      <c r="Y123" s="118"/>
      <c r="Z123" s="118"/>
      <c r="AA123" s="119"/>
      <c r="AB123" s="119"/>
      <c r="AC123" s="77">
        <f t="shared" si="203"/>
        <v>0</v>
      </c>
      <c r="AD123" s="77">
        <f t="shared" si="204"/>
        <v>0</v>
      </c>
      <c r="AE123" s="77">
        <f t="shared" si="205"/>
        <v>0</v>
      </c>
      <c r="AF123" s="118"/>
      <c r="AG123" s="118"/>
      <c r="AH123" s="119"/>
      <c r="AI123" s="119"/>
      <c r="AJ123" s="77">
        <f t="shared" si="206"/>
        <v>0</v>
      </c>
      <c r="AK123" s="77">
        <f t="shared" si="207"/>
        <v>0</v>
      </c>
      <c r="AL123" s="77">
        <f t="shared" si="208"/>
        <v>0</v>
      </c>
      <c r="AM123" s="118"/>
      <c r="AN123" s="118"/>
      <c r="AO123" s="119"/>
      <c r="AP123" s="119"/>
      <c r="AQ123" s="77">
        <f t="shared" si="209"/>
        <v>0</v>
      </c>
      <c r="AR123" s="77">
        <f t="shared" si="210"/>
        <v>0</v>
      </c>
      <c r="AS123" s="77">
        <f t="shared" si="211"/>
        <v>0</v>
      </c>
      <c r="AT123" s="118"/>
      <c r="AU123" s="118"/>
      <c r="AV123" s="119"/>
      <c r="AW123" s="119"/>
      <c r="AX123" s="77">
        <f t="shared" si="212"/>
        <v>0</v>
      </c>
      <c r="AY123" s="77">
        <f t="shared" si="213"/>
        <v>0</v>
      </c>
      <c r="AZ123" s="77">
        <f t="shared" si="214"/>
        <v>0</v>
      </c>
      <c r="BA123" s="118"/>
      <c r="BB123" s="118"/>
      <c r="BC123" s="119"/>
      <c r="BD123" s="119"/>
      <c r="BE123" s="77">
        <f t="shared" si="215"/>
        <v>0</v>
      </c>
      <c r="BF123" s="77">
        <f t="shared" si="216"/>
        <v>0</v>
      </c>
      <c r="BG123" s="77">
        <f t="shared" si="217"/>
        <v>0</v>
      </c>
      <c r="BH123" s="118"/>
      <c r="BI123" s="118"/>
      <c r="BJ123" s="119"/>
      <c r="BK123" s="119"/>
      <c r="BL123" s="77">
        <f t="shared" si="218"/>
        <v>0</v>
      </c>
      <c r="BM123" s="77">
        <f t="shared" si="219"/>
        <v>0</v>
      </c>
      <c r="BN123" s="77">
        <f t="shared" si="220"/>
        <v>0</v>
      </c>
      <c r="BO123" s="118"/>
      <c r="BP123" s="118"/>
      <c r="BQ123" s="119"/>
      <c r="BR123" s="119"/>
      <c r="BS123" s="77">
        <f t="shared" si="221"/>
        <v>0</v>
      </c>
      <c r="BT123" s="77">
        <f t="shared" si="222"/>
        <v>0</v>
      </c>
      <c r="BU123" s="77">
        <f t="shared" si="223"/>
        <v>0</v>
      </c>
      <c r="BV123" s="118"/>
      <c r="BW123" s="118"/>
      <c r="BX123" s="119"/>
      <c r="BY123" s="119"/>
      <c r="BZ123" s="77">
        <f t="shared" si="224"/>
        <v>0</v>
      </c>
      <c r="CA123" s="77">
        <f t="shared" si="225"/>
        <v>0</v>
      </c>
      <c r="CB123" s="77">
        <f t="shared" si="226"/>
        <v>0</v>
      </c>
      <c r="CC123" s="118"/>
      <c r="CD123" s="118"/>
      <c r="CE123" s="119"/>
      <c r="CF123" s="119"/>
      <c r="CG123" s="77">
        <f t="shared" si="227"/>
        <v>0</v>
      </c>
      <c r="CH123" s="77">
        <f t="shared" si="228"/>
        <v>0</v>
      </c>
      <c r="CI123" s="77">
        <f t="shared" si="229"/>
        <v>0</v>
      </c>
      <c r="CJ123" s="118"/>
      <c r="CK123" s="118"/>
      <c r="CL123" s="119"/>
      <c r="CM123" s="119"/>
      <c r="CN123" s="77">
        <f t="shared" si="230"/>
        <v>0</v>
      </c>
      <c r="CO123" s="77">
        <f t="shared" si="231"/>
        <v>0</v>
      </c>
      <c r="CP123" s="77">
        <f t="shared" si="232"/>
        <v>0</v>
      </c>
      <c r="CQ123" s="118"/>
      <c r="CR123" s="118"/>
      <c r="CS123" s="119"/>
      <c r="CT123" s="119"/>
      <c r="CU123" s="77">
        <f t="shared" si="233"/>
        <v>0</v>
      </c>
      <c r="CV123" s="77">
        <f t="shared" si="234"/>
        <v>0</v>
      </c>
      <c r="CW123" s="77">
        <f t="shared" si="235"/>
        <v>0</v>
      </c>
      <c r="CX123" s="118"/>
      <c r="CY123" s="118"/>
      <c r="CZ123" s="119"/>
      <c r="DA123" s="119"/>
      <c r="DB123" s="77">
        <f t="shared" si="236"/>
        <v>0</v>
      </c>
      <c r="DC123" s="77">
        <f t="shared" si="237"/>
        <v>0</v>
      </c>
      <c r="DD123" s="77">
        <f t="shared" si="238"/>
        <v>0</v>
      </c>
      <c r="DE123" s="118"/>
      <c r="DF123" s="118"/>
      <c r="DG123" s="119"/>
      <c r="DH123" s="119"/>
      <c r="DI123" s="77">
        <f t="shared" si="239"/>
        <v>0</v>
      </c>
      <c r="DJ123" s="77">
        <f t="shared" si="240"/>
        <v>0</v>
      </c>
      <c r="DK123" s="77">
        <f t="shared" si="241"/>
        <v>0</v>
      </c>
      <c r="DL123" s="118"/>
      <c r="DM123" s="118"/>
      <c r="DN123" s="119"/>
      <c r="DO123" s="119"/>
      <c r="DP123" s="77">
        <f t="shared" si="242"/>
        <v>0</v>
      </c>
      <c r="DQ123" s="77">
        <f t="shared" si="243"/>
        <v>0</v>
      </c>
      <c r="DR123" s="77">
        <f t="shared" si="244"/>
        <v>0</v>
      </c>
      <c r="DS123" s="118"/>
      <c r="DT123" s="118"/>
      <c r="DU123" s="119"/>
      <c r="DV123" s="119"/>
      <c r="DW123" s="77">
        <f t="shared" si="245"/>
        <v>0</v>
      </c>
      <c r="DX123" s="77">
        <f t="shared" si="246"/>
        <v>0</v>
      </c>
      <c r="DY123" s="77">
        <f t="shared" si="247"/>
        <v>0</v>
      </c>
      <c r="DZ123" s="118"/>
      <c r="EA123" s="118"/>
      <c r="EB123" s="119"/>
      <c r="EC123" s="119"/>
      <c r="ED123" s="77">
        <f t="shared" si="248"/>
        <v>0</v>
      </c>
      <c r="EE123" s="77">
        <f t="shared" si="249"/>
        <v>0</v>
      </c>
      <c r="EF123" s="77">
        <f t="shared" si="250"/>
        <v>0</v>
      </c>
      <c r="EG123" s="118"/>
      <c r="EH123" s="118"/>
      <c r="EI123" s="119"/>
      <c r="EJ123" s="119"/>
      <c r="EK123" s="77">
        <f t="shared" si="251"/>
        <v>0</v>
      </c>
      <c r="EL123" s="77">
        <f t="shared" si="252"/>
        <v>0</v>
      </c>
      <c r="EM123" s="77">
        <f t="shared" si="253"/>
        <v>0</v>
      </c>
      <c r="EN123" s="118"/>
      <c r="EO123" s="118"/>
      <c r="EP123" s="119"/>
      <c r="EQ123" s="119"/>
      <c r="ER123" s="77">
        <f t="shared" si="254"/>
        <v>0</v>
      </c>
      <c r="ES123" s="77">
        <f t="shared" si="255"/>
        <v>0</v>
      </c>
      <c r="ET123" s="77">
        <f t="shared" si="256"/>
        <v>0</v>
      </c>
      <c r="EU123" s="118"/>
      <c r="EV123" s="118"/>
      <c r="EW123" s="119"/>
      <c r="EX123" s="119"/>
      <c r="EY123" s="77">
        <f t="shared" si="257"/>
        <v>0</v>
      </c>
      <c r="EZ123" s="77">
        <f t="shared" si="258"/>
        <v>0</v>
      </c>
      <c r="FA123" s="77">
        <f t="shared" si="259"/>
        <v>0</v>
      </c>
      <c r="FB123" s="118"/>
      <c r="FC123" s="118"/>
      <c r="FD123" s="119"/>
      <c r="FE123" s="119"/>
      <c r="FF123" s="77">
        <f t="shared" si="260"/>
        <v>0</v>
      </c>
      <c r="FG123" s="77">
        <f t="shared" si="261"/>
        <v>0</v>
      </c>
      <c r="FH123" s="77">
        <f t="shared" si="262"/>
        <v>0</v>
      </c>
      <c r="FI123" s="118"/>
      <c r="FJ123" s="118"/>
      <c r="FK123" s="119"/>
      <c r="FL123" s="119"/>
      <c r="FM123" s="77">
        <f t="shared" si="263"/>
        <v>0</v>
      </c>
      <c r="FN123" s="77">
        <f t="shared" si="264"/>
        <v>0</v>
      </c>
      <c r="FO123" s="77">
        <f t="shared" si="265"/>
        <v>0</v>
      </c>
      <c r="FP123" s="118"/>
      <c r="FQ123" s="118"/>
      <c r="FR123" s="119"/>
      <c r="FS123" s="119"/>
      <c r="FT123" s="77">
        <f t="shared" si="266"/>
        <v>0</v>
      </c>
      <c r="FU123" s="77">
        <f t="shared" si="267"/>
        <v>0</v>
      </c>
      <c r="FV123" s="77">
        <f t="shared" si="268"/>
        <v>0</v>
      </c>
      <c r="FW123" s="118"/>
      <c r="FX123" s="118"/>
      <c r="FY123" s="119"/>
      <c r="FZ123" s="119"/>
      <c r="GA123" s="77">
        <f t="shared" si="269"/>
        <v>0</v>
      </c>
      <c r="GB123" s="77">
        <f t="shared" si="270"/>
        <v>0</v>
      </c>
      <c r="GC123" s="77">
        <f t="shared" si="271"/>
        <v>0</v>
      </c>
      <c r="GD123" s="118"/>
      <c r="GE123" s="118"/>
      <c r="GF123" s="119"/>
      <c r="GG123" s="119"/>
      <c r="GH123" s="77">
        <f t="shared" si="272"/>
        <v>0</v>
      </c>
      <c r="GI123" s="77">
        <f t="shared" si="273"/>
        <v>0</v>
      </c>
      <c r="GJ123" s="77">
        <f t="shared" si="274"/>
        <v>0</v>
      </c>
      <c r="GK123" s="118"/>
      <c r="GL123" s="118"/>
      <c r="GM123" s="119"/>
      <c r="GN123" s="119"/>
      <c r="GO123" s="77">
        <f t="shared" si="275"/>
        <v>0</v>
      </c>
      <c r="GP123" s="77">
        <f t="shared" si="276"/>
        <v>0</v>
      </c>
      <c r="GQ123" s="77">
        <f t="shared" si="277"/>
        <v>0</v>
      </c>
      <c r="GR123" s="118"/>
      <c r="GS123" s="118"/>
      <c r="GT123" s="119"/>
      <c r="GU123" s="119"/>
      <c r="GV123" s="77">
        <f t="shared" si="278"/>
        <v>0</v>
      </c>
      <c r="GW123" s="77">
        <f t="shared" si="279"/>
        <v>0</v>
      </c>
      <c r="GX123" s="77">
        <f t="shared" si="280"/>
        <v>0</v>
      </c>
      <c r="GY123" s="118"/>
      <c r="GZ123" s="118"/>
      <c r="HA123" s="119"/>
      <c r="HB123" s="119"/>
      <c r="HC123" s="77">
        <f t="shared" si="281"/>
        <v>0</v>
      </c>
      <c r="HD123" s="77">
        <f t="shared" si="282"/>
        <v>0</v>
      </c>
      <c r="HE123" s="77">
        <f t="shared" si="283"/>
        <v>0</v>
      </c>
      <c r="HF123" s="118"/>
      <c r="HG123" s="118"/>
      <c r="HH123" s="119"/>
      <c r="HI123" s="119"/>
      <c r="HJ123" s="77">
        <f t="shared" si="284"/>
        <v>0</v>
      </c>
      <c r="HK123" s="77">
        <f t="shared" si="285"/>
        <v>0</v>
      </c>
      <c r="HL123" s="77">
        <f t="shared" si="286"/>
        <v>0</v>
      </c>
      <c r="HM123" s="120"/>
      <c r="HN123" s="120"/>
      <c r="HO123" s="120"/>
      <c r="HP123" s="120"/>
      <c r="HQ123" s="120"/>
      <c r="HR123" s="120"/>
      <c r="HS123" s="76">
        <f t="shared" si="181"/>
        <v>0</v>
      </c>
      <c r="HT123" s="76">
        <f t="shared" si="182"/>
        <v>0</v>
      </c>
      <c r="HU123" s="76">
        <f t="shared" si="183"/>
        <v>0</v>
      </c>
      <c r="HV123" s="76">
        <f t="shared" si="184"/>
        <v>0</v>
      </c>
      <c r="HW123" s="76">
        <f t="shared" si="185"/>
        <v>0</v>
      </c>
      <c r="HX123" s="76">
        <f t="shared" si="186"/>
        <v>0</v>
      </c>
      <c r="HY123" s="76">
        <f t="shared" si="187"/>
        <v>0</v>
      </c>
      <c r="HZ123" s="76">
        <f t="shared" si="188"/>
        <v>0</v>
      </c>
      <c r="IA123" s="76">
        <f t="shared" si="189"/>
        <v>0</v>
      </c>
      <c r="IB123" s="76">
        <f t="shared" si="190"/>
        <v>0</v>
      </c>
      <c r="IC123" s="76">
        <f t="shared" si="191"/>
        <v>0</v>
      </c>
      <c r="ID123" s="76">
        <f t="shared" si="192"/>
        <v>0</v>
      </c>
      <c r="IE123" s="78">
        <f>IF('Daftar Pegawai'!I117="ASN YANG TIDAK DIBAYARKAN TPP",100%,
 IF(HZ123&gt;=$C$4,100%,
 (HN123*3%)+H123+I123+J123+O123+P123+Q123+V123+W123+X123+AC123+AD123+AE123+AJ123+AK123+AL123+AQ123+AR123+AS123+AX123+AY123+AZ123+BE123+BF123+BG123+BL123+BM123+BN123+BS123+BT123+BU123+BZ123+CA123+CB123+CG123+CH123+CI123+CN123+CO123+CP123+CU123+CV123+CW123+DB123+DC123+DD123+DI123+DJ123+DK123+DP123+DQ123+DR123+DW123+DX123+DY123+ED123+EE123+EF123+EK123+EL123+EM123+ER123+ES123+ET123+EY123+EZ123+FA123+FF123+FG123+FH123+FM123+FN123+FO123+FT123+FU123+FV123+GA123+GB123+GC123+GH123+GI123+GJ123+GO123+GP123+GQ123+GV123+GW123+GX123+HC123+HD123+HE123+HJ123+HK123+HL123+'Daftar Pegawai'!K117+'Daftar Pegawai'!M117+'Daftar Pegawai'!U117+'Daftar Pegawai'!O117+'Daftar Pegawai'!Q117+'Daftar Pegawai'!S117
 )
)</f>
        <v>1</v>
      </c>
      <c r="IF123" s="78">
        <f t="shared" si="287"/>
        <v>1</v>
      </c>
    </row>
    <row r="124" spans="1:240" x14ac:dyDescent="0.25">
      <c r="A124" s="121">
        <f t="shared" si="193"/>
        <v>114</v>
      </c>
      <c r="B124" s="121">
        <f>'Daftar Pegawai'!B118</f>
        <v>0</v>
      </c>
      <c r="C124" s="121">
        <f>'Daftar Pegawai'!C118</f>
        <v>0</v>
      </c>
      <c r="D124" s="118"/>
      <c r="E124" s="118"/>
      <c r="F124" s="119"/>
      <c r="G124" s="119"/>
      <c r="H124" s="77">
        <f t="shared" si="194"/>
        <v>0</v>
      </c>
      <c r="I124" s="77">
        <f t="shared" si="195"/>
        <v>0</v>
      </c>
      <c r="J124" s="77">
        <f t="shared" si="196"/>
        <v>0</v>
      </c>
      <c r="K124" s="118"/>
      <c r="L124" s="118"/>
      <c r="M124" s="119"/>
      <c r="N124" s="119"/>
      <c r="O124" s="77">
        <f t="shared" si="197"/>
        <v>0</v>
      </c>
      <c r="P124" s="77">
        <f t="shared" si="198"/>
        <v>0</v>
      </c>
      <c r="Q124" s="77">
        <f t="shared" si="199"/>
        <v>0</v>
      </c>
      <c r="R124" s="118"/>
      <c r="S124" s="118"/>
      <c r="T124" s="119"/>
      <c r="U124" s="119"/>
      <c r="V124" s="77">
        <f t="shared" si="200"/>
        <v>0</v>
      </c>
      <c r="W124" s="77">
        <f t="shared" si="201"/>
        <v>0</v>
      </c>
      <c r="X124" s="77">
        <f t="shared" si="202"/>
        <v>0</v>
      </c>
      <c r="Y124" s="118"/>
      <c r="Z124" s="118"/>
      <c r="AA124" s="119"/>
      <c r="AB124" s="119"/>
      <c r="AC124" s="77">
        <f t="shared" si="203"/>
        <v>0</v>
      </c>
      <c r="AD124" s="77">
        <f t="shared" si="204"/>
        <v>0</v>
      </c>
      <c r="AE124" s="77">
        <f t="shared" si="205"/>
        <v>0</v>
      </c>
      <c r="AF124" s="118"/>
      <c r="AG124" s="118"/>
      <c r="AH124" s="119"/>
      <c r="AI124" s="119"/>
      <c r="AJ124" s="77">
        <f t="shared" si="206"/>
        <v>0</v>
      </c>
      <c r="AK124" s="77">
        <f t="shared" si="207"/>
        <v>0</v>
      </c>
      <c r="AL124" s="77">
        <f t="shared" si="208"/>
        <v>0</v>
      </c>
      <c r="AM124" s="118"/>
      <c r="AN124" s="118"/>
      <c r="AO124" s="119"/>
      <c r="AP124" s="119"/>
      <c r="AQ124" s="77">
        <f t="shared" si="209"/>
        <v>0</v>
      </c>
      <c r="AR124" s="77">
        <f t="shared" si="210"/>
        <v>0</v>
      </c>
      <c r="AS124" s="77">
        <f t="shared" si="211"/>
        <v>0</v>
      </c>
      <c r="AT124" s="118"/>
      <c r="AU124" s="118"/>
      <c r="AV124" s="119"/>
      <c r="AW124" s="119"/>
      <c r="AX124" s="77">
        <f t="shared" si="212"/>
        <v>0</v>
      </c>
      <c r="AY124" s="77">
        <f t="shared" si="213"/>
        <v>0</v>
      </c>
      <c r="AZ124" s="77">
        <f t="shared" si="214"/>
        <v>0</v>
      </c>
      <c r="BA124" s="118"/>
      <c r="BB124" s="118"/>
      <c r="BC124" s="119"/>
      <c r="BD124" s="119"/>
      <c r="BE124" s="77">
        <f t="shared" si="215"/>
        <v>0</v>
      </c>
      <c r="BF124" s="77">
        <f t="shared" si="216"/>
        <v>0</v>
      </c>
      <c r="BG124" s="77">
        <f t="shared" si="217"/>
        <v>0</v>
      </c>
      <c r="BH124" s="118"/>
      <c r="BI124" s="118"/>
      <c r="BJ124" s="119"/>
      <c r="BK124" s="119"/>
      <c r="BL124" s="77">
        <f t="shared" si="218"/>
        <v>0</v>
      </c>
      <c r="BM124" s="77">
        <f t="shared" si="219"/>
        <v>0</v>
      </c>
      <c r="BN124" s="77">
        <f t="shared" si="220"/>
        <v>0</v>
      </c>
      <c r="BO124" s="118"/>
      <c r="BP124" s="118"/>
      <c r="BQ124" s="119"/>
      <c r="BR124" s="119"/>
      <c r="BS124" s="77">
        <f t="shared" si="221"/>
        <v>0</v>
      </c>
      <c r="BT124" s="77">
        <f t="shared" si="222"/>
        <v>0</v>
      </c>
      <c r="BU124" s="77">
        <f t="shared" si="223"/>
        <v>0</v>
      </c>
      <c r="BV124" s="118"/>
      <c r="BW124" s="118"/>
      <c r="BX124" s="119"/>
      <c r="BY124" s="119"/>
      <c r="BZ124" s="77">
        <f t="shared" si="224"/>
        <v>0</v>
      </c>
      <c r="CA124" s="77">
        <f t="shared" si="225"/>
        <v>0</v>
      </c>
      <c r="CB124" s="77">
        <f t="shared" si="226"/>
        <v>0</v>
      </c>
      <c r="CC124" s="118"/>
      <c r="CD124" s="118"/>
      <c r="CE124" s="119"/>
      <c r="CF124" s="119"/>
      <c r="CG124" s="77">
        <f t="shared" si="227"/>
        <v>0</v>
      </c>
      <c r="CH124" s="77">
        <f t="shared" si="228"/>
        <v>0</v>
      </c>
      <c r="CI124" s="77">
        <f t="shared" si="229"/>
        <v>0</v>
      </c>
      <c r="CJ124" s="118"/>
      <c r="CK124" s="118"/>
      <c r="CL124" s="119"/>
      <c r="CM124" s="119"/>
      <c r="CN124" s="77">
        <f t="shared" si="230"/>
        <v>0</v>
      </c>
      <c r="CO124" s="77">
        <f t="shared" si="231"/>
        <v>0</v>
      </c>
      <c r="CP124" s="77">
        <f t="shared" si="232"/>
        <v>0</v>
      </c>
      <c r="CQ124" s="118"/>
      <c r="CR124" s="118"/>
      <c r="CS124" s="119"/>
      <c r="CT124" s="119"/>
      <c r="CU124" s="77">
        <f t="shared" si="233"/>
        <v>0</v>
      </c>
      <c r="CV124" s="77">
        <f t="shared" si="234"/>
        <v>0</v>
      </c>
      <c r="CW124" s="77">
        <f t="shared" si="235"/>
        <v>0</v>
      </c>
      <c r="CX124" s="118"/>
      <c r="CY124" s="118"/>
      <c r="CZ124" s="119"/>
      <c r="DA124" s="119"/>
      <c r="DB124" s="77">
        <f t="shared" si="236"/>
        <v>0</v>
      </c>
      <c r="DC124" s="77">
        <f t="shared" si="237"/>
        <v>0</v>
      </c>
      <c r="DD124" s="77">
        <f t="shared" si="238"/>
        <v>0</v>
      </c>
      <c r="DE124" s="118"/>
      <c r="DF124" s="118"/>
      <c r="DG124" s="119"/>
      <c r="DH124" s="119"/>
      <c r="DI124" s="77">
        <f t="shared" si="239"/>
        <v>0</v>
      </c>
      <c r="DJ124" s="77">
        <f t="shared" si="240"/>
        <v>0</v>
      </c>
      <c r="DK124" s="77">
        <f t="shared" si="241"/>
        <v>0</v>
      </c>
      <c r="DL124" s="118"/>
      <c r="DM124" s="118"/>
      <c r="DN124" s="119"/>
      <c r="DO124" s="119"/>
      <c r="DP124" s="77">
        <f t="shared" si="242"/>
        <v>0</v>
      </c>
      <c r="DQ124" s="77">
        <f t="shared" si="243"/>
        <v>0</v>
      </c>
      <c r="DR124" s="77">
        <f t="shared" si="244"/>
        <v>0</v>
      </c>
      <c r="DS124" s="118"/>
      <c r="DT124" s="118"/>
      <c r="DU124" s="119"/>
      <c r="DV124" s="119"/>
      <c r="DW124" s="77">
        <f t="shared" si="245"/>
        <v>0</v>
      </c>
      <c r="DX124" s="77">
        <f t="shared" si="246"/>
        <v>0</v>
      </c>
      <c r="DY124" s="77">
        <f t="shared" si="247"/>
        <v>0</v>
      </c>
      <c r="DZ124" s="118"/>
      <c r="EA124" s="118"/>
      <c r="EB124" s="119"/>
      <c r="EC124" s="119"/>
      <c r="ED124" s="77">
        <f t="shared" si="248"/>
        <v>0</v>
      </c>
      <c r="EE124" s="77">
        <f t="shared" si="249"/>
        <v>0</v>
      </c>
      <c r="EF124" s="77">
        <f t="shared" si="250"/>
        <v>0</v>
      </c>
      <c r="EG124" s="118"/>
      <c r="EH124" s="118"/>
      <c r="EI124" s="119"/>
      <c r="EJ124" s="119"/>
      <c r="EK124" s="77">
        <f t="shared" si="251"/>
        <v>0</v>
      </c>
      <c r="EL124" s="77">
        <f t="shared" si="252"/>
        <v>0</v>
      </c>
      <c r="EM124" s="77">
        <f t="shared" si="253"/>
        <v>0</v>
      </c>
      <c r="EN124" s="118"/>
      <c r="EO124" s="118"/>
      <c r="EP124" s="119"/>
      <c r="EQ124" s="119"/>
      <c r="ER124" s="77">
        <f t="shared" si="254"/>
        <v>0</v>
      </c>
      <c r="ES124" s="77">
        <f t="shared" si="255"/>
        <v>0</v>
      </c>
      <c r="ET124" s="77">
        <f t="shared" si="256"/>
        <v>0</v>
      </c>
      <c r="EU124" s="118"/>
      <c r="EV124" s="118"/>
      <c r="EW124" s="119"/>
      <c r="EX124" s="119"/>
      <c r="EY124" s="77">
        <f t="shared" si="257"/>
        <v>0</v>
      </c>
      <c r="EZ124" s="77">
        <f t="shared" si="258"/>
        <v>0</v>
      </c>
      <c r="FA124" s="77">
        <f t="shared" si="259"/>
        <v>0</v>
      </c>
      <c r="FB124" s="118"/>
      <c r="FC124" s="118"/>
      <c r="FD124" s="119"/>
      <c r="FE124" s="119"/>
      <c r="FF124" s="77">
        <f t="shared" si="260"/>
        <v>0</v>
      </c>
      <c r="FG124" s="77">
        <f t="shared" si="261"/>
        <v>0</v>
      </c>
      <c r="FH124" s="77">
        <f t="shared" si="262"/>
        <v>0</v>
      </c>
      <c r="FI124" s="118"/>
      <c r="FJ124" s="118"/>
      <c r="FK124" s="119"/>
      <c r="FL124" s="119"/>
      <c r="FM124" s="77">
        <f t="shared" si="263"/>
        <v>0</v>
      </c>
      <c r="FN124" s="77">
        <f t="shared" si="264"/>
        <v>0</v>
      </c>
      <c r="FO124" s="77">
        <f t="shared" si="265"/>
        <v>0</v>
      </c>
      <c r="FP124" s="118"/>
      <c r="FQ124" s="118"/>
      <c r="FR124" s="119"/>
      <c r="FS124" s="119"/>
      <c r="FT124" s="77">
        <f t="shared" si="266"/>
        <v>0</v>
      </c>
      <c r="FU124" s="77">
        <f t="shared" si="267"/>
        <v>0</v>
      </c>
      <c r="FV124" s="77">
        <f t="shared" si="268"/>
        <v>0</v>
      </c>
      <c r="FW124" s="118"/>
      <c r="FX124" s="118"/>
      <c r="FY124" s="119"/>
      <c r="FZ124" s="119"/>
      <c r="GA124" s="77">
        <f t="shared" si="269"/>
        <v>0</v>
      </c>
      <c r="GB124" s="77">
        <f t="shared" si="270"/>
        <v>0</v>
      </c>
      <c r="GC124" s="77">
        <f t="shared" si="271"/>
        <v>0</v>
      </c>
      <c r="GD124" s="118"/>
      <c r="GE124" s="118"/>
      <c r="GF124" s="119"/>
      <c r="GG124" s="119"/>
      <c r="GH124" s="77">
        <f t="shared" si="272"/>
        <v>0</v>
      </c>
      <c r="GI124" s="77">
        <f t="shared" si="273"/>
        <v>0</v>
      </c>
      <c r="GJ124" s="77">
        <f t="shared" si="274"/>
        <v>0</v>
      </c>
      <c r="GK124" s="118"/>
      <c r="GL124" s="118"/>
      <c r="GM124" s="119"/>
      <c r="GN124" s="119"/>
      <c r="GO124" s="77">
        <f t="shared" si="275"/>
        <v>0</v>
      </c>
      <c r="GP124" s="77">
        <f t="shared" si="276"/>
        <v>0</v>
      </c>
      <c r="GQ124" s="77">
        <f t="shared" si="277"/>
        <v>0</v>
      </c>
      <c r="GR124" s="118"/>
      <c r="GS124" s="118"/>
      <c r="GT124" s="119"/>
      <c r="GU124" s="119"/>
      <c r="GV124" s="77">
        <f t="shared" si="278"/>
        <v>0</v>
      </c>
      <c r="GW124" s="77">
        <f t="shared" si="279"/>
        <v>0</v>
      </c>
      <c r="GX124" s="77">
        <f t="shared" si="280"/>
        <v>0</v>
      </c>
      <c r="GY124" s="118"/>
      <c r="GZ124" s="118"/>
      <c r="HA124" s="119"/>
      <c r="HB124" s="119"/>
      <c r="HC124" s="77">
        <f t="shared" si="281"/>
        <v>0</v>
      </c>
      <c r="HD124" s="77">
        <f t="shared" si="282"/>
        <v>0</v>
      </c>
      <c r="HE124" s="77">
        <f t="shared" si="283"/>
        <v>0</v>
      </c>
      <c r="HF124" s="118"/>
      <c r="HG124" s="118"/>
      <c r="HH124" s="119"/>
      <c r="HI124" s="119"/>
      <c r="HJ124" s="77">
        <f t="shared" si="284"/>
        <v>0</v>
      </c>
      <c r="HK124" s="77">
        <f t="shared" si="285"/>
        <v>0</v>
      </c>
      <c r="HL124" s="77">
        <f t="shared" si="286"/>
        <v>0</v>
      </c>
      <c r="HM124" s="120"/>
      <c r="HN124" s="120"/>
      <c r="HO124" s="120"/>
      <c r="HP124" s="120"/>
      <c r="HQ124" s="120"/>
      <c r="HR124" s="120"/>
      <c r="HS124" s="76">
        <f t="shared" si="181"/>
        <v>0</v>
      </c>
      <c r="HT124" s="76">
        <f t="shared" si="182"/>
        <v>0</v>
      </c>
      <c r="HU124" s="76">
        <f t="shared" si="183"/>
        <v>0</v>
      </c>
      <c r="HV124" s="76">
        <f t="shared" si="184"/>
        <v>0</v>
      </c>
      <c r="HW124" s="76">
        <f t="shared" si="185"/>
        <v>0</v>
      </c>
      <c r="HX124" s="76">
        <f t="shared" si="186"/>
        <v>0</v>
      </c>
      <c r="HY124" s="76">
        <f t="shared" si="187"/>
        <v>0</v>
      </c>
      <c r="HZ124" s="76">
        <f t="shared" si="188"/>
        <v>0</v>
      </c>
      <c r="IA124" s="76">
        <f t="shared" si="189"/>
        <v>0</v>
      </c>
      <c r="IB124" s="76">
        <f t="shared" si="190"/>
        <v>0</v>
      </c>
      <c r="IC124" s="76">
        <f t="shared" si="191"/>
        <v>0</v>
      </c>
      <c r="ID124" s="76">
        <f t="shared" si="192"/>
        <v>0</v>
      </c>
      <c r="IE124" s="78">
        <f>IF('Daftar Pegawai'!I118="ASN YANG TIDAK DIBAYARKAN TPP",100%,
 IF(HZ124&gt;=$C$4,100%,
 (HN124*3%)+H124+I124+J124+O124+P124+Q124+V124+W124+X124+AC124+AD124+AE124+AJ124+AK124+AL124+AQ124+AR124+AS124+AX124+AY124+AZ124+BE124+BF124+BG124+BL124+BM124+BN124+BS124+BT124+BU124+BZ124+CA124+CB124+CG124+CH124+CI124+CN124+CO124+CP124+CU124+CV124+CW124+DB124+DC124+DD124+DI124+DJ124+DK124+DP124+DQ124+DR124+DW124+DX124+DY124+ED124+EE124+EF124+EK124+EL124+EM124+ER124+ES124+ET124+EY124+EZ124+FA124+FF124+FG124+FH124+FM124+FN124+FO124+FT124+FU124+FV124+GA124+GB124+GC124+GH124+GI124+GJ124+GO124+GP124+GQ124+GV124+GW124+GX124+HC124+HD124+HE124+HJ124+HK124+HL124+'Daftar Pegawai'!K118+'Daftar Pegawai'!M118+'Daftar Pegawai'!U118+'Daftar Pegawai'!O118+'Daftar Pegawai'!Q118+'Daftar Pegawai'!S118
 )
)</f>
        <v>1</v>
      </c>
      <c r="IF124" s="78">
        <f t="shared" si="287"/>
        <v>1</v>
      </c>
    </row>
    <row r="125" spans="1:240" x14ac:dyDescent="0.25">
      <c r="A125" s="121">
        <f t="shared" si="193"/>
        <v>115</v>
      </c>
      <c r="B125" s="121">
        <f>'Daftar Pegawai'!B119</f>
        <v>0</v>
      </c>
      <c r="C125" s="121">
        <f>'Daftar Pegawai'!C119</f>
        <v>0</v>
      </c>
      <c r="D125" s="118"/>
      <c r="E125" s="118"/>
      <c r="F125" s="119"/>
      <c r="G125" s="119"/>
      <c r="H125" s="77">
        <f t="shared" si="194"/>
        <v>0</v>
      </c>
      <c r="I125" s="77">
        <f t="shared" si="195"/>
        <v>0</v>
      </c>
      <c r="J125" s="77">
        <f t="shared" si="196"/>
        <v>0</v>
      </c>
      <c r="K125" s="118"/>
      <c r="L125" s="118"/>
      <c r="M125" s="119"/>
      <c r="N125" s="119"/>
      <c r="O125" s="77">
        <f t="shared" si="197"/>
        <v>0</v>
      </c>
      <c r="P125" s="77">
        <f t="shared" si="198"/>
        <v>0</v>
      </c>
      <c r="Q125" s="77">
        <f t="shared" si="199"/>
        <v>0</v>
      </c>
      <c r="R125" s="118"/>
      <c r="S125" s="118"/>
      <c r="T125" s="119"/>
      <c r="U125" s="119"/>
      <c r="V125" s="77">
        <f t="shared" si="200"/>
        <v>0</v>
      </c>
      <c r="W125" s="77">
        <f t="shared" si="201"/>
        <v>0</v>
      </c>
      <c r="X125" s="77">
        <f t="shared" si="202"/>
        <v>0</v>
      </c>
      <c r="Y125" s="118"/>
      <c r="Z125" s="118"/>
      <c r="AA125" s="119"/>
      <c r="AB125" s="119"/>
      <c r="AC125" s="77">
        <f t="shared" si="203"/>
        <v>0</v>
      </c>
      <c r="AD125" s="77">
        <f t="shared" si="204"/>
        <v>0</v>
      </c>
      <c r="AE125" s="77">
        <f t="shared" si="205"/>
        <v>0</v>
      </c>
      <c r="AF125" s="118"/>
      <c r="AG125" s="118"/>
      <c r="AH125" s="119"/>
      <c r="AI125" s="119"/>
      <c r="AJ125" s="77">
        <f t="shared" si="206"/>
        <v>0</v>
      </c>
      <c r="AK125" s="77">
        <f t="shared" si="207"/>
        <v>0</v>
      </c>
      <c r="AL125" s="77">
        <f t="shared" si="208"/>
        <v>0</v>
      </c>
      <c r="AM125" s="118"/>
      <c r="AN125" s="118"/>
      <c r="AO125" s="119"/>
      <c r="AP125" s="119"/>
      <c r="AQ125" s="77">
        <f t="shared" si="209"/>
        <v>0</v>
      </c>
      <c r="AR125" s="77">
        <f t="shared" si="210"/>
        <v>0</v>
      </c>
      <c r="AS125" s="77">
        <f t="shared" si="211"/>
        <v>0</v>
      </c>
      <c r="AT125" s="118"/>
      <c r="AU125" s="118"/>
      <c r="AV125" s="119"/>
      <c r="AW125" s="119"/>
      <c r="AX125" s="77">
        <f t="shared" si="212"/>
        <v>0</v>
      </c>
      <c r="AY125" s="77">
        <f t="shared" si="213"/>
        <v>0</v>
      </c>
      <c r="AZ125" s="77">
        <f t="shared" si="214"/>
        <v>0</v>
      </c>
      <c r="BA125" s="118"/>
      <c r="BB125" s="118"/>
      <c r="BC125" s="119"/>
      <c r="BD125" s="119"/>
      <c r="BE125" s="77">
        <f t="shared" si="215"/>
        <v>0</v>
      </c>
      <c r="BF125" s="77">
        <f t="shared" si="216"/>
        <v>0</v>
      </c>
      <c r="BG125" s="77">
        <f t="shared" si="217"/>
        <v>0</v>
      </c>
      <c r="BH125" s="118"/>
      <c r="BI125" s="118"/>
      <c r="BJ125" s="119"/>
      <c r="BK125" s="119"/>
      <c r="BL125" s="77">
        <f t="shared" si="218"/>
        <v>0</v>
      </c>
      <c r="BM125" s="77">
        <f t="shared" si="219"/>
        <v>0</v>
      </c>
      <c r="BN125" s="77">
        <f t="shared" si="220"/>
        <v>0</v>
      </c>
      <c r="BO125" s="118"/>
      <c r="BP125" s="118"/>
      <c r="BQ125" s="119"/>
      <c r="BR125" s="119"/>
      <c r="BS125" s="77">
        <f t="shared" si="221"/>
        <v>0</v>
      </c>
      <c r="BT125" s="77">
        <f t="shared" si="222"/>
        <v>0</v>
      </c>
      <c r="BU125" s="77">
        <f t="shared" si="223"/>
        <v>0</v>
      </c>
      <c r="BV125" s="118"/>
      <c r="BW125" s="118"/>
      <c r="BX125" s="119"/>
      <c r="BY125" s="119"/>
      <c r="BZ125" s="77">
        <f t="shared" si="224"/>
        <v>0</v>
      </c>
      <c r="CA125" s="77">
        <f t="shared" si="225"/>
        <v>0</v>
      </c>
      <c r="CB125" s="77">
        <f t="shared" si="226"/>
        <v>0</v>
      </c>
      <c r="CC125" s="118"/>
      <c r="CD125" s="118"/>
      <c r="CE125" s="119"/>
      <c r="CF125" s="119"/>
      <c r="CG125" s="77">
        <f t="shared" si="227"/>
        <v>0</v>
      </c>
      <c r="CH125" s="77">
        <f t="shared" si="228"/>
        <v>0</v>
      </c>
      <c r="CI125" s="77">
        <f t="shared" si="229"/>
        <v>0</v>
      </c>
      <c r="CJ125" s="118"/>
      <c r="CK125" s="118"/>
      <c r="CL125" s="119"/>
      <c r="CM125" s="119"/>
      <c r="CN125" s="77">
        <f t="shared" si="230"/>
        <v>0</v>
      </c>
      <c r="CO125" s="77">
        <f t="shared" si="231"/>
        <v>0</v>
      </c>
      <c r="CP125" s="77">
        <f t="shared" si="232"/>
        <v>0</v>
      </c>
      <c r="CQ125" s="118"/>
      <c r="CR125" s="118"/>
      <c r="CS125" s="119"/>
      <c r="CT125" s="119"/>
      <c r="CU125" s="77">
        <f t="shared" si="233"/>
        <v>0</v>
      </c>
      <c r="CV125" s="77">
        <f t="shared" si="234"/>
        <v>0</v>
      </c>
      <c r="CW125" s="77">
        <f t="shared" si="235"/>
        <v>0</v>
      </c>
      <c r="CX125" s="118"/>
      <c r="CY125" s="118"/>
      <c r="CZ125" s="119"/>
      <c r="DA125" s="119"/>
      <c r="DB125" s="77">
        <f t="shared" si="236"/>
        <v>0</v>
      </c>
      <c r="DC125" s="77">
        <f t="shared" si="237"/>
        <v>0</v>
      </c>
      <c r="DD125" s="77">
        <f t="shared" si="238"/>
        <v>0</v>
      </c>
      <c r="DE125" s="118"/>
      <c r="DF125" s="118"/>
      <c r="DG125" s="119"/>
      <c r="DH125" s="119"/>
      <c r="DI125" s="77">
        <f t="shared" si="239"/>
        <v>0</v>
      </c>
      <c r="DJ125" s="77">
        <f t="shared" si="240"/>
        <v>0</v>
      </c>
      <c r="DK125" s="77">
        <f t="shared" si="241"/>
        <v>0</v>
      </c>
      <c r="DL125" s="118"/>
      <c r="DM125" s="118"/>
      <c r="DN125" s="119"/>
      <c r="DO125" s="119"/>
      <c r="DP125" s="77">
        <f t="shared" si="242"/>
        <v>0</v>
      </c>
      <c r="DQ125" s="77">
        <f t="shared" si="243"/>
        <v>0</v>
      </c>
      <c r="DR125" s="77">
        <f t="shared" si="244"/>
        <v>0</v>
      </c>
      <c r="DS125" s="118"/>
      <c r="DT125" s="118"/>
      <c r="DU125" s="119"/>
      <c r="DV125" s="119"/>
      <c r="DW125" s="77">
        <f t="shared" si="245"/>
        <v>0</v>
      </c>
      <c r="DX125" s="77">
        <f t="shared" si="246"/>
        <v>0</v>
      </c>
      <c r="DY125" s="77">
        <f t="shared" si="247"/>
        <v>0</v>
      </c>
      <c r="DZ125" s="118"/>
      <c r="EA125" s="118"/>
      <c r="EB125" s="119"/>
      <c r="EC125" s="119"/>
      <c r="ED125" s="77">
        <f t="shared" si="248"/>
        <v>0</v>
      </c>
      <c r="EE125" s="77">
        <f t="shared" si="249"/>
        <v>0</v>
      </c>
      <c r="EF125" s="77">
        <f t="shared" si="250"/>
        <v>0</v>
      </c>
      <c r="EG125" s="118"/>
      <c r="EH125" s="118"/>
      <c r="EI125" s="119"/>
      <c r="EJ125" s="119"/>
      <c r="EK125" s="77">
        <f t="shared" si="251"/>
        <v>0</v>
      </c>
      <c r="EL125" s="77">
        <f t="shared" si="252"/>
        <v>0</v>
      </c>
      <c r="EM125" s="77">
        <f t="shared" si="253"/>
        <v>0</v>
      </c>
      <c r="EN125" s="118"/>
      <c r="EO125" s="118"/>
      <c r="EP125" s="119"/>
      <c r="EQ125" s="119"/>
      <c r="ER125" s="77">
        <f t="shared" si="254"/>
        <v>0</v>
      </c>
      <c r="ES125" s="77">
        <f t="shared" si="255"/>
        <v>0</v>
      </c>
      <c r="ET125" s="77">
        <f t="shared" si="256"/>
        <v>0</v>
      </c>
      <c r="EU125" s="118"/>
      <c r="EV125" s="118"/>
      <c r="EW125" s="119"/>
      <c r="EX125" s="119"/>
      <c r="EY125" s="77">
        <f t="shared" si="257"/>
        <v>0</v>
      </c>
      <c r="EZ125" s="77">
        <f t="shared" si="258"/>
        <v>0</v>
      </c>
      <c r="FA125" s="77">
        <f t="shared" si="259"/>
        <v>0</v>
      </c>
      <c r="FB125" s="118"/>
      <c r="FC125" s="118"/>
      <c r="FD125" s="119"/>
      <c r="FE125" s="119"/>
      <c r="FF125" s="77">
        <f t="shared" si="260"/>
        <v>0</v>
      </c>
      <c r="FG125" s="77">
        <f t="shared" si="261"/>
        <v>0</v>
      </c>
      <c r="FH125" s="77">
        <f t="shared" si="262"/>
        <v>0</v>
      </c>
      <c r="FI125" s="118"/>
      <c r="FJ125" s="118"/>
      <c r="FK125" s="119"/>
      <c r="FL125" s="119"/>
      <c r="FM125" s="77">
        <f t="shared" si="263"/>
        <v>0</v>
      </c>
      <c r="FN125" s="77">
        <f t="shared" si="264"/>
        <v>0</v>
      </c>
      <c r="FO125" s="77">
        <f t="shared" si="265"/>
        <v>0</v>
      </c>
      <c r="FP125" s="118"/>
      <c r="FQ125" s="118"/>
      <c r="FR125" s="119"/>
      <c r="FS125" s="119"/>
      <c r="FT125" s="77">
        <f t="shared" si="266"/>
        <v>0</v>
      </c>
      <c r="FU125" s="77">
        <f t="shared" si="267"/>
        <v>0</v>
      </c>
      <c r="FV125" s="77">
        <f t="shared" si="268"/>
        <v>0</v>
      </c>
      <c r="FW125" s="118"/>
      <c r="FX125" s="118"/>
      <c r="FY125" s="119"/>
      <c r="FZ125" s="119"/>
      <c r="GA125" s="77">
        <f t="shared" si="269"/>
        <v>0</v>
      </c>
      <c r="GB125" s="77">
        <f t="shared" si="270"/>
        <v>0</v>
      </c>
      <c r="GC125" s="77">
        <f t="shared" si="271"/>
        <v>0</v>
      </c>
      <c r="GD125" s="118"/>
      <c r="GE125" s="118"/>
      <c r="GF125" s="119"/>
      <c r="GG125" s="119"/>
      <c r="GH125" s="77">
        <f t="shared" si="272"/>
        <v>0</v>
      </c>
      <c r="GI125" s="77">
        <f t="shared" si="273"/>
        <v>0</v>
      </c>
      <c r="GJ125" s="77">
        <f t="shared" si="274"/>
        <v>0</v>
      </c>
      <c r="GK125" s="118"/>
      <c r="GL125" s="118"/>
      <c r="GM125" s="119"/>
      <c r="GN125" s="119"/>
      <c r="GO125" s="77">
        <f t="shared" si="275"/>
        <v>0</v>
      </c>
      <c r="GP125" s="77">
        <f t="shared" si="276"/>
        <v>0</v>
      </c>
      <c r="GQ125" s="77">
        <f t="shared" si="277"/>
        <v>0</v>
      </c>
      <c r="GR125" s="118"/>
      <c r="GS125" s="118"/>
      <c r="GT125" s="119"/>
      <c r="GU125" s="119"/>
      <c r="GV125" s="77">
        <f t="shared" si="278"/>
        <v>0</v>
      </c>
      <c r="GW125" s="77">
        <f t="shared" si="279"/>
        <v>0</v>
      </c>
      <c r="GX125" s="77">
        <f t="shared" si="280"/>
        <v>0</v>
      </c>
      <c r="GY125" s="118"/>
      <c r="GZ125" s="118"/>
      <c r="HA125" s="119"/>
      <c r="HB125" s="119"/>
      <c r="HC125" s="77">
        <f t="shared" si="281"/>
        <v>0</v>
      </c>
      <c r="HD125" s="77">
        <f t="shared" si="282"/>
        <v>0</v>
      </c>
      <c r="HE125" s="77">
        <f t="shared" si="283"/>
        <v>0</v>
      </c>
      <c r="HF125" s="118"/>
      <c r="HG125" s="118"/>
      <c r="HH125" s="119"/>
      <c r="HI125" s="119"/>
      <c r="HJ125" s="77">
        <f t="shared" si="284"/>
        <v>0</v>
      </c>
      <c r="HK125" s="77">
        <f t="shared" si="285"/>
        <v>0</v>
      </c>
      <c r="HL125" s="77">
        <f t="shared" si="286"/>
        <v>0</v>
      </c>
      <c r="HM125" s="120"/>
      <c r="HN125" s="120"/>
      <c r="HO125" s="120"/>
      <c r="HP125" s="120"/>
      <c r="HQ125" s="120"/>
      <c r="HR125" s="120"/>
      <c r="HS125" s="76">
        <f t="shared" si="181"/>
        <v>0</v>
      </c>
      <c r="HT125" s="76">
        <f t="shared" si="182"/>
        <v>0</v>
      </c>
      <c r="HU125" s="76">
        <f t="shared" si="183"/>
        <v>0</v>
      </c>
      <c r="HV125" s="76">
        <f t="shared" si="184"/>
        <v>0</v>
      </c>
      <c r="HW125" s="76">
        <f t="shared" si="185"/>
        <v>0</v>
      </c>
      <c r="HX125" s="76">
        <f t="shared" si="186"/>
        <v>0</v>
      </c>
      <c r="HY125" s="76">
        <f t="shared" si="187"/>
        <v>0</v>
      </c>
      <c r="HZ125" s="76">
        <f t="shared" si="188"/>
        <v>0</v>
      </c>
      <c r="IA125" s="76">
        <f t="shared" si="189"/>
        <v>0</v>
      </c>
      <c r="IB125" s="76">
        <f t="shared" si="190"/>
        <v>0</v>
      </c>
      <c r="IC125" s="76">
        <f t="shared" si="191"/>
        <v>0</v>
      </c>
      <c r="ID125" s="76">
        <f t="shared" si="192"/>
        <v>0</v>
      </c>
      <c r="IE125" s="78">
        <f>IF('Daftar Pegawai'!I119="ASN YANG TIDAK DIBAYARKAN TPP",100%,
 IF(HZ125&gt;=$C$4,100%,
 (HN125*3%)+H125+I125+J125+O125+P125+Q125+V125+W125+X125+AC125+AD125+AE125+AJ125+AK125+AL125+AQ125+AR125+AS125+AX125+AY125+AZ125+BE125+BF125+BG125+BL125+BM125+BN125+BS125+BT125+BU125+BZ125+CA125+CB125+CG125+CH125+CI125+CN125+CO125+CP125+CU125+CV125+CW125+DB125+DC125+DD125+DI125+DJ125+DK125+DP125+DQ125+DR125+DW125+DX125+DY125+ED125+EE125+EF125+EK125+EL125+EM125+ER125+ES125+ET125+EY125+EZ125+FA125+FF125+FG125+FH125+FM125+FN125+FO125+FT125+FU125+FV125+GA125+GB125+GC125+GH125+GI125+GJ125+GO125+GP125+GQ125+GV125+GW125+GX125+HC125+HD125+HE125+HJ125+HK125+HL125+'Daftar Pegawai'!K119+'Daftar Pegawai'!M119+'Daftar Pegawai'!U119+'Daftar Pegawai'!O119+'Daftar Pegawai'!Q119+'Daftar Pegawai'!S119
 )
)</f>
        <v>1</v>
      </c>
      <c r="IF125" s="78">
        <f t="shared" si="287"/>
        <v>1</v>
      </c>
    </row>
    <row r="126" spans="1:240" x14ac:dyDescent="0.25">
      <c r="A126" s="121">
        <f t="shared" si="193"/>
        <v>116</v>
      </c>
      <c r="B126" s="121">
        <f>'Daftar Pegawai'!B120</f>
        <v>0</v>
      </c>
      <c r="C126" s="121">
        <f>'Daftar Pegawai'!C120</f>
        <v>0</v>
      </c>
      <c r="D126" s="118"/>
      <c r="E126" s="118"/>
      <c r="F126" s="119"/>
      <c r="G126" s="119"/>
      <c r="H126" s="77">
        <f t="shared" si="194"/>
        <v>0</v>
      </c>
      <c r="I126" s="77">
        <f t="shared" si="195"/>
        <v>0</v>
      </c>
      <c r="J126" s="77">
        <f t="shared" si="196"/>
        <v>0</v>
      </c>
      <c r="K126" s="118"/>
      <c r="L126" s="118"/>
      <c r="M126" s="119"/>
      <c r="N126" s="119"/>
      <c r="O126" s="77">
        <f t="shared" si="197"/>
        <v>0</v>
      </c>
      <c r="P126" s="77">
        <f t="shared" si="198"/>
        <v>0</v>
      </c>
      <c r="Q126" s="77">
        <f t="shared" si="199"/>
        <v>0</v>
      </c>
      <c r="R126" s="118"/>
      <c r="S126" s="118"/>
      <c r="T126" s="119"/>
      <c r="U126" s="119"/>
      <c r="V126" s="77">
        <f t="shared" si="200"/>
        <v>0</v>
      </c>
      <c r="W126" s="77">
        <f t="shared" si="201"/>
        <v>0</v>
      </c>
      <c r="X126" s="77">
        <f t="shared" si="202"/>
        <v>0</v>
      </c>
      <c r="Y126" s="118"/>
      <c r="Z126" s="118"/>
      <c r="AA126" s="119"/>
      <c r="AB126" s="119"/>
      <c r="AC126" s="77">
        <f t="shared" si="203"/>
        <v>0</v>
      </c>
      <c r="AD126" s="77">
        <f t="shared" si="204"/>
        <v>0</v>
      </c>
      <c r="AE126" s="77">
        <f t="shared" si="205"/>
        <v>0</v>
      </c>
      <c r="AF126" s="118"/>
      <c r="AG126" s="118"/>
      <c r="AH126" s="119"/>
      <c r="AI126" s="119"/>
      <c r="AJ126" s="77">
        <f t="shared" si="206"/>
        <v>0</v>
      </c>
      <c r="AK126" s="77">
        <f t="shared" si="207"/>
        <v>0</v>
      </c>
      <c r="AL126" s="77">
        <f t="shared" si="208"/>
        <v>0</v>
      </c>
      <c r="AM126" s="118"/>
      <c r="AN126" s="118"/>
      <c r="AO126" s="119"/>
      <c r="AP126" s="119"/>
      <c r="AQ126" s="77">
        <f t="shared" si="209"/>
        <v>0</v>
      </c>
      <c r="AR126" s="77">
        <f t="shared" si="210"/>
        <v>0</v>
      </c>
      <c r="AS126" s="77">
        <f t="shared" si="211"/>
        <v>0</v>
      </c>
      <c r="AT126" s="118"/>
      <c r="AU126" s="118"/>
      <c r="AV126" s="119"/>
      <c r="AW126" s="119"/>
      <c r="AX126" s="77">
        <f t="shared" si="212"/>
        <v>0</v>
      </c>
      <c r="AY126" s="77">
        <f t="shared" si="213"/>
        <v>0</v>
      </c>
      <c r="AZ126" s="77">
        <f t="shared" si="214"/>
        <v>0</v>
      </c>
      <c r="BA126" s="118"/>
      <c r="BB126" s="118"/>
      <c r="BC126" s="119"/>
      <c r="BD126" s="119"/>
      <c r="BE126" s="77">
        <f t="shared" si="215"/>
        <v>0</v>
      </c>
      <c r="BF126" s="77">
        <f t="shared" si="216"/>
        <v>0</v>
      </c>
      <c r="BG126" s="77">
        <f t="shared" si="217"/>
        <v>0</v>
      </c>
      <c r="BH126" s="118"/>
      <c r="BI126" s="118"/>
      <c r="BJ126" s="119"/>
      <c r="BK126" s="119"/>
      <c r="BL126" s="77">
        <f t="shared" si="218"/>
        <v>0</v>
      </c>
      <c r="BM126" s="77">
        <f t="shared" si="219"/>
        <v>0</v>
      </c>
      <c r="BN126" s="77">
        <f t="shared" si="220"/>
        <v>0</v>
      </c>
      <c r="BO126" s="118"/>
      <c r="BP126" s="118"/>
      <c r="BQ126" s="119"/>
      <c r="BR126" s="119"/>
      <c r="BS126" s="77">
        <f t="shared" si="221"/>
        <v>0</v>
      </c>
      <c r="BT126" s="77">
        <f t="shared" si="222"/>
        <v>0</v>
      </c>
      <c r="BU126" s="77">
        <f t="shared" si="223"/>
        <v>0</v>
      </c>
      <c r="BV126" s="118"/>
      <c r="BW126" s="118"/>
      <c r="BX126" s="119"/>
      <c r="BY126" s="119"/>
      <c r="BZ126" s="77">
        <f t="shared" si="224"/>
        <v>0</v>
      </c>
      <c r="CA126" s="77">
        <f t="shared" si="225"/>
        <v>0</v>
      </c>
      <c r="CB126" s="77">
        <f t="shared" si="226"/>
        <v>0</v>
      </c>
      <c r="CC126" s="118"/>
      <c r="CD126" s="118"/>
      <c r="CE126" s="119"/>
      <c r="CF126" s="119"/>
      <c r="CG126" s="77">
        <f t="shared" si="227"/>
        <v>0</v>
      </c>
      <c r="CH126" s="77">
        <f t="shared" si="228"/>
        <v>0</v>
      </c>
      <c r="CI126" s="77">
        <f t="shared" si="229"/>
        <v>0</v>
      </c>
      <c r="CJ126" s="118"/>
      <c r="CK126" s="118"/>
      <c r="CL126" s="119"/>
      <c r="CM126" s="119"/>
      <c r="CN126" s="77">
        <f t="shared" si="230"/>
        <v>0</v>
      </c>
      <c r="CO126" s="77">
        <f t="shared" si="231"/>
        <v>0</v>
      </c>
      <c r="CP126" s="77">
        <f t="shared" si="232"/>
        <v>0</v>
      </c>
      <c r="CQ126" s="118"/>
      <c r="CR126" s="118"/>
      <c r="CS126" s="119"/>
      <c r="CT126" s="119"/>
      <c r="CU126" s="77">
        <f t="shared" si="233"/>
        <v>0</v>
      </c>
      <c r="CV126" s="77">
        <f t="shared" si="234"/>
        <v>0</v>
      </c>
      <c r="CW126" s="77">
        <f t="shared" si="235"/>
        <v>0</v>
      </c>
      <c r="CX126" s="118"/>
      <c r="CY126" s="118"/>
      <c r="CZ126" s="119"/>
      <c r="DA126" s="119"/>
      <c r="DB126" s="77">
        <f t="shared" si="236"/>
        <v>0</v>
      </c>
      <c r="DC126" s="77">
        <f t="shared" si="237"/>
        <v>0</v>
      </c>
      <c r="DD126" s="77">
        <f t="shared" si="238"/>
        <v>0</v>
      </c>
      <c r="DE126" s="118"/>
      <c r="DF126" s="118"/>
      <c r="DG126" s="119"/>
      <c r="DH126" s="119"/>
      <c r="DI126" s="77">
        <f t="shared" si="239"/>
        <v>0</v>
      </c>
      <c r="DJ126" s="77">
        <f t="shared" si="240"/>
        <v>0</v>
      </c>
      <c r="DK126" s="77">
        <f t="shared" si="241"/>
        <v>0</v>
      </c>
      <c r="DL126" s="118"/>
      <c r="DM126" s="118"/>
      <c r="DN126" s="119"/>
      <c r="DO126" s="119"/>
      <c r="DP126" s="77">
        <f t="shared" si="242"/>
        <v>0</v>
      </c>
      <c r="DQ126" s="77">
        <f t="shared" si="243"/>
        <v>0</v>
      </c>
      <c r="DR126" s="77">
        <f t="shared" si="244"/>
        <v>0</v>
      </c>
      <c r="DS126" s="118"/>
      <c r="DT126" s="118"/>
      <c r="DU126" s="119"/>
      <c r="DV126" s="119"/>
      <c r="DW126" s="77">
        <f t="shared" si="245"/>
        <v>0</v>
      </c>
      <c r="DX126" s="77">
        <f t="shared" si="246"/>
        <v>0</v>
      </c>
      <c r="DY126" s="77">
        <f t="shared" si="247"/>
        <v>0</v>
      </c>
      <c r="DZ126" s="118"/>
      <c r="EA126" s="118"/>
      <c r="EB126" s="119"/>
      <c r="EC126" s="119"/>
      <c r="ED126" s="77">
        <f t="shared" si="248"/>
        <v>0</v>
      </c>
      <c r="EE126" s="77">
        <f t="shared" si="249"/>
        <v>0</v>
      </c>
      <c r="EF126" s="77">
        <f t="shared" si="250"/>
        <v>0</v>
      </c>
      <c r="EG126" s="118"/>
      <c r="EH126" s="118"/>
      <c r="EI126" s="119"/>
      <c r="EJ126" s="119"/>
      <c r="EK126" s="77">
        <f t="shared" si="251"/>
        <v>0</v>
      </c>
      <c r="EL126" s="77">
        <f t="shared" si="252"/>
        <v>0</v>
      </c>
      <c r="EM126" s="77">
        <f t="shared" si="253"/>
        <v>0</v>
      </c>
      <c r="EN126" s="118"/>
      <c r="EO126" s="118"/>
      <c r="EP126" s="119"/>
      <c r="EQ126" s="119"/>
      <c r="ER126" s="77">
        <f t="shared" si="254"/>
        <v>0</v>
      </c>
      <c r="ES126" s="77">
        <f t="shared" si="255"/>
        <v>0</v>
      </c>
      <c r="ET126" s="77">
        <f t="shared" si="256"/>
        <v>0</v>
      </c>
      <c r="EU126" s="118"/>
      <c r="EV126" s="118"/>
      <c r="EW126" s="119"/>
      <c r="EX126" s="119"/>
      <c r="EY126" s="77">
        <f t="shared" si="257"/>
        <v>0</v>
      </c>
      <c r="EZ126" s="77">
        <f t="shared" si="258"/>
        <v>0</v>
      </c>
      <c r="FA126" s="77">
        <f t="shared" si="259"/>
        <v>0</v>
      </c>
      <c r="FB126" s="118"/>
      <c r="FC126" s="118"/>
      <c r="FD126" s="119"/>
      <c r="FE126" s="119"/>
      <c r="FF126" s="77">
        <f t="shared" si="260"/>
        <v>0</v>
      </c>
      <c r="FG126" s="77">
        <f t="shared" si="261"/>
        <v>0</v>
      </c>
      <c r="FH126" s="77">
        <f t="shared" si="262"/>
        <v>0</v>
      </c>
      <c r="FI126" s="118"/>
      <c r="FJ126" s="118"/>
      <c r="FK126" s="119"/>
      <c r="FL126" s="119"/>
      <c r="FM126" s="77">
        <f t="shared" si="263"/>
        <v>0</v>
      </c>
      <c r="FN126" s="77">
        <f t="shared" si="264"/>
        <v>0</v>
      </c>
      <c r="FO126" s="77">
        <f t="shared" si="265"/>
        <v>0</v>
      </c>
      <c r="FP126" s="118"/>
      <c r="FQ126" s="118"/>
      <c r="FR126" s="119"/>
      <c r="FS126" s="119"/>
      <c r="FT126" s="77">
        <f t="shared" si="266"/>
        <v>0</v>
      </c>
      <c r="FU126" s="77">
        <f t="shared" si="267"/>
        <v>0</v>
      </c>
      <c r="FV126" s="77">
        <f t="shared" si="268"/>
        <v>0</v>
      </c>
      <c r="FW126" s="118"/>
      <c r="FX126" s="118"/>
      <c r="FY126" s="119"/>
      <c r="FZ126" s="119"/>
      <c r="GA126" s="77">
        <f t="shared" si="269"/>
        <v>0</v>
      </c>
      <c r="GB126" s="77">
        <f t="shared" si="270"/>
        <v>0</v>
      </c>
      <c r="GC126" s="77">
        <f t="shared" si="271"/>
        <v>0</v>
      </c>
      <c r="GD126" s="118"/>
      <c r="GE126" s="118"/>
      <c r="GF126" s="119"/>
      <c r="GG126" s="119"/>
      <c r="GH126" s="77">
        <f t="shared" si="272"/>
        <v>0</v>
      </c>
      <c r="GI126" s="77">
        <f t="shared" si="273"/>
        <v>0</v>
      </c>
      <c r="GJ126" s="77">
        <f t="shared" si="274"/>
        <v>0</v>
      </c>
      <c r="GK126" s="118"/>
      <c r="GL126" s="118"/>
      <c r="GM126" s="119"/>
      <c r="GN126" s="119"/>
      <c r="GO126" s="77">
        <f t="shared" si="275"/>
        <v>0</v>
      </c>
      <c r="GP126" s="77">
        <f t="shared" si="276"/>
        <v>0</v>
      </c>
      <c r="GQ126" s="77">
        <f t="shared" si="277"/>
        <v>0</v>
      </c>
      <c r="GR126" s="118"/>
      <c r="GS126" s="118"/>
      <c r="GT126" s="119"/>
      <c r="GU126" s="119"/>
      <c r="GV126" s="77">
        <f t="shared" si="278"/>
        <v>0</v>
      </c>
      <c r="GW126" s="77">
        <f t="shared" si="279"/>
        <v>0</v>
      </c>
      <c r="GX126" s="77">
        <f t="shared" si="280"/>
        <v>0</v>
      </c>
      <c r="GY126" s="118"/>
      <c r="GZ126" s="118"/>
      <c r="HA126" s="119"/>
      <c r="HB126" s="119"/>
      <c r="HC126" s="77">
        <f t="shared" si="281"/>
        <v>0</v>
      </c>
      <c r="HD126" s="77">
        <f t="shared" si="282"/>
        <v>0</v>
      </c>
      <c r="HE126" s="77">
        <f t="shared" si="283"/>
        <v>0</v>
      </c>
      <c r="HF126" s="118"/>
      <c r="HG126" s="118"/>
      <c r="HH126" s="119"/>
      <c r="HI126" s="119"/>
      <c r="HJ126" s="77">
        <f t="shared" si="284"/>
        <v>0</v>
      </c>
      <c r="HK126" s="77">
        <f t="shared" si="285"/>
        <v>0</v>
      </c>
      <c r="HL126" s="77">
        <f t="shared" si="286"/>
        <v>0</v>
      </c>
      <c r="HM126" s="120"/>
      <c r="HN126" s="120"/>
      <c r="HO126" s="120"/>
      <c r="HP126" s="120"/>
      <c r="HQ126" s="120"/>
      <c r="HR126" s="120"/>
      <c r="HS126" s="76">
        <f t="shared" si="181"/>
        <v>0</v>
      </c>
      <c r="HT126" s="76">
        <f t="shared" si="182"/>
        <v>0</v>
      </c>
      <c r="HU126" s="76">
        <f t="shared" si="183"/>
        <v>0</v>
      </c>
      <c r="HV126" s="76">
        <f t="shared" si="184"/>
        <v>0</v>
      </c>
      <c r="HW126" s="76">
        <f t="shared" si="185"/>
        <v>0</v>
      </c>
      <c r="HX126" s="76">
        <f t="shared" si="186"/>
        <v>0</v>
      </c>
      <c r="HY126" s="76">
        <f t="shared" si="187"/>
        <v>0</v>
      </c>
      <c r="HZ126" s="76">
        <f t="shared" si="188"/>
        <v>0</v>
      </c>
      <c r="IA126" s="76">
        <f t="shared" si="189"/>
        <v>0</v>
      </c>
      <c r="IB126" s="76">
        <f t="shared" si="190"/>
        <v>0</v>
      </c>
      <c r="IC126" s="76">
        <f t="shared" si="191"/>
        <v>0</v>
      </c>
      <c r="ID126" s="76">
        <f t="shared" si="192"/>
        <v>0</v>
      </c>
      <c r="IE126" s="78">
        <f>IF('Daftar Pegawai'!I120="ASN YANG TIDAK DIBAYARKAN TPP",100%,
 IF(HZ126&gt;=$C$4,100%,
 (HN126*3%)+H126+I126+J126+O126+P126+Q126+V126+W126+X126+AC126+AD126+AE126+AJ126+AK126+AL126+AQ126+AR126+AS126+AX126+AY126+AZ126+BE126+BF126+BG126+BL126+BM126+BN126+BS126+BT126+BU126+BZ126+CA126+CB126+CG126+CH126+CI126+CN126+CO126+CP126+CU126+CV126+CW126+DB126+DC126+DD126+DI126+DJ126+DK126+DP126+DQ126+DR126+DW126+DX126+DY126+ED126+EE126+EF126+EK126+EL126+EM126+ER126+ES126+ET126+EY126+EZ126+FA126+FF126+FG126+FH126+FM126+FN126+FO126+FT126+FU126+FV126+GA126+GB126+GC126+GH126+GI126+GJ126+GO126+GP126+GQ126+GV126+GW126+GX126+HC126+HD126+HE126+HJ126+HK126+HL126+'Daftar Pegawai'!K120+'Daftar Pegawai'!M120+'Daftar Pegawai'!U120+'Daftar Pegawai'!O120+'Daftar Pegawai'!Q120+'Daftar Pegawai'!S120
 )
)</f>
        <v>1</v>
      </c>
      <c r="IF126" s="78">
        <f t="shared" si="287"/>
        <v>1</v>
      </c>
    </row>
    <row r="127" spans="1:240" x14ac:dyDescent="0.25">
      <c r="A127" s="121">
        <f t="shared" si="193"/>
        <v>117</v>
      </c>
      <c r="B127" s="121">
        <f>'Daftar Pegawai'!B121</f>
        <v>0</v>
      </c>
      <c r="C127" s="121">
        <f>'Daftar Pegawai'!C121</f>
        <v>0</v>
      </c>
      <c r="D127" s="118"/>
      <c r="E127" s="118"/>
      <c r="F127" s="119"/>
      <c r="G127" s="119"/>
      <c r="H127" s="77">
        <f t="shared" si="194"/>
        <v>0</v>
      </c>
      <c r="I127" s="77">
        <f t="shared" si="195"/>
        <v>0</v>
      </c>
      <c r="J127" s="77">
        <f t="shared" si="196"/>
        <v>0</v>
      </c>
      <c r="K127" s="118"/>
      <c r="L127" s="118"/>
      <c r="M127" s="119"/>
      <c r="N127" s="119"/>
      <c r="O127" s="77">
        <f t="shared" si="197"/>
        <v>0</v>
      </c>
      <c r="P127" s="77">
        <f t="shared" si="198"/>
        <v>0</v>
      </c>
      <c r="Q127" s="77">
        <f t="shared" si="199"/>
        <v>0</v>
      </c>
      <c r="R127" s="118"/>
      <c r="S127" s="118"/>
      <c r="T127" s="119"/>
      <c r="U127" s="119"/>
      <c r="V127" s="77">
        <f t="shared" si="200"/>
        <v>0</v>
      </c>
      <c r="W127" s="77">
        <f t="shared" si="201"/>
        <v>0</v>
      </c>
      <c r="X127" s="77">
        <f t="shared" si="202"/>
        <v>0</v>
      </c>
      <c r="Y127" s="118"/>
      <c r="Z127" s="118"/>
      <c r="AA127" s="119"/>
      <c r="AB127" s="119"/>
      <c r="AC127" s="77">
        <f t="shared" si="203"/>
        <v>0</v>
      </c>
      <c r="AD127" s="77">
        <f t="shared" si="204"/>
        <v>0</v>
      </c>
      <c r="AE127" s="77">
        <f t="shared" si="205"/>
        <v>0</v>
      </c>
      <c r="AF127" s="118"/>
      <c r="AG127" s="118"/>
      <c r="AH127" s="119"/>
      <c r="AI127" s="119"/>
      <c r="AJ127" s="77">
        <f t="shared" si="206"/>
        <v>0</v>
      </c>
      <c r="AK127" s="77">
        <f t="shared" si="207"/>
        <v>0</v>
      </c>
      <c r="AL127" s="77">
        <f t="shared" si="208"/>
        <v>0</v>
      </c>
      <c r="AM127" s="118"/>
      <c r="AN127" s="118"/>
      <c r="AO127" s="119"/>
      <c r="AP127" s="119"/>
      <c r="AQ127" s="77">
        <f t="shared" si="209"/>
        <v>0</v>
      </c>
      <c r="AR127" s="77">
        <f t="shared" si="210"/>
        <v>0</v>
      </c>
      <c r="AS127" s="77">
        <f t="shared" si="211"/>
        <v>0</v>
      </c>
      <c r="AT127" s="118"/>
      <c r="AU127" s="118"/>
      <c r="AV127" s="119"/>
      <c r="AW127" s="119"/>
      <c r="AX127" s="77">
        <f t="shared" si="212"/>
        <v>0</v>
      </c>
      <c r="AY127" s="77">
        <f t="shared" si="213"/>
        <v>0</v>
      </c>
      <c r="AZ127" s="77">
        <f t="shared" si="214"/>
        <v>0</v>
      </c>
      <c r="BA127" s="118"/>
      <c r="BB127" s="118"/>
      <c r="BC127" s="119"/>
      <c r="BD127" s="119"/>
      <c r="BE127" s="77">
        <f t="shared" si="215"/>
        <v>0</v>
      </c>
      <c r="BF127" s="77">
        <f t="shared" si="216"/>
        <v>0</v>
      </c>
      <c r="BG127" s="77">
        <f t="shared" si="217"/>
        <v>0</v>
      </c>
      <c r="BH127" s="118"/>
      <c r="BI127" s="118"/>
      <c r="BJ127" s="119"/>
      <c r="BK127" s="119"/>
      <c r="BL127" s="77">
        <f t="shared" si="218"/>
        <v>0</v>
      </c>
      <c r="BM127" s="77">
        <f t="shared" si="219"/>
        <v>0</v>
      </c>
      <c r="BN127" s="77">
        <f t="shared" si="220"/>
        <v>0</v>
      </c>
      <c r="BO127" s="118"/>
      <c r="BP127" s="118"/>
      <c r="BQ127" s="119"/>
      <c r="BR127" s="119"/>
      <c r="BS127" s="77">
        <f t="shared" si="221"/>
        <v>0</v>
      </c>
      <c r="BT127" s="77">
        <f t="shared" si="222"/>
        <v>0</v>
      </c>
      <c r="BU127" s="77">
        <f t="shared" si="223"/>
        <v>0</v>
      </c>
      <c r="BV127" s="118"/>
      <c r="BW127" s="118"/>
      <c r="BX127" s="119"/>
      <c r="BY127" s="119"/>
      <c r="BZ127" s="77">
        <f t="shared" si="224"/>
        <v>0</v>
      </c>
      <c r="CA127" s="77">
        <f t="shared" si="225"/>
        <v>0</v>
      </c>
      <c r="CB127" s="77">
        <f t="shared" si="226"/>
        <v>0</v>
      </c>
      <c r="CC127" s="118"/>
      <c r="CD127" s="118"/>
      <c r="CE127" s="119"/>
      <c r="CF127" s="119"/>
      <c r="CG127" s="77">
        <f t="shared" si="227"/>
        <v>0</v>
      </c>
      <c r="CH127" s="77">
        <f t="shared" si="228"/>
        <v>0</v>
      </c>
      <c r="CI127" s="77">
        <f t="shared" si="229"/>
        <v>0</v>
      </c>
      <c r="CJ127" s="118"/>
      <c r="CK127" s="118"/>
      <c r="CL127" s="119"/>
      <c r="CM127" s="119"/>
      <c r="CN127" s="77">
        <f t="shared" si="230"/>
        <v>0</v>
      </c>
      <c r="CO127" s="77">
        <f t="shared" si="231"/>
        <v>0</v>
      </c>
      <c r="CP127" s="77">
        <f t="shared" si="232"/>
        <v>0</v>
      </c>
      <c r="CQ127" s="118"/>
      <c r="CR127" s="118"/>
      <c r="CS127" s="119"/>
      <c r="CT127" s="119"/>
      <c r="CU127" s="77">
        <f t="shared" si="233"/>
        <v>0</v>
      </c>
      <c r="CV127" s="77">
        <f t="shared" si="234"/>
        <v>0</v>
      </c>
      <c r="CW127" s="77">
        <f t="shared" si="235"/>
        <v>0</v>
      </c>
      <c r="CX127" s="118"/>
      <c r="CY127" s="118"/>
      <c r="CZ127" s="119"/>
      <c r="DA127" s="119"/>
      <c r="DB127" s="77">
        <f t="shared" si="236"/>
        <v>0</v>
      </c>
      <c r="DC127" s="77">
        <f t="shared" si="237"/>
        <v>0</v>
      </c>
      <c r="DD127" s="77">
        <f t="shared" si="238"/>
        <v>0</v>
      </c>
      <c r="DE127" s="118"/>
      <c r="DF127" s="118"/>
      <c r="DG127" s="119"/>
      <c r="DH127" s="119"/>
      <c r="DI127" s="77">
        <f t="shared" si="239"/>
        <v>0</v>
      </c>
      <c r="DJ127" s="77">
        <f t="shared" si="240"/>
        <v>0</v>
      </c>
      <c r="DK127" s="77">
        <f t="shared" si="241"/>
        <v>0</v>
      </c>
      <c r="DL127" s="118"/>
      <c r="DM127" s="118"/>
      <c r="DN127" s="119"/>
      <c r="DO127" s="119"/>
      <c r="DP127" s="77">
        <f t="shared" si="242"/>
        <v>0</v>
      </c>
      <c r="DQ127" s="77">
        <f t="shared" si="243"/>
        <v>0</v>
      </c>
      <c r="DR127" s="77">
        <f t="shared" si="244"/>
        <v>0</v>
      </c>
      <c r="DS127" s="118"/>
      <c r="DT127" s="118"/>
      <c r="DU127" s="119"/>
      <c r="DV127" s="119"/>
      <c r="DW127" s="77">
        <f t="shared" si="245"/>
        <v>0</v>
      </c>
      <c r="DX127" s="77">
        <f t="shared" si="246"/>
        <v>0</v>
      </c>
      <c r="DY127" s="77">
        <f t="shared" si="247"/>
        <v>0</v>
      </c>
      <c r="DZ127" s="118"/>
      <c r="EA127" s="118"/>
      <c r="EB127" s="119"/>
      <c r="EC127" s="119"/>
      <c r="ED127" s="77">
        <f t="shared" si="248"/>
        <v>0</v>
      </c>
      <c r="EE127" s="77">
        <f t="shared" si="249"/>
        <v>0</v>
      </c>
      <c r="EF127" s="77">
        <f t="shared" si="250"/>
        <v>0</v>
      </c>
      <c r="EG127" s="118"/>
      <c r="EH127" s="118"/>
      <c r="EI127" s="119"/>
      <c r="EJ127" s="119"/>
      <c r="EK127" s="77">
        <f t="shared" si="251"/>
        <v>0</v>
      </c>
      <c r="EL127" s="77">
        <f t="shared" si="252"/>
        <v>0</v>
      </c>
      <c r="EM127" s="77">
        <f t="shared" si="253"/>
        <v>0</v>
      </c>
      <c r="EN127" s="118"/>
      <c r="EO127" s="118"/>
      <c r="EP127" s="119"/>
      <c r="EQ127" s="119"/>
      <c r="ER127" s="77">
        <f t="shared" si="254"/>
        <v>0</v>
      </c>
      <c r="ES127" s="77">
        <f t="shared" si="255"/>
        <v>0</v>
      </c>
      <c r="ET127" s="77">
        <f t="shared" si="256"/>
        <v>0</v>
      </c>
      <c r="EU127" s="118"/>
      <c r="EV127" s="118"/>
      <c r="EW127" s="119"/>
      <c r="EX127" s="119"/>
      <c r="EY127" s="77">
        <f t="shared" si="257"/>
        <v>0</v>
      </c>
      <c r="EZ127" s="77">
        <f t="shared" si="258"/>
        <v>0</v>
      </c>
      <c r="FA127" s="77">
        <f t="shared" si="259"/>
        <v>0</v>
      </c>
      <c r="FB127" s="118"/>
      <c r="FC127" s="118"/>
      <c r="FD127" s="119"/>
      <c r="FE127" s="119"/>
      <c r="FF127" s="77">
        <f t="shared" si="260"/>
        <v>0</v>
      </c>
      <c r="FG127" s="77">
        <f t="shared" si="261"/>
        <v>0</v>
      </c>
      <c r="FH127" s="77">
        <f t="shared" si="262"/>
        <v>0</v>
      </c>
      <c r="FI127" s="118"/>
      <c r="FJ127" s="118"/>
      <c r="FK127" s="119"/>
      <c r="FL127" s="119"/>
      <c r="FM127" s="77">
        <f t="shared" si="263"/>
        <v>0</v>
      </c>
      <c r="FN127" s="77">
        <f t="shared" si="264"/>
        <v>0</v>
      </c>
      <c r="FO127" s="77">
        <f t="shared" si="265"/>
        <v>0</v>
      </c>
      <c r="FP127" s="118"/>
      <c r="FQ127" s="118"/>
      <c r="FR127" s="119"/>
      <c r="FS127" s="119"/>
      <c r="FT127" s="77">
        <f t="shared" si="266"/>
        <v>0</v>
      </c>
      <c r="FU127" s="77">
        <f t="shared" si="267"/>
        <v>0</v>
      </c>
      <c r="FV127" s="77">
        <f t="shared" si="268"/>
        <v>0</v>
      </c>
      <c r="FW127" s="118"/>
      <c r="FX127" s="118"/>
      <c r="FY127" s="119"/>
      <c r="FZ127" s="119"/>
      <c r="GA127" s="77">
        <f t="shared" si="269"/>
        <v>0</v>
      </c>
      <c r="GB127" s="77">
        <f t="shared" si="270"/>
        <v>0</v>
      </c>
      <c r="GC127" s="77">
        <f t="shared" si="271"/>
        <v>0</v>
      </c>
      <c r="GD127" s="118"/>
      <c r="GE127" s="118"/>
      <c r="GF127" s="119"/>
      <c r="GG127" s="119"/>
      <c r="GH127" s="77">
        <f t="shared" si="272"/>
        <v>0</v>
      </c>
      <c r="GI127" s="77">
        <f t="shared" si="273"/>
        <v>0</v>
      </c>
      <c r="GJ127" s="77">
        <f t="shared" si="274"/>
        <v>0</v>
      </c>
      <c r="GK127" s="118"/>
      <c r="GL127" s="118"/>
      <c r="GM127" s="119"/>
      <c r="GN127" s="119"/>
      <c r="GO127" s="77">
        <f t="shared" si="275"/>
        <v>0</v>
      </c>
      <c r="GP127" s="77">
        <f t="shared" si="276"/>
        <v>0</v>
      </c>
      <c r="GQ127" s="77">
        <f t="shared" si="277"/>
        <v>0</v>
      </c>
      <c r="GR127" s="118"/>
      <c r="GS127" s="118"/>
      <c r="GT127" s="119"/>
      <c r="GU127" s="119"/>
      <c r="GV127" s="77">
        <f t="shared" si="278"/>
        <v>0</v>
      </c>
      <c r="GW127" s="77">
        <f t="shared" si="279"/>
        <v>0</v>
      </c>
      <c r="GX127" s="77">
        <f t="shared" si="280"/>
        <v>0</v>
      </c>
      <c r="GY127" s="118"/>
      <c r="GZ127" s="118"/>
      <c r="HA127" s="119"/>
      <c r="HB127" s="119"/>
      <c r="HC127" s="77">
        <f t="shared" si="281"/>
        <v>0</v>
      </c>
      <c r="HD127" s="77">
        <f t="shared" si="282"/>
        <v>0</v>
      </c>
      <c r="HE127" s="77">
        <f t="shared" si="283"/>
        <v>0</v>
      </c>
      <c r="HF127" s="118"/>
      <c r="HG127" s="118"/>
      <c r="HH127" s="119"/>
      <c r="HI127" s="119"/>
      <c r="HJ127" s="77">
        <f t="shared" si="284"/>
        <v>0</v>
      </c>
      <c r="HK127" s="77">
        <f t="shared" si="285"/>
        <v>0</v>
      </c>
      <c r="HL127" s="77">
        <f t="shared" si="286"/>
        <v>0</v>
      </c>
      <c r="HM127" s="120"/>
      <c r="HN127" s="120"/>
      <c r="HO127" s="120"/>
      <c r="HP127" s="120"/>
      <c r="HQ127" s="120"/>
      <c r="HR127" s="120"/>
      <c r="HS127" s="76">
        <f t="shared" si="181"/>
        <v>0</v>
      </c>
      <c r="HT127" s="76">
        <f t="shared" si="182"/>
        <v>0</v>
      </c>
      <c r="HU127" s="76">
        <f t="shared" si="183"/>
        <v>0</v>
      </c>
      <c r="HV127" s="76">
        <f t="shared" si="184"/>
        <v>0</v>
      </c>
      <c r="HW127" s="76">
        <f t="shared" si="185"/>
        <v>0</v>
      </c>
      <c r="HX127" s="76">
        <f t="shared" si="186"/>
        <v>0</v>
      </c>
      <c r="HY127" s="76">
        <f t="shared" si="187"/>
        <v>0</v>
      </c>
      <c r="HZ127" s="76">
        <f t="shared" si="188"/>
        <v>0</v>
      </c>
      <c r="IA127" s="76">
        <f t="shared" si="189"/>
        <v>0</v>
      </c>
      <c r="IB127" s="76">
        <f t="shared" si="190"/>
        <v>0</v>
      </c>
      <c r="IC127" s="76">
        <f t="shared" si="191"/>
        <v>0</v>
      </c>
      <c r="ID127" s="76">
        <f t="shared" si="192"/>
        <v>0</v>
      </c>
      <c r="IE127" s="78">
        <f>IF('Daftar Pegawai'!I121="ASN YANG TIDAK DIBAYARKAN TPP",100%,
 IF(HZ127&gt;=$C$4,100%,
 (HN127*3%)+H127+I127+J127+O127+P127+Q127+V127+W127+X127+AC127+AD127+AE127+AJ127+AK127+AL127+AQ127+AR127+AS127+AX127+AY127+AZ127+BE127+BF127+BG127+BL127+BM127+BN127+BS127+BT127+BU127+BZ127+CA127+CB127+CG127+CH127+CI127+CN127+CO127+CP127+CU127+CV127+CW127+DB127+DC127+DD127+DI127+DJ127+DK127+DP127+DQ127+DR127+DW127+DX127+DY127+ED127+EE127+EF127+EK127+EL127+EM127+ER127+ES127+ET127+EY127+EZ127+FA127+FF127+FG127+FH127+FM127+FN127+FO127+FT127+FU127+FV127+GA127+GB127+GC127+GH127+GI127+GJ127+GO127+GP127+GQ127+GV127+GW127+GX127+HC127+HD127+HE127+HJ127+HK127+HL127+'Daftar Pegawai'!K121+'Daftar Pegawai'!M121+'Daftar Pegawai'!U121+'Daftar Pegawai'!O121+'Daftar Pegawai'!Q121+'Daftar Pegawai'!S121
 )
)</f>
        <v>1</v>
      </c>
      <c r="IF127" s="78">
        <f t="shared" si="287"/>
        <v>1</v>
      </c>
    </row>
    <row r="128" spans="1:240" x14ac:dyDescent="0.25">
      <c r="A128" s="121">
        <f t="shared" si="193"/>
        <v>118</v>
      </c>
      <c r="B128" s="121">
        <f>'Daftar Pegawai'!B122</f>
        <v>0</v>
      </c>
      <c r="C128" s="121">
        <f>'Daftar Pegawai'!C122</f>
        <v>0</v>
      </c>
      <c r="D128" s="118"/>
      <c r="E128" s="118"/>
      <c r="F128" s="119"/>
      <c r="G128" s="119"/>
      <c r="H128" s="77">
        <f t="shared" si="194"/>
        <v>0</v>
      </c>
      <c r="I128" s="77">
        <f t="shared" si="195"/>
        <v>0</v>
      </c>
      <c r="J128" s="77">
        <f t="shared" si="196"/>
        <v>0</v>
      </c>
      <c r="K128" s="118"/>
      <c r="L128" s="118"/>
      <c r="M128" s="119"/>
      <c r="N128" s="119"/>
      <c r="O128" s="77">
        <f t="shared" si="197"/>
        <v>0</v>
      </c>
      <c r="P128" s="77">
        <f t="shared" si="198"/>
        <v>0</v>
      </c>
      <c r="Q128" s="77">
        <f t="shared" si="199"/>
        <v>0</v>
      </c>
      <c r="R128" s="118"/>
      <c r="S128" s="118"/>
      <c r="T128" s="119"/>
      <c r="U128" s="119"/>
      <c r="V128" s="77">
        <f t="shared" si="200"/>
        <v>0</v>
      </c>
      <c r="W128" s="77">
        <f t="shared" si="201"/>
        <v>0</v>
      </c>
      <c r="X128" s="77">
        <f t="shared" si="202"/>
        <v>0</v>
      </c>
      <c r="Y128" s="118"/>
      <c r="Z128" s="118"/>
      <c r="AA128" s="119"/>
      <c r="AB128" s="119"/>
      <c r="AC128" s="77">
        <f t="shared" si="203"/>
        <v>0</v>
      </c>
      <c r="AD128" s="77">
        <f t="shared" si="204"/>
        <v>0</v>
      </c>
      <c r="AE128" s="77">
        <f t="shared" si="205"/>
        <v>0</v>
      </c>
      <c r="AF128" s="118"/>
      <c r="AG128" s="118"/>
      <c r="AH128" s="119"/>
      <c r="AI128" s="119"/>
      <c r="AJ128" s="77">
        <f t="shared" si="206"/>
        <v>0</v>
      </c>
      <c r="AK128" s="77">
        <f t="shared" si="207"/>
        <v>0</v>
      </c>
      <c r="AL128" s="77">
        <f t="shared" si="208"/>
        <v>0</v>
      </c>
      <c r="AM128" s="118"/>
      <c r="AN128" s="118"/>
      <c r="AO128" s="119"/>
      <c r="AP128" s="119"/>
      <c r="AQ128" s="77">
        <f t="shared" si="209"/>
        <v>0</v>
      </c>
      <c r="AR128" s="77">
        <f t="shared" si="210"/>
        <v>0</v>
      </c>
      <c r="AS128" s="77">
        <f t="shared" si="211"/>
        <v>0</v>
      </c>
      <c r="AT128" s="118"/>
      <c r="AU128" s="118"/>
      <c r="AV128" s="119"/>
      <c r="AW128" s="119"/>
      <c r="AX128" s="77">
        <f t="shared" si="212"/>
        <v>0</v>
      </c>
      <c r="AY128" s="77">
        <f t="shared" si="213"/>
        <v>0</v>
      </c>
      <c r="AZ128" s="77">
        <f t="shared" si="214"/>
        <v>0</v>
      </c>
      <c r="BA128" s="118"/>
      <c r="BB128" s="118"/>
      <c r="BC128" s="119"/>
      <c r="BD128" s="119"/>
      <c r="BE128" s="77">
        <f t="shared" si="215"/>
        <v>0</v>
      </c>
      <c r="BF128" s="77">
        <f t="shared" si="216"/>
        <v>0</v>
      </c>
      <c r="BG128" s="77">
        <f t="shared" si="217"/>
        <v>0</v>
      </c>
      <c r="BH128" s="118"/>
      <c r="BI128" s="118"/>
      <c r="BJ128" s="119"/>
      <c r="BK128" s="119"/>
      <c r="BL128" s="77">
        <f t="shared" si="218"/>
        <v>0</v>
      </c>
      <c r="BM128" s="77">
        <f t="shared" si="219"/>
        <v>0</v>
      </c>
      <c r="BN128" s="77">
        <f t="shared" si="220"/>
        <v>0</v>
      </c>
      <c r="BO128" s="118"/>
      <c r="BP128" s="118"/>
      <c r="BQ128" s="119"/>
      <c r="BR128" s="119"/>
      <c r="BS128" s="77">
        <f t="shared" si="221"/>
        <v>0</v>
      </c>
      <c r="BT128" s="77">
        <f t="shared" si="222"/>
        <v>0</v>
      </c>
      <c r="BU128" s="77">
        <f t="shared" si="223"/>
        <v>0</v>
      </c>
      <c r="BV128" s="118"/>
      <c r="BW128" s="118"/>
      <c r="BX128" s="119"/>
      <c r="BY128" s="119"/>
      <c r="BZ128" s="77">
        <f t="shared" si="224"/>
        <v>0</v>
      </c>
      <c r="CA128" s="77">
        <f t="shared" si="225"/>
        <v>0</v>
      </c>
      <c r="CB128" s="77">
        <f t="shared" si="226"/>
        <v>0</v>
      </c>
      <c r="CC128" s="118"/>
      <c r="CD128" s="118"/>
      <c r="CE128" s="119"/>
      <c r="CF128" s="119"/>
      <c r="CG128" s="77">
        <f t="shared" si="227"/>
        <v>0</v>
      </c>
      <c r="CH128" s="77">
        <f t="shared" si="228"/>
        <v>0</v>
      </c>
      <c r="CI128" s="77">
        <f t="shared" si="229"/>
        <v>0</v>
      </c>
      <c r="CJ128" s="118"/>
      <c r="CK128" s="118"/>
      <c r="CL128" s="119"/>
      <c r="CM128" s="119"/>
      <c r="CN128" s="77">
        <f t="shared" si="230"/>
        <v>0</v>
      </c>
      <c r="CO128" s="77">
        <f t="shared" si="231"/>
        <v>0</v>
      </c>
      <c r="CP128" s="77">
        <f t="shared" si="232"/>
        <v>0</v>
      </c>
      <c r="CQ128" s="118"/>
      <c r="CR128" s="118"/>
      <c r="CS128" s="119"/>
      <c r="CT128" s="119"/>
      <c r="CU128" s="77">
        <f t="shared" si="233"/>
        <v>0</v>
      </c>
      <c r="CV128" s="77">
        <f t="shared" si="234"/>
        <v>0</v>
      </c>
      <c r="CW128" s="77">
        <f t="shared" si="235"/>
        <v>0</v>
      </c>
      <c r="CX128" s="118"/>
      <c r="CY128" s="118"/>
      <c r="CZ128" s="119"/>
      <c r="DA128" s="119"/>
      <c r="DB128" s="77">
        <f t="shared" si="236"/>
        <v>0</v>
      </c>
      <c r="DC128" s="77">
        <f t="shared" si="237"/>
        <v>0</v>
      </c>
      <c r="DD128" s="77">
        <f t="shared" si="238"/>
        <v>0</v>
      </c>
      <c r="DE128" s="118"/>
      <c r="DF128" s="118"/>
      <c r="DG128" s="119"/>
      <c r="DH128" s="119"/>
      <c r="DI128" s="77">
        <f t="shared" si="239"/>
        <v>0</v>
      </c>
      <c r="DJ128" s="77">
        <f t="shared" si="240"/>
        <v>0</v>
      </c>
      <c r="DK128" s="77">
        <f t="shared" si="241"/>
        <v>0</v>
      </c>
      <c r="DL128" s="118"/>
      <c r="DM128" s="118"/>
      <c r="DN128" s="119"/>
      <c r="DO128" s="119"/>
      <c r="DP128" s="77">
        <f t="shared" si="242"/>
        <v>0</v>
      </c>
      <c r="DQ128" s="77">
        <f t="shared" si="243"/>
        <v>0</v>
      </c>
      <c r="DR128" s="77">
        <f t="shared" si="244"/>
        <v>0</v>
      </c>
      <c r="DS128" s="118"/>
      <c r="DT128" s="118"/>
      <c r="DU128" s="119"/>
      <c r="DV128" s="119"/>
      <c r="DW128" s="77">
        <f t="shared" si="245"/>
        <v>0</v>
      </c>
      <c r="DX128" s="77">
        <f t="shared" si="246"/>
        <v>0</v>
      </c>
      <c r="DY128" s="77">
        <f t="shared" si="247"/>
        <v>0</v>
      </c>
      <c r="DZ128" s="118"/>
      <c r="EA128" s="118"/>
      <c r="EB128" s="119"/>
      <c r="EC128" s="119"/>
      <c r="ED128" s="77">
        <f t="shared" si="248"/>
        <v>0</v>
      </c>
      <c r="EE128" s="77">
        <f t="shared" si="249"/>
        <v>0</v>
      </c>
      <c r="EF128" s="77">
        <f t="shared" si="250"/>
        <v>0</v>
      </c>
      <c r="EG128" s="118"/>
      <c r="EH128" s="118"/>
      <c r="EI128" s="119"/>
      <c r="EJ128" s="119"/>
      <c r="EK128" s="77">
        <f t="shared" si="251"/>
        <v>0</v>
      </c>
      <c r="EL128" s="77">
        <f t="shared" si="252"/>
        <v>0</v>
      </c>
      <c r="EM128" s="77">
        <f t="shared" si="253"/>
        <v>0</v>
      </c>
      <c r="EN128" s="118"/>
      <c r="EO128" s="118"/>
      <c r="EP128" s="119"/>
      <c r="EQ128" s="119"/>
      <c r="ER128" s="77">
        <f t="shared" si="254"/>
        <v>0</v>
      </c>
      <c r="ES128" s="77">
        <f t="shared" si="255"/>
        <v>0</v>
      </c>
      <c r="ET128" s="77">
        <f t="shared" si="256"/>
        <v>0</v>
      </c>
      <c r="EU128" s="118"/>
      <c r="EV128" s="118"/>
      <c r="EW128" s="119"/>
      <c r="EX128" s="119"/>
      <c r="EY128" s="77">
        <f t="shared" si="257"/>
        <v>0</v>
      </c>
      <c r="EZ128" s="77">
        <f t="shared" si="258"/>
        <v>0</v>
      </c>
      <c r="FA128" s="77">
        <f t="shared" si="259"/>
        <v>0</v>
      </c>
      <c r="FB128" s="118"/>
      <c r="FC128" s="118"/>
      <c r="FD128" s="119"/>
      <c r="FE128" s="119"/>
      <c r="FF128" s="77">
        <f t="shared" si="260"/>
        <v>0</v>
      </c>
      <c r="FG128" s="77">
        <f t="shared" si="261"/>
        <v>0</v>
      </c>
      <c r="FH128" s="77">
        <f t="shared" si="262"/>
        <v>0</v>
      </c>
      <c r="FI128" s="118"/>
      <c r="FJ128" s="118"/>
      <c r="FK128" s="119"/>
      <c r="FL128" s="119"/>
      <c r="FM128" s="77">
        <f t="shared" si="263"/>
        <v>0</v>
      </c>
      <c r="FN128" s="77">
        <f t="shared" si="264"/>
        <v>0</v>
      </c>
      <c r="FO128" s="77">
        <f t="shared" si="265"/>
        <v>0</v>
      </c>
      <c r="FP128" s="118"/>
      <c r="FQ128" s="118"/>
      <c r="FR128" s="119"/>
      <c r="FS128" s="119"/>
      <c r="FT128" s="77">
        <f t="shared" si="266"/>
        <v>0</v>
      </c>
      <c r="FU128" s="77">
        <f t="shared" si="267"/>
        <v>0</v>
      </c>
      <c r="FV128" s="77">
        <f t="shared" si="268"/>
        <v>0</v>
      </c>
      <c r="FW128" s="118"/>
      <c r="FX128" s="118"/>
      <c r="FY128" s="119"/>
      <c r="FZ128" s="119"/>
      <c r="GA128" s="77">
        <f t="shared" si="269"/>
        <v>0</v>
      </c>
      <c r="GB128" s="77">
        <f t="shared" si="270"/>
        <v>0</v>
      </c>
      <c r="GC128" s="77">
        <f t="shared" si="271"/>
        <v>0</v>
      </c>
      <c r="GD128" s="118"/>
      <c r="GE128" s="118"/>
      <c r="GF128" s="119"/>
      <c r="GG128" s="119"/>
      <c r="GH128" s="77">
        <f t="shared" si="272"/>
        <v>0</v>
      </c>
      <c r="GI128" s="77">
        <f t="shared" si="273"/>
        <v>0</v>
      </c>
      <c r="GJ128" s="77">
        <f t="shared" si="274"/>
        <v>0</v>
      </c>
      <c r="GK128" s="118"/>
      <c r="GL128" s="118"/>
      <c r="GM128" s="119"/>
      <c r="GN128" s="119"/>
      <c r="GO128" s="77">
        <f t="shared" si="275"/>
        <v>0</v>
      </c>
      <c r="GP128" s="77">
        <f t="shared" si="276"/>
        <v>0</v>
      </c>
      <c r="GQ128" s="77">
        <f t="shared" si="277"/>
        <v>0</v>
      </c>
      <c r="GR128" s="118"/>
      <c r="GS128" s="118"/>
      <c r="GT128" s="119"/>
      <c r="GU128" s="119"/>
      <c r="GV128" s="77">
        <f t="shared" si="278"/>
        <v>0</v>
      </c>
      <c r="GW128" s="77">
        <f t="shared" si="279"/>
        <v>0</v>
      </c>
      <c r="GX128" s="77">
        <f t="shared" si="280"/>
        <v>0</v>
      </c>
      <c r="GY128" s="118"/>
      <c r="GZ128" s="118"/>
      <c r="HA128" s="119"/>
      <c r="HB128" s="119"/>
      <c r="HC128" s="77">
        <f t="shared" si="281"/>
        <v>0</v>
      </c>
      <c r="HD128" s="77">
        <f t="shared" si="282"/>
        <v>0</v>
      </c>
      <c r="HE128" s="77">
        <f t="shared" si="283"/>
        <v>0</v>
      </c>
      <c r="HF128" s="118"/>
      <c r="HG128" s="118"/>
      <c r="HH128" s="119"/>
      <c r="HI128" s="119"/>
      <c r="HJ128" s="77">
        <f t="shared" si="284"/>
        <v>0</v>
      </c>
      <c r="HK128" s="77">
        <f t="shared" si="285"/>
        <v>0</v>
      </c>
      <c r="HL128" s="77">
        <f t="shared" si="286"/>
        <v>0</v>
      </c>
      <c r="HM128" s="120"/>
      <c r="HN128" s="120"/>
      <c r="HO128" s="120"/>
      <c r="HP128" s="120"/>
      <c r="HQ128" s="120"/>
      <c r="HR128" s="120"/>
      <c r="HS128" s="76">
        <f t="shared" si="181"/>
        <v>0</v>
      </c>
      <c r="HT128" s="76">
        <f t="shared" si="182"/>
        <v>0</v>
      </c>
      <c r="HU128" s="76">
        <f t="shared" si="183"/>
        <v>0</v>
      </c>
      <c r="HV128" s="76">
        <f t="shared" si="184"/>
        <v>0</v>
      </c>
      <c r="HW128" s="76">
        <f t="shared" si="185"/>
        <v>0</v>
      </c>
      <c r="HX128" s="76">
        <f t="shared" si="186"/>
        <v>0</v>
      </c>
      <c r="HY128" s="76">
        <f t="shared" si="187"/>
        <v>0</v>
      </c>
      <c r="HZ128" s="76">
        <f t="shared" si="188"/>
        <v>0</v>
      </c>
      <c r="IA128" s="76">
        <f t="shared" si="189"/>
        <v>0</v>
      </c>
      <c r="IB128" s="76">
        <f t="shared" si="190"/>
        <v>0</v>
      </c>
      <c r="IC128" s="76">
        <f t="shared" si="191"/>
        <v>0</v>
      </c>
      <c r="ID128" s="76">
        <f t="shared" si="192"/>
        <v>0</v>
      </c>
      <c r="IE128" s="78">
        <f>IF('Daftar Pegawai'!I122="ASN YANG TIDAK DIBAYARKAN TPP",100%,
 IF(HZ128&gt;=$C$4,100%,
 (HN128*3%)+H128+I128+J128+O128+P128+Q128+V128+W128+X128+AC128+AD128+AE128+AJ128+AK128+AL128+AQ128+AR128+AS128+AX128+AY128+AZ128+BE128+BF128+BG128+BL128+BM128+BN128+BS128+BT128+BU128+BZ128+CA128+CB128+CG128+CH128+CI128+CN128+CO128+CP128+CU128+CV128+CW128+DB128+DC128+DD128+DI128+DJ128+DK128+DP128+DQ128+DR128+DW128+DX128+DY128+ED128+EE128+EF128+EK128+EL128+EM128+ER128+ES128+ET128+EY128+EZ128+FA128+FF128+FG128+FH128+FM128+FN128+FO128+FT128+FU128+FV128+GA128+GB128+GC128+GH128+GI128+GJ128+GO128+GP128+GQ128+GV128+GW128+GX128+HC128+HD128+HE128+HJ128+HK128+HL128+'Daftar Pegawai'!K122+'Daftar Pegawai'!M122+'Daftar Pegawai'!U122+'Daftar Pegawai'!O122+'Daftar Pegawai'!Q122+'Daftar Pegawai'!S122
 )
)</f>
        <v>1</v>
      </c>
      <c r="IF128" s="78">
        <f t="shared" si="287"/>
        <v>1</v>
      </c>
    </row>
    <row r="129" spans="1:240" x14ac:dyDescent="0.25">
      <c r="A129" s="121">
        <f t="shared" si="193"/>
        <v>119</v>
      </c>
      <c r="B129" s="121">
        <f>'Daftar Pegawai'!B123</f>
        <v>0</v>
      </c>
      <c r="C129" s="121">
        <f>'Daftar Pegawai'!C123</f>
        <v>0</v>
      </c>
      <c r="D129" s="118"/>
      <c r="E129" s="118"/>
      <c r="F129" s="119"/>
      <c r="G129" s="119"/>
      <c r="H129" s="77">
        <f t="shared" si="194"/>
        <v>0</v>
      </c>
      <c r="I129" s="77">
        <f t="shared" si="195"/>
        <v>0</v>
      </c>
      <c r="J129" s="77">
        <f t="shared" si="196"/>
        <v>0</v>
      </c>
      <c r="K129" s="118"/>
      <c r="L129" s="118"/>
      <c r="M129" s="119"/>
      <c r="N129" s="119"/>
      <c r="O129" s="77">
        <f t="shared" si="197"/>
        <v>0</v>
      </c>
      <c r="P129" s="77">
        <f t="shared" si="198"/>
        <v>0</v>
      </c>
      <c r="Q129" s="77">
        <f t="shared" si="199"/>
        <v>0</v>
      </c>
      <c r="R129" s="118"/>
      <c r="S129" s="118"/>
      <c r="T129" s="119"/>
      <c r="U129" s="119"/>
      <c r="V129" s="77">
        <f t="shared" si="200"/>
        <v>0</v>
      </c>
      <c r="W129" s="77">
        <f t="shared" si="201"/>
        <v>0</v>
      </c>
      <c r="X129" s="77">
        <f t="shared" si="202"/>
        <v>0</v>
      </c>
      <c r="Y129" s="118"/>
      <c r="Z129" s="118"/>
      <c r="AA129" s="119"/>
      <c r="AB129" s="119"/>
      <c r="AC129" s="77">
        <f t="shared" si="203"/>
        <v>0</v>
      </c>
      <c r="AD129" s="77">
        <f t="shared" si="204"/>
        <v>0</v>
      </c>
      <c r="AE129" s="77">
        <f t="shared" si="205"/>
        <v>0</v>
      </c>
      <c r="AF129" s="118"/>
      <c r="AG129" s="118"/>
      <c r="AH129" s="119"/>
      <c r="AI129" s="119"/>
      <c r="AJ129" s="77">
        <f t="shared" si="206"/>
        <v>0</v>
      </c>
      <c r="AK129" s="77">
        <f t="shared" si="207"/>
        <v>0</v>
      </c>
      <c r="AL129" s="77">
        <f t="shared" si="208"/>
        <v>0</v>
      </c>
      <c r="AM129" s="118"/>
      <c r="AN129" s="118"/>
      <c r="AO129" s="119"/>
      <c r="AP129" s="119"/>
      <c r="AQ129" s="77">
        <f t="shared" si="209"/>
        <v>0</v>
      </c>
      <c r="AR129" s="77">
        <f t="shared" si="210"/>
        <v>0</v>
      </c>
      <c r="AS129" s="77">
        <f t="shared" si="211"/>
        <v>0</v>
      </c>
      <c r="AT129" s="118"/>
      <c r="AU129" s="118"/>
      <c r="AV129" s="119"/>
      <c r="AW129" s="119"/>
      <c r="AX129" s="77">
        <f t="shared" si="212"/>
        <v>0</v>
      </c>
      <c r="AY129" s="77">
        <f t="shared" si="213"/>
        <v>0</v>
      </c>
      <c r="AZ129" s="77">
        <f t="shared" si="214"/>
        <v>0</v>
      </c>
      <c r="BA129" s="118"/>
      <c r="BB129" s="118"/>
      <c r="BC129" s="119"/>
      <c r="BD129" s="119"/>
      <c r="BE129" s="77">
        <f t="shared" si="215"/>
        <v>0</v>
      </c>
      <c r="BF129" s="77">
        <f t="shared" si="216"/>
        <v>0</v>
      </c>
      <c r="BG129" s="77">
        <f t="shared" si="217"/>
        <v>0</v>
      </c>
      <c r="BH129" s="118"/>
      <c r="BI129" s="118"/>
      <c r="BJ129" s="119"/>
      <c r="BK129" s="119"/>
      <c r="BL129" s="77">
        <f t="shared" si="218"/>
        <v>0</v>
      </c>
      <c r="BM129" s="77">
        <f t="shared" si="219"/>
        <v>0</v>
      </c>
      <c r="BN129" s="77">
        <f t="shared" si="220"/>
        <v>0</v>
      </c>
      <c r="BO129" s="118"/>
      <c r="BP129" s="118"/>
      <c r="BQ129" s="119"/>
      <c r="BR129" s="119"/>
      <c r="BS129" s="77">
        <f t="shared" si="221"/>
        <v>0</v>
      </c>
      <c r="BT129" s="77">
        <f t="shared" si="222"/>
        <v>0</v>
      </c>
      <c r="BU129" s="77">
        <f t="shared" si="223"/>
        <v>0</v>
      </c>
      <c r="BV129" s="118"/>
      <c r="BW129" s="118"/>
      <c r="BX129" s="119"/>
      <c r="BY129" s="119"/>
      <c r="BZ129" s="77">
        <f t="shared" si="224"/>
        <v>0</v>
      </c>
      <c r="CA129" s="77">
        <f t="shared" si="225"/>
        <v>0</v>
      </c>
      <c r="CB129" s="77">
        <f t="shared" si="226"/>
        <v>0</v>
      </c>
      <c r="CC129" s="118"/>
      <c r="CD129" s="118"/>
      <c r="CE129" s="119"/>
      <c r="CF129" s="119"/>
      <c r="CG129" s="77">
        <f t="shared" si="227"/>
        <v>0</v>
      </c>
      <c r="CH129" s="77">
        <f t="shared" si="228"/>
        <v>0</v>
      </c>
      <c r="CI129" s="77">
        <f t="shared" si="229"/>
        <v>0</v>
      </c>
      <c r="CJ129" s="118"/>
      <c r="CK129" s="118"/>
      <c r="CL129" s="119"/>
      <c r="CM129" s="119"/>
      <c r="CN129" s="77">
        <f t="shared" si="230"/>
        <v>0</v>
      </c>
      <c r="CO129" s="77">
        <f t="shared" si="231"/>
        <v>0</v>
      </c>
      <c r="CP129" s="77">
        <f t="shared" si="232"/>
        <v>0</v>
      </c>
      <c r="CQ129" s="118"/>
      <c r="CR129" s="118"/>
      <c r="CS129" s="119"/>
      <c r="CT129" s="119"/>
      <c r="CU129" s="77">
        <f t="shared" si="233"/>
        <v>0</v>
      </c>
      <c r="CV129" s="77">
        <f t="shared" si="234"/>
        <v>0</v>
      </c>
      <c r="CW129" s="77">
        <f t="shared" si="235"/>
        <v>0</v>
      </c>
      <c r="CX129" s="118"/>
      <c r="CY129" s="118"/>
      <c r="CZ129" s="119"/>
      <c r="DA129" s="119"/>
      <c r="DB129" s="77">
        <f t="shared" si="236"/>
        <v>0</v>
      </c>
      <c r="DC129" s="77">
        <f t="shared" si="237"/>
        <v>0</v>
      </c>
      <c r="DD129" s="77">
        <f t="shared" si="238"/>
        <v>0</v>
      </c>
      <c r="DE129" s="118"/>
      <c r="DF129" s="118"/>
      <c r="DG129" s="119"/>
      <c r="DH129" s="119"/>
      <c r="DI129" s="77">
        <f t="shared" si="239"/>
        <v>0</v>
      </c>
      <c r="DJ129" s="77">
        <f t="shared" si="240"/>
        <v>0</v>
      </c>
      <c r="DK129" s="77">
        <f t="shared" si="241"/>
        <v>0</v>
      </c>
      <c r="DL129" s="118"/>
      <c r="DM129" s="118"/>
      <c r="DN129" s="119"/>
      <c r="DO129" s="119"/>
      <c r="DP129" s="77">
        <f t="shared" si="242"/>
        <v>0</v>
      </c>
      <c r="DQ129" s="77">
        <f t="shared" si="243"/>
        <v>0</v>
      </c>
      <c r="DR129" s="77">
        <f t="shared" si="244"/>
        <v>0</v>
      </c>
      <c r="DS129" s="118"/>
      <c r="DT129" s="118"/>
      <c r="DU129" s="119"/>
      <c r="DV129" s="119"/>
      <c r="DW129" s="77">
        <f t="shared" si="245"/>
        <v>0</v>
      </c>
      <c r="DX129" s="77">
        <f t="shared" si="246"/>
        <v>0</v>
      </c>
      <c r="DY129" s="77">
        <f t="shared" si="247"/>
        <v>0</v>
      </c>
      <c r="DZ129" s="118"/>
      <c r="EA129" s="118"/>
      <c r="EB129" s="119"/>
      <c r="EC129" s="119"/>
      <c r="ED129" s="77">
        <f t="shared" si="248"/>
        <v>0</v>
      </c>
      <c r="EE129" s="77">
        <f t="shared" si="249"/>
        <v>0</v>
      </c>
      <c r="EF129" s="77">
        <f t="shared" si="250"/>
        <v>0</v>
      </c>
      <c r="EG129" s="118"/>
      <c r="EH129" s="118"/>
      <c r="EI129" s="119"/>
      <c r="EJ129" s="119"/>
      <c r="EK129" s="77">
        <f t="shared" si="251"/>
        <v>0</v>
      </c>
      <c r="EL129" s="77">
        <f t="shared" si="252"/>
        <v>0</v>
      </c>
      <c r="EM129" s="77">
        <f t="shared" si="253"/>
        <v>0</v>
      </c>
      <c r="EN129" s="118"/>
      <c r="EO129" s="118"/>
      <c r="EP129" s="119"/>
      <c r="EQ129" s="119"/>
      <c r="ER129" s="77">
        <f t="shared" si="254"/>
        <v>0</v>
      </c>
      <c r="ES129" s="77">
        <f t="shared" si="255"/>
        <v>0</v>
      </c>
      <c r="ET129" s="77">
        <f t="shared" si="256"/>
        <v>0</v>
      </c>
      <c r="EU129" s="118"/>
      <c r="EV129" s="118"/>
      <c r="EW129" s="119"/>
      <c r="EX129" s="119"/>
      <c r="EY129" s="77">
        <f t="shared" si="257"/>
        <v>0</v>
      </c>
      <c r="EZ129" s="77">
        <f t="shared" si="258"/>
        <v>0</v>
      </c>
      <c r="FA129" s="77">
        <f t="shared" si="259"/>
        <v>0</v>
      </c>
      <c r="FB129" s="118"/>
      <c r="FC129" s="118"/>
      <c r="FD129" s="119"/>
      <c r="FE129" s="119"/>
      <c r="FF129" s="77">
        <f t="shared" si="260"/>
        <v>0</v>
      </c>
      <c r="FG129" s="77">
        <f t="shared" si="261"/>
        <v>0</v>
      </c>
      <c r="FH129" s="77">
        <f t="shared" si="262"/>
        <v>0</v>
      </c>
      <c r="FI129" s="118"/>
      <c r="FJ129" s="118"/>
      <c r="FK129" s="119"/>
      <c r="FL129" s="119"/>
      <c r="FM129" s="77">
        <f t="shared" si="263"/>
        <v>0</v>
      </c>
      <c r="FN129" s="77">
        <f t="shared" si="264"/>
        <v>0</v>
      </c>
      <c r="FO129" s="77">
        <f t="shared" si="265"/>
        <v>0</v>
      </c>
      <c r="FP129" s="118"/>
      <c r="FQ129" s="118"/>
      <c r="FR129" s="119"/>
      <c r="FS129" s="119"/>
      <c r="FT129" s="77">
        <f t="shared" si="266"/>
        <v>0</v>
      </c>
      <c r="FU129" s="77">
        <f t="shared" si="267"/>
        <v>0</v>
      </c>
      <c r="FV129" s="77">
        <f t="shared" si="268"/>
        <v>0</v>
      </c>
      <c r="FW129" s="118"/>
      <c r="FX129" s="118"/>
      <c r="FY129" s="119"/>
      <c r="FZ129" s="119"/>
      <c r="GA129" s="77">
        <f t="shared" si="269"/>
        <v>0</v>
      </c>
      <c r="GB129" s="77">
        <f t="shared" si="270"/>
        <v>0</v>
      </c>
      <c r="GC129" s="77">
        <f t="shared" si="271"/>
        <v>0</v>
      </c>
      <c r="GD129" s="118"/>
      <c r="GE129" s="118"/>
      <c r="GF129" s="119"/>
      <c r="GG129" s="119"/>
      <c r="GH129" s="77">
        <f t="shared" si="272"/>
        <v>0</v>
      </c>
      <c r="GI129" s="77">
        <f t="shared" si="273"/>
        <v>0</v>
      </c>
      <c r="GJ129" s="77">
        <f t="shared" si="274"/>
        <v>0</v>
      </c>
      <c r="GK129" s="118"/>
      <c r="GL129" s="118"/>
      <c r="GM129" s="119"/>
      <c r="GN129" s="119"/>
      <c r="GO129" s="77">
        <f t="shared" si="275"/>
        <v>0</v>
      </c>
      <c r="GP129" s="77">
        <f t="shared" si="276"/>
        <v>0</v>
      </c>
      <c r="GQ129" s="77">
        <f t="shared" si="277"/>
        <v>0</v>
      </c>
      <c r="GR129" s="118"/>
      <c r="GS129" s="118"/>
      <c r="GT129" s="119"/>
      <c r="GU129" s="119"/>
      <c r="GV129" s="77">
        <f t="shared" si="278"/>
        <v>0</v>
      </c>
      <c r="GW129" s="77">
        <f t="shared" si="279"/>
        <v>0</v>
      </c>
      <c r="GX129" s="77">
        <f t="shared" si="280"/>
        <v>0</v>
      </c>
      <c r="GY129" s="118"/>
      <c r="GZ129" s="118"/>
      <c r="HA129" s="119"/>
      <c r="HB129" s="119"/>
      <c r="HC129" s="77">
        <f t="shared" si="281"/>
        <v>0</v>
      </c>
      <c r="HD129" s="77">
        <f t="shared" si="282"/>
        <v>0</v>
      </c>
      <c r="HE129" s="77">
        <f t="shared" si="283"/>
        <v>0</v>
      </c>
      <c r="HF129" s="118"/>
      <c r="HG129" s="118"/>
      <c r="HH129" s="119"/>
      <c r="HI129" s="119"/>
      <c r="HJ129" s="77">
        <f t="shared" si="284"/>
        <v>0</v>
      </c>
      <c r="HK129" s="77">
        <f t="shared" si="285"/>
        <v>0</v>
      </c>
      <c r="HL129" s="77">
        <f t="shared" si="286"/>
        <v>0</v>
      </c>
      <c r="HM129" s="120"/>
      <c r="HN129" s="120"/>
      <c r="HO129" s="120"/>
      <c r="HP129" s="120"/>
      <c r="HQ129" s="120"/>
      <c r="HR129" s="120"/>
      <c r="HS129" s="76">
        <f t="shared" si="181"/>
        <v>0</v>
      </c>
      <c r="HT129" s="76">
        <f t="shared" si="182"/>
        <v>0</v>
      </c>
      <c r="HU129" s="76">
        <f t="shared" si="183"/>
        <v>0</v>
      </c>
      <c r="HV129" s="76">
        <f t="shared" si="184"/>
        <v>0</v>
      </c>
      <c r="HW129" s="76">
        <f t="shared" si="185"/>
        <v>0</v>
      </c>
      <c r="HX129" s="76">
        <f t="shared" si="186"/>
        <v>0</v>
      </c>
      <c r="HY129" s="76">
        <f t="shared" si="187"/>
        <v>0</v>
      </c>
      <c r="HZ129" s="76">
        <f t="shared" si="188"/>
        <v>0</v>
      </c>
      <c r="IA129" s="76">
        <f t="shared" si="189"/>
        <v>0</v>
      </c>
      <c r="IB129" s="76">
        <f t="shared" si="190"/>
        <v>0</v>
      </c>
      <c r="IC129" s="76">
        <f t="shared" si="191"/>
        <v>0</v>
      </c>
      <c r="ID129" s="76">
        <f t="shared" si="192"/>
        <v>0</v>
      </c>
      <c r="IE129" s="78">
        <f>IF('Daftar Pegawai'!I123="ASN YANG TIDAK DIBAYARKAN TPP",100%,
 IF(HZ129&gt;=$C$4,100%,
 (HN129*3%)+H129+I129+J129+O129+P129+Q129+V129+W129+X129+AC129+AD129+AE129+AJ129+AK129+AL129+AQ129+AR129+AS129+AX129+AY129+AZ129+BE129+BF129+BG129+BL129+BM129+BN129+BS129+BT129+BU129+BZ129+CA129+CB129+CG129+CH129+CI129+CN129+CO129+CP129+CU129+CV129+CW129+DB129+DC129+DD129+DI129+DJ129+DK129+DP129+DQ129+DR129+DW129+DX129+DY129+ED129+EE129+EF129+EK129+EL129+EM129+ER129+ES129+ET129+EY129+EZ129+FA129+FF129+FG129+FH129+FM129+FN129+FO129+FT129+FU129+FV129+GA129+GB129+GC129+GH129+GI129+GJ129+GO129+GP129+GQ129+GV129+GW129+GX129+HC129+HD129+HE129+HJ129+HK129+HL129+'Daftar Pegawai'!K123+'Daftar Pegawai'!M123+'Daftar Pegawai'!U123+'Daftar Pegawai'!O123+'Daftar Pegawai'!Q123+'Daftar Pegawai'!S123
 )
)</f>
        <v>1</v>
      </c>
      <c r="IF129" s="78">
        <f t="shared" si="287"/>
        <v>1</v>
      </c>
    </row>
    <row r="130" spans="1:240" x14ac:dyDescent="0.25">
      <c r="A130" s="121">
        <f t="shared" si="193"/>
        <v>120</v>
      </c>
      <c r="B130" s="121">
        <f>'Daftar Pegawai'!B124</f>
        <v>0</v>
      </c>
      <c r="C130" s="121">
        <f>'Daftar Pegawai'!C124</f>
        <v>0</v>
      </c>
      <c r="D130" s="118"/>
      <c r="E130" s="118"/>
      <c r="F130" s="119"/>
      <c r="G130" s="119"/>
      <c r="H130" s="77">
        <f t="shared" si="194"/>
        <v>0</v>
      </c>
      <c r="I130" s="77">
        <f t="shared" si="195"/>
        <v>0</v>
      </c>
      <c r="J130" s="77">
        <f t="shared" si="196"/>
        <v>0</v>
      </c>
      <c r="K130" s="118"/>
      <c r="L130" s="118"/>
      <c r="M130" s="119"/>
      <c r="N130" s="119"/>
      <c r="O130" s="77">
        <f t="shared" si="197"/>
        <v>0</v>
      </c>
      <c r="P130" s="77">
        <f t="shared" si="198"/>
        <v>0</v>
      </c>
      <c r="Q130" s="77">
        <f t="shared" si="199"/>
        <v>0</v>
      </c>
      <c r="R130" s="118"/>
      <c r="S130" s="118"/>
      <c r="T130" s="119"/>
      <c r="U130" s="119"/>
      <c r="V130" s="77">
        <f t="shared" si="200"/>
        <v>0</v>
      </c>
      <c r="W130" s="77">
        <f t="shared" si="201"/>
        <v>0</v>
      </c>
      <c r="X130" s="77">
        <f t="shared" si="202"/>
        <v>0</v>
      </c>
      <c r="Y130" s="118"/>
      <c r="Z130" s="118"/>
      <c r="AA130" s="119"/>
      <c r="AB130" s="119"/>
      <c r="AC130" s="77">
        <f t="shared" si="203"/>
        <v>0</v>
      </c>
      <c r="AD130" s="77">
        <f t="shared" si="204"/>
        <v>0</v>
      </c>
      <c r="AE130" s="77">
        <f t="shared" si="205"/>
        <v>0</v>
      </c>
      <c r="AF130" s="118"/>
      <c r="AG130" s="118"/>
      <c r="AH130" s="119"/>
      <c r="AI130" s="119"/>
      <c r="AJ130" s="77">
        <f t="shared" si="206"/>
        <v>0</v>
      </c>
      <c r="AK130" s="77">
        <f t="shared" si="207"/>
        <v>0</v>
      </c>
      <c r="AL130" s="77">
        <f t="shared" si="208"/>
        <v>0</v>
      </c>
      <c r="AM130" s="118"/>
      <c r="AN130" s="118"/>
      <c r="AO130" s="119"/>
      <c r="AP130" s="119"/>
      <c r="AQ130" s="77">
        <f t="shared" si="209"/>
        <v>0</v>
      </c>
      <c r="AR130" s="77">
        <f t="shared" si="210"/>
        <v>0</v>
      </c>
      <c r="AS130" s="77">
        <f t="shared" si="211"/>
        <v>0</v>
      </c>
      <c r="AT130" s="118"/>
      <c r="AU130" s="118"/>
      <c r="AV130" s="119"/>
      <c r="AW130" s="119"/>
      <c r="AX130" s="77">
        <f t="shared" si="212"/>
        <v>0</v>
      </c>
      <c r="AY130" s="77">
        <f t="shared" si="213"/>
        <v>0</v>
      </c>
      <c r="AZ130" s="77">
        <f t="shared" si="214"/>
        <v>0</v>
      </c>
      <c r="BA130" s="118"/>
      <c r="BB130" s="118"/>
      <c r="BC130" s="119"/>
      <c r="BD130" s="119"/>
      <c r="BE130" s="77">
        <f t="shared" si="215"/>
        <v>0</v>
      </c>
      <c r="BF130" s="77">
        <f t="shared" si="216"/>
        <v>0</v>
      </c>
      <c r="BG130" s="77">
        <f t="shared" si="217"/>
        <v>0</v>
      </c>
      <c r="BH130" s="118"/>
      <c r="BI130" s="118"/>
      <c r="BJ130" s="119"/>
      <c r="BK130" s="119"/>
      <c r="BL130" s="77">
        <f t="shared" si="218"/>
        <v>0</v>
      </c>
      <c r="BM130" s="77">
        <f t="shared" si="219"/>
        <v>0</v>
      </c>
      <c r="BN130" s="77">
        <f t="shared" si="220"/>
        <v>0</v>
      </c>
      <c r="BO130" s="118"/>
      <c r="BP130" s="118"/>
      <c r="BQ130" s="119"/>
      <c r="BR130" s="119"/>
      <c r="BS130" s="77">
        <f t="shared" si="221"/>
        <v>0</v>
      </c>
      <c r="BT130" s="77">
        <f t="shared" si="222"/>
        <v>0</v>
      </c>
      <c r="BU130" s="77">
        <f t="shared" si="223"/>
        <v>0</v>
      </c>
      <c r="BV130" s="118"/>
      <c r="BW130" s="118"/>
      <c r="BX130" s="119"/>
      <c r="BY130" s="119"/>
      <c r="BZ130" s="77">
        <f t="shared" si="224"/>
        <v>0</v>
      </c>
      <c r="CA130" s="77">
        <f t="shared" si="225"/>
        <v>0</v>
      </c>
      <c r="CB130" s="77">
        <f t="shared" si="226"/>
        <v>0</v>
      </c>
      <c r="CC130" s="118"/>
      <c r="CD130" s="118"/>
      <c r="CE130" s="119"/>
      <c r="CF130" s="119"/>
      <c r="CG130" s="77">
        <f t="shared" si="227"/>
        <v>0</v>
      </c>
      <c r="CH130" s="77">
        <f t="shared" si="228"/>
        <v>0</v>
      </c>
      <c r="CI130" s="77">
        <f t="shared" si="229"/>
        <v>0</v>
      </c>
      <c r="CJ130" s="118"/>
      <c r="CK130" s="118"/>
      <c r="CL130" s="119"/>
      <c r="CM130" s="119"/>
      <c r="CN130" s="77">
        <f t="shared" si="230"/>
        <v>0</v>
      </c>
      <c r="CO130" s="77">
        <f t="shared" si="231"/>
        <v>0</v>
      </c>
      <c r="CP130" s="77">
        <f t="shared" si="232"/>
        <v>0</v>
      </c>
      <c r="CQ130" s="118"/>
      <c r="CR130" s="118"/>
      <c r="CS130" s="119"/>
      <c r="CT130" s="119"/>
      <c r="CU130" s="77">
        <f t="shared" si="233"/>
        <v>0</v>
      </c>
      <c r="CV130" s="77">
        <f t="shared" si="234"/>
        <v>0</v>
      </c>
      <c r="CW130" s="77">
        <f t="shared" si="235"/>
        <v>0</v>
      </c>
      <c r="CX130" s="118"/>
      <c r="CY130" s="118"/>
      <c r="CZ130" s="119"/>
      <c r="DA130" s="119"/>
      <c r="DB130" s="77">
        <f t="shared" si="236"/>
        <v>0</v>
      </c>
      <c r="DC130" s="77">
        <f t="shared" si="237"/>
        <v>0</v>
      </c>
      <c r="DD130" s="77">
        <f t="shared" si="238"/>
        <v>0</v>
      </c>
      <c r="DE130" s="118"/>
      <c r="DF130" s="118"/>
      <c r="DG130" s="119"/>
      <c r="DH130" s="119"/>
      <c r="DI130" s="77">
        <f t="shared" si="239"/>
        <v>0</v>
      </c>
      <c r="DJ130" s="77">
        <f t="shared" si="240"/>
        <v>0</v>
      </c>
      <c r="DK130" s="77">
        <f t="shared" si="241"/>
        <v>0</v>
      </c>
      <c r="DL130" s="118"/>
      <c r="DM130" s="118"/>
      <c r="DN130" s="119"/>
      <c r="DO130" s="119"/>
      <c r="DP130" s="77">
        <f t="shared" si="242"/>
        <v>0</v>
      </c>
      <c r="DQ130" s="77">
        <f t="shared" si="243"/>
        <v>0</v>
      </c>
      <c r="DR130" s="77">
        <f t="shared" si="244"/>
        <v>0</v>
      </c>
      <c r="DS130" s="118"/>
      <c r="DT130" s="118"/>
      <c r="DU130" s="119"/>
      <c r="DV130" s="119"/>
      <c r="DW130" s="77">
        <f t="shared" si="245"/>
        <v>0</v>
      </c>
      <c r="DX130" s="77">
        <f t="shared" si="246"/>
        <v>0</v>
      </c>
      <c r="DY130" s="77">
        <f t="shared" si="247"/>
        <v>0</v>
      </c>
      <c r="DZ130" s="118"/>
      <c r="EA130" s="118"/>
      <c r="EB130" s="119"/>
      <c r="EC130" s="119"/>
      <c r="ED130" s="77">
        <f t="shared" si="248"/>
        <v>0</v>
      </c>
      <c r="EE130" s="77">
        <f t="shared" si="249"/>
        <v>0</v>
      </c>
      <c r="EF130" s="77">
        <f t="shared" si="250"/>
        <v>0</v>
      </c>
      <c r="EG130" s="118"/>
      <c r="EH130" s="118"/>
      <c r="EI130" s="119"/>
      <c r="EJ130" s="119"/>
      <c r="EK130" s="77">
        <f t="shared" si="251"/>
        <v>0</v>
      </c>
      <c r="EL130" s="77">
        <f t="shared" si="252"/>
        <v>0</v>
      </c>
      <c r="EM130" s="77">
        <f t="shared" si="253"/>
        <v>0</v>
      </c>
      <c r="EN130" s="118"/>
      <c r="EO130" s="118"/>
      <c r="EP130" s="119"/>
      <c r="EQ130" s="119"/>
      <c r="ER130" s="77">
        <f t="shared" si="254"/>
        <v>0</v>
      </c>
      <c r="ES130" s="77">
        <f t="shared" si="255"/>
        <v>0</v>
      </c>
      <c r="ET130" s="77">
        <f t="shared" si="256"/>
        <v>0</v>
      </c>
      <c r="EU130" s="118"/>
      <c r="EV130" s="118"/>
      <c r="EW130" s="119"/>
      <c r="EX130" s="119"/>
      <c r="EY130" s="77">
        <f t="shared" si="257"/>
        <v>0</v>
      </c>
      <c r="EZ130" s="77">
        <f t="shared" si="258"/>
        <v>0</v>
      </c>
      <c r="FA130" s="77">
        <f t="shared" si="259"/>
        <v>0</v>
      </c>
      <c r="FB130" s="118"/>
      <c r="FC130" s="118"/>
      <c r="FD130" s="119"/>
      <c r="FE130" s="119"/>
      <c r="FF130" s="77">
        <f t="shared" si="260"/>
        <v>0</v>
      </c>
      <c r="FG130" s="77">
        <f t="shared" si="261"/>
        <v>0</v>
      </c>
      <c r="FH130" s="77">
        <f t="shared" si="262"/>
        <v>0</v>
      </c>
      <c r="FI130" s="118"/>
      <c r="FJ130" s="118"/>
      <c r="FK130" s="119"/>
      <c r="FL130" s="119"/>
      <c r="FM130" s="77">
        <f t="shared" si="263"/>
        <v>0</v>
      </c>
      <c r="FN130" s="77">
        <f t="shared" si="264"/>
        <v>0</v>
      </c>
      <c r="FO130" s="77">
        <f t="shared" si="265"/>
        <v>0</v>
      </c>
      <c r="FP130" s="118"/>
      <c r="FQ130" s="118"/>
      <c r="FR130" s="119"/>
      <c r="FS130" s="119"/>
      <c r="FT130" s="77">
        <f t="shared" si="266"/>
        <v>0</v>
      </c>
      <c r="FU130" s="77">
        <f t="shared" si="267"/>
        <v>0</v>
      </c>
      <c r="FV130" s="77">
        <f t="shared" si="268"/>
        <v>0</v>
      </c>
      <c r="FW130" s="118"/>
      <c r="FX130" s="118"/>
      <c r="FY130" s="119"/>
      <c r="FZ130" s="119"/>
      <c r="GA130" s="77">
        <f t="shared" si="269"/>
        <v>0</v>
      </c>
      <c r="GB130" s="77">
        <f t="shared" si="270"/>
        <v>0</v>
      </c>
      <c r="GC130" s="77">
        <f t="shared" si="271"/>
        <v>0</v>
      </c>
      <c r="GD130" s="118"/>
      <c r="GE130" s="118"/>
      <c r="GF130" s="119"/>
      <c r="GG130" s="119"/>
      <c r="GH130" s="77">
        <f t="shared" si="272"/>
        <v>0</v>
      </c>
      <c r="GI130" s="77">
        <f t="shared" si="273"/>
        <v>0</v>
      </c>
      <c r="GJ130" s="77">
        <f t="shared" si="274"/>
        <v>0</v>
      </c>
      <c r="GK130" s="118"/>
      <c r="GL130" s="118"/>
      <c r="GM130" s="119"/>
      <c r="GN130" s="119"/>
      <c r="GO130" s="77">
        <f t="shared" si="275"/>
        <v>0</v>
      </c>
      <c r="GP130" s="77">
        <f t="shared" si="276"/>
        <v>0</v>
      </c>
      <c r="GQ130" s="77">
        <f t="shared" si="277"/>
        <v>0</v>
      </c>
      <c r="GR130" s="118"/>
      <c r="GS130" s="118"/>
      <c r="GT130" s="119"/>
      <c r="GU130" s="119"/>
      <c r="GV130" s="77">
        <f t="shared" si="278"/>
        <v>0</v>
      </c>
      <c r="GW130" s="77">
        <f t="shared" si="279"/>
        <v>0</v>
      </c>
      <c r="GX130" s="77">
        <f t="shared" si="280"/>
        <v>0</v>
      </c>
      <c r="GY130" s="118"/>
      <c r="GZ130" s="118"/>
      <c r="HA130" s="119"/>
      <c r="HB130" s="119"/>
      <c r="HC130" s="77">
        <f t="shared" si="281"/>
        <v>0</v>
      </c>
      <c r="HD130" s="77">
        <f t="shared" si="282"/>
        <v>0</v>
      </c>
      <c r="HE130" s="77">
        <f t="shared" si="283"/>
        <v>0</v>
      </c>
      <c r="HF130" s="118"/>
      <c r="HG130" s="118"/>
      <c r="HH130" s="119"/>
      <c r="HI130" s="119"/>
      <c r="HJ130" s="77">
        <f t="shared" si="284"/>
        <v>0</v>
      </c>
      <c r="HK130" s="77">
        <f t="shared" si="285"/>
        <v>0</v>
      </c>
      <c r="HL130" s="77">
        <f t="shared" si="286"/>
        <v>0</v>
      </c>
      <c r="HM130" s="120"/>
      <c r="HN130" s="120"/>
      <c r="HO130" s="120"/>
      <c r="HP130" s="120"/>
      <c r="HQ130" s="120"/>
      <c r="HR130" s="120"/>
      <c r="HS130" s="76">
        <f t="shared" si="181"/>
        <v>0</v>
      </c>
      <c r="HT130" s="76">
        <f t="shared" si="182"/>
        <v>0</v>
      </c>
      <c r="HU130" s="76">
        <f t="shared" si="183"/>
        <v>0</v>
      </c>
      <c r="HV130" s="76">
        <f t="shared" si="184"/>
        <v>0</v>
      </c>
      <c r="HW130" s="76">
        <f t="shared" si="185"/>
        <v>0</v>
      </c>
      <c r="HX130" s="76">
        <f t="shared" si="186"/>
        <v>0</v>
      </c>
      <c r="HY130" s="76">
        <f t="shared" si="187"/>
        <v>0</v>
      </c>
      <c r="HZ130" s="76">
        <f t="shared" si="188"/>
        <v>0</v>
      </c>
      <c r="IA130" s="76">
        <f t="shared" si="189"/>
        <v>0</v>
      </c>
      <c r="IB130" s="76">
        <f t="shared" si="190"/>
        <v>0</v>
      </c>
      <c r="IC130" s="76">
        <f t="shared" si="191"/>
        <v>0</v>
      </c>
      <c r="ID130" s="76">
        <f t="shared" si="192"/>
        <v>0</v>
      </c>
      <c r="IE130" s="78">
        <f>IF('Daftar Pegawai'!I124="ASN YANG TIDAK DIBAYARKAN TPP",100%,
 IF(HZ130&gt;=$C$4,100%,
 (HN130*3%)+H130+I130+J130+O130+P130+Q130+V130+W130+X130+AC130+AD130+AE130+AJ130+AK130+AL130+AQ130+AR130+AS130+AX130+AY130+AZ130+BE130+BF130+BG130+BL130+BM130+BN130+BS130+BT130+BU130+BZ130+CA130+CB130+CG130+CH130+CI130+CN130+CO130+CP130+CU130+CV130+CW130+DB130+DC130+DD130+DI130+DJ130+DK130+DP130+DQ130+DR130+DW130+DX130+DY130+ED130+EE130+EF130+EK130+EL130+EM130+ER130+ES130+ET130+EY130+EZ130+FA130+FF130+FG130+FH130+FM130+FN130+FO130+FT130+FU130+FV130+GA130+GB130+GC130+GH130+GI130+GJ130+GO130+GP130+GQ130+GV130+GW130+GX130+HC130+HD130+HE130+HJ130+HK130+HL130+'Daftar Pegawai'!K124+'Daftar Pegawai'!M124+'Daftar Pegawai'!U124+'Daftar Pegawai'!O124+'Daftar Pegawai'!Q124+'Daftar Pegawai'!S124
 )
)</f>
        <v>1</v>
      </c>
      <c r="IF130" s="78">
        <f t="shared" si="287"/>
        <v>1</v>
      </c>
    </row>
    <row r="131" spans="1:240" x14ac:dyDescent="0.25">
      <c r="A131" s="121">
        <f t="shared" si="193"/>
        <v>121</v>
      </c>
      <c r="B131" s="121">
        <f>'Daftar Pegawai'!B125</f>
        <v>0</v>
      </c>
      <c r="C131" s="121">
        <f>'Daftar Pegawai'!C125</f>
        <v>0</v>
      </c>
      <c r="D131" s="118"/>
      <c r="E131" s="118"/>
      <c r="F131" s="119"/>
      <c r="G131" s="119"/>
      <c r="H131" s="77">
        <f t="shared" si="194"/>
        <v>0</v>
      </c>
      <c r="I131" s="77">
        <f t="shared" si="195"/>
        <v>0</v>
      </c>
      <c r="J131" s="77">
        <f t="shared" si="196"/>
        <v>0</v>
      </c>
      <c r="K131" s="118"/>
      <c r="L131" s="118"/>
      <c r="M131" s="119"/>
      <c r="N131" s="119"/>
      <c r="O131" s="77">
        <f t="shared" si="197"/>
        <v>0</v>
      </c>
      <c r="P131" s="77">
        <f t="shared" si="198"/>
        <v>0</v>
      </c>
      <c r="Q131" s="77">
        <f t="shared" si="199"/>
        <v>0</v>
      </c>
      <c r="R131" s="118"/>
      <c r="S131" s="118"/>
      <c r="T131" s="119"/>
      <c r="U131" s="119"/>
      <c r="V131" s="77">
        <f t="shared" si="200"/>
        <v>0</v>
      </c>
      <c r="W131" s="77">
        <f t="shared" si="201"/>
        <v>0</v>
      </c>
      <c r="X131" s="77">
        <f t="shared" si="202"/>
        <v>0</v>
      </c>
      <c r="Y131" s="118"/>
      <c r="Z131" s="118"/>
      <c r="AA131" s="119"/>
      <c r="AB131" s="119"/>
      <c r="AC131" s="77">
        <f t="shared" si="203"/>
        <v>0</v>
      </c>
      <c r="AD131" s="77">
        <f t="shared" si="204"/>
        <v>0</v>
      </c>
      <c r="AE131" s="77">
        <f t="shared" si="205"/>
        <v>0</v>
      </c>
      <c r="AF131" s="118"/>
      <c r="AG131" s="118"/>
      <c r="AH131" s="119"/>
      <c r="AI131" s="119"/>
      <c r="AJ131" s="77">
        <f t="shared" si="206"/>
        <v>0</v>
      </c>
      <c r="AK131" s="77">
        <f t="shared" si="207"/>
        <v>0</v>
      </c>
      <c r="AL131" s="77">
        <f t="shared" si="208"/>
        <v>0</v>
      </c>
      <c r="AM131" s="118"/>
      <c r="AN131" s="118"/>
      <c r="AO131" s="119"/>
      <c r="AP131" s="119"/>
      <c r="AQ131" s="77">
        <f t="shared" si="209"/>
        <v>0</v>
      </c>
      <c r="AR131" s="77">
        <f t="shared" si="210"/>
        <v>0</v>
      </c>
      <c r="AS131" s="77">
        <f t="shared" si="211"/>
        <v>0</v>
      </c>
      <c r="AT131" s="118"/>
      <c r="AU131" s="118"/>
      <c r="AV131" s="119"/>
      <c r="AW131" s="119"/>
      <c r="AX131" s="77">
        <f t="shared" si="212"/>
        <v>0</v>
      </c>
      <c r="AY131" s="77">
        <f t="shared" si="213"/>
        <v>0</v>
      </c>
      <c r="AZ131" s="77">
        <f t="shared" si="214"/>
        <v>0</v>
      </c>
      <c r="BA131" s="118"/>
      <c r="BB131" s="118"/>
      <c r="BC131" s="119"/>
      <c r="BD131" s="119"/>
      <c r="BE131" s="77">
        <f t="shared" si="215"/>
        <v>0</v>
      </c>
      <c r="BF131" s="77">
        <f t="shared" si="216"/>
        <v>0</v>
      </c>
      <c r="BG131" s="77">
        <f t="shared" si="217"/>
        <v>0</v>
      </c>
      <c r="BH131" s="118"/>
      <c r="BI131" s="118"/>
      <c r="BJ131" s="119"/>
      <c r="BK131" s="119"/>
      <c r="BL131" s="77">
        <f t="shared" si="218"/>
        <v>0</v>
      </c>
      <c r="BM131" s="77">
        <f t="shared" si="219"/>
        <v>0</v>
      </c>
      <c r="BN131" s="77">
        <f t="shared" si="220"/>
        <v>0</v>
      </c>
      <c r="BO131" s="118"/>
      <c r="BP131" s="118"/>
      <c r="BQ131" s="119"/>
      <c r="BR131" s="119"/>
      <c r="BS131" s="77">
        <f t="shared" si="221"/>
        <v>0</v>
      </c>
      <c r="BT131" s="77">
        <f t="shared" si="222"/>
        <v>0</v>
      </c>
      <c r="BU131" s="77">
        <f t="shared" si="223"/>
        <v>0</v>
      </c>
      <c r="BV131" s="118"/>
      <c r="BW131" s="118"/>
      <c r="BX131" s="119"/>
      <c r="BY131" s="119"/>
      <c r="BZ131" s="77">
        <f t="shared" si="224"/>
        <v>0</v>
      </c>
      <c r="CA131" s="77">
        <f t="shared" si="225"/>
        <v>0</v>
      </c>
      <c r="CB131" s="77">
        <f t="shared" si="226"/>
        <v>0</v>
      </c>
      <c r="CC131" s="118"/>
      <c r="CD131" s="118"/>
      <c r="CE131" s="119"/>
      <c r="CF131" s="119"/>
      <c r="CG131" s="77">
        <f t="shared" si="227"/>
        <v>0</v>
      </c>
      <c r="CH131" s="77">
        <f t="shared" si="228"/>
        <v>0</v>
      </c>
      <c r="CI131" s="77">
        <f t="shared" si="229"/>
        <v>0</v>
      </c>
      <c r="CJ131" s="118"/>
      <c r="CK131" s="118"/>
      <c r="CL131" s="119"/>
      <c r="CM131" s="119"/>
      <c r="CN131" s="77">
        <f t="shared" si="230"/>
        <v>0</v>
      </c>
      <c r="CO131" s="77">
        <f t="shared" si="231"/>
        <v>0</v>
      </c>
      <c r="CP131" s="77">
        <f t="shared" si="232"/>
        <v>0</v>
      </c>
      <c r="CQ131" s="118"/>
      <c r="CR131" s="118"/>
      <c r="CS131" s="119"/>
      <c r="CT131" s="119"/>
      <c r="CU131" s="77">
        <f t="shared" si="233"/>
        <v>0</v>
      </c>
      <c r="CV131" s="77">
        <f t="shared" si="234"/>
        <v>0</v>
      </c>
      <c r="CW131" s="77">
        <f t="shared" si="235"/>
        <v>0</v>
      </c>
      <c r="CX131" s="118"/>
      <c r="CY131" s="118"/>
      <c r="CZ131" s="119"/>
      <c r="DA131" s="119"/>
      <c r="DB131" s="77">
        <f t="shared" si="236"/>
        <v>0</v>
      </c>
      <c r="DC131" s="77">
        <f t="shared" si="237"/>
        <v>0</v>
      </c>
      <c r="DD131" s="77">
        <f t="shared" si="238"/>
        <v>0</v>
      </c>
      <c r="DE131" s="118"/>
      <c r="DF131" s="118"/>
      <c r="DG131" s="119"/>
      <c r="DH131" s="119"/>
      <c r="DI131" s="77">
        <f t="shared" si="239"/>
        <v>0</v>
      </c>
      <c r="DJ131" s="77">
        <f t="shared" si="240"/>
        <v>0</v>
      </c>
      <c r="DK131" s="77">
        <f t="shared" si="241"/>
        <v>0</v>
      </c>
      <c r="DL131" s="118"/>
      <c r="DM131" s="118"/>
      <c r="DN131" s="119"/>
      <c r="DO131" s="119"/>
      <c r="DP131" s="77">
        <f t="shared" si="242"/>
        <v>0</v>
      </c>
      <c r="DQ131" s="77">
        <f t="shared" si="243"/>
        <v>0</v>
      </c>
      <c r="DR131" s="77">
        <f t="shared" si="244"/>
        <v>0</v>
      </c>
      <c r="DS131" s="118"/>
      <c r="DT131" s="118"/>
      <c r="DU131" s="119"/>
      <c r="DV131" s="119"/>
      <c r="DW131" s="77">
        <f t="shared" si="245"/>
        <v>0</v>
      </c>
      <c r="DX131" s="77">
        <f t="shared" si="246"/>
        <v>0</v>
      </c>
      <c r="DY131" s="77">
        <f t="shared" si="247"/>
        <v>0</v>
      </c>
      <c r="DZ131" s="118"/>
      <c r="EA131" s="118"/>
      <c r="EB131" s="119"/>
      <c r="EC131" s="119"/>
      <c r="ED131" s="77">
        <f t="shared" si="248"/>
        <v>0</v>
      </c>
      <c r="EE131" s="77">
        <f t="shared" si="249"/>
        <v>0</v>
      </c>
      <c r="EF131" s="77">
        <f t="shared" si="250"/>
        <v>0</v>
      </c>
      <c r="EG131" s="118"/>
      <c r="EH131" s="118"/>
      <c r="EI131" s="119"/>
      <c r="EJ131" s="119"/>
      <c r="EK131" s="77">
        <f t="shared" si="251"/>
        <v>0</v>
      </c>
      <c r="EL131" s="77">
        <f t="shared" si="252"/>
        <v>0</v>
      </c>
      <c r="EM131" s="77">
        <f t="shared" si="253"/>
        <v>0</v>
      </c>
      <c r="EN131" s="118"/>
      <c r="EO131" s="118"/>
      <c r="EP131" s="119"/>
      <c r="EQ131" s="119"/>
      <c r="ER131" s="77">
        <f t="shared" si="254"/>
        <v>0</v>
      </c>
      <c r="ES131" s="77">
        <f t="shared" si="255"/>
        <v>0</v>
      </c>
      <c r="ET131" s="77">
        <f t="shared" si="256"/>
        <v>0</v>
      </c>
      <c r="EU131" s="118"/>
      <c r="EV131" s="118"/>
      <c r="EW131" s="119"/>
      <c r="EX131" s="119"/>
      <c r="EY131" s="77">
        <f t="shared" si="257"/>
        <v>0</v>
      </c>
      <c r="EZ131" s="77">
        <f t="shared" si="258"/>
        <v>0</v>
      </c>
      <c r="FA131" s="77">
        <f t="shared" si="259"/>
        <v>0</v>
      </c>
      <c r="FB131" s="118"/>
      <c r="FC131" s="118"/>
      <c r="FD131" s="119"/>
      <c r="FE131" s="119"/>
      <c r="FF131" s="77">
        <f t="shared" si="260"/>
        <v>0</v>
      </c>
      <c r="FG131" s="77">
        <f t="shared" si="261"/>
        <v>0</v>
      </c>
      <c r="FH131" s="77">
        <f t="shared" si="262"/>
        <v>0</v>
      </c>
      <c r="FI131" s="118"/>
      <c r="FJ131" s="118"/>
      <c r="FK131" s="119"/>
      <c r="FL131" s="119"/>
      <c r="FM131" s="77">
        <f t="shared" si="263"/>
        <v>0</v>
      </c>
      <c r="FN131" s="77">
        <f t="shared" si="264"/>
        <v>0</v>
      </c>
      <c r="FO131" s="77">
        <f t="shared" si="265"/>
        <v>0</v>
      </c>
      <c r="FP131" s="118"/>
      <c r="FQ131" s="118"/>
      <c r="FR131" s="119"/>
      <c r="FS131" s="119"/>
      <c r="FT131" s="77">
        <f t="shared" si="266"/>
        <v>0</v>
      </c>
      <c r="FU131" s="77">
        <f t="shared" si="267"/>
        <v>0</v>
      </c>
      <c r="FV131" s="77">
        <f t="shared" si="268"/>
        <v>0</v>
      </c>
      <c r="FW131" s="118"/>
      <c r="FX131" s="118"/>
      <c r="FY131" s="119"/>
      <c r="FZ131" s="119"/>
      <c r="GA131" s="77">
        <f t="shared" si="269"/>
        <v>0</v>
      </c>
      <c r="GB131" s="77">
        <f t="shared" si="270"/>
        <v>0</v>
      </c>
      <c r="GC131" s="77">
        <f t="shared" si="271"/>
        <v>0</v>
      </c>
      <c r="GD131" s="118"/>
      <c r="GE131" s="118"/>
      <c r="GF131" s="119"/>
      <c r="GG131" s="119"/>
      <c r="GH131" s="77">
        <f t="shared" si="272"/>
        <v>0</v>
      </c>
      <c r="GI131" s="77">
        <f t="shared" si="273"/>
        <v>0</v>
      </c>
      <c r="GJ131" s="77">
        <f t="shared" si="274"/>
        <v>0</v>
      </c>
      <c r="GK131" s="118"/>
      <c r="GL131" s="118"/>
      <c r="GM131" s="119"/>
      <c r="GN131" s="119"/>
      <c r="GO131" s="77">
        <f t="shared" si="275"/>
        <v>0</v>
      </c>
      <c r="GP131" s="77">
        <f t="shared" si="276"/>
        <v>0</v>
      </c>
      <c r="GQ131" s="77">
        <f t="shared" si="277"/>
        <v>0</v>
      </c>
      <c r="GR131" s="118"/>
      <c r="GS131" s="118"/>
      <c r="GT131" s="119"/>
      <c r="GU131" s="119"/>
      <c r="GV131" s="77">
        <f t="shared" si="278"/>
        <v>0</v>
      </c>
      <c r="GW131" s="77">
        <f t="shared" si="279"/>
        <v>0</v>
      </c>
      <c r="GX131" s="77">
        <f t="shared" si="280"/>
        <v>0</v>
      </c>
      <c r="GY131" s="118"/>
      <c r="GZ131" s="118"/>
      <c r="HA131" s="119"/>
      <c r="HB131" s="119"/>
      <c r="HC131" s="77">
        <f t="shared" si="281"/>
        <v>0</v>
      </c>
      <c r="HD131" s="77">
        <f t="shared" si="282"/>
        <v>0</v>
      </c>
      <c r="HE131" s="77">
        <f t="shared" si="283"/>
        <v>0</v>
      </c>
      <c r="HF131" s="118"/>
      <c r="HG131" s="118"/>
      <c r="HH131" s="119"/>
      <c r="HI131" s="119"/>
      <c r="HJ131" s="77">
        <f t="shared" si="284"/>
        <v>0</v>
      </c>
      <c r="HK131" s="77">
        <f t="shared" si="285"/>
        <v>0</v>
      </c>
      <c r="HL131" s="77">
        <f t="shared" si="286"/>
        <v>0</v>
      </c>
      <c r="HM131" s="120"/>
      <c r="HN131" s="120"/>
      <c r="HO131" s="120"/>
      <c r="HP131" s="120"/>
      <c r="HQ131" s="120"/>
      <c r="HR131" s="120"/>
      <c r="HS131" s="76">
        <f t="shared" si="181"/>
        <v>0</v>
      </c>
      <c r="HT131" s="76">
        <f t="shared" si="182"/>
        <v>0</v>
      </c>
      <c r="HU131" s="76">
        <f t="shared" si="183"/>
        <v>0</v>
      </c>
      <c r="HV131" s="76">
        <f t="shared" si="184"/>
        <v>0</v>
      </c>
      <c r="HW131" s="76">
        <f t="shared" si="185"/>
        <v>0</v>
      </c>
      <c r="HX131" s="76">
        <f t="shared" si="186"/>
        <v>0</v>
      </c>
      <c r="HY131" s="76">
        <f t="shared" si="187"/>
        <v>0</v>
      </c>
      <c r="HZ131" s="76">
        <f t="shared" si="188"/>
        <v>0</v>
      </c>
      <c r="IA131" s="76">
        <f t="shared" si="189"/>
        <v>0</v>
      </c>
      <c r="IB131" s="76">
        <f t="shared" si="190"/>
        <v>0</v>
      </c>
      <c r="IC131" s="76">
        <f t="shared" si="191"/>
        <v>0</v>
      </c>
      <c r="ID131" s="76">
        <f t="shared" si="192"/>
        <v>0</v>
      </c>
      <c r="IE131" s="78">
        <f>IF('Daftar Pegawai'!I125="ASN YANG TIDAK DIBAYARKAN TPP",100%,
 IF(HZ131&gt;=$C$4,100%,
 (HN131*3%)+H131+I131+J131+O131+P131+Q131+V131+W131+X131+AC131+AD131+AE131+AJ131+AK131+AL131+AQ131+AR131+AS131+AX131+AY131+AZ131+BE131+BF131+BG131+BL131+BM131+BN131+BS131+BT131+BU131+BZ131+CA131+CB131+CG131+CH131+CI131+CN131+CO131+CP131+CU131+CV131+CW131+DB131+DC131+DD131+DI131+DJ131+DK131+DP131+DQ131+DR131+DW131+DX131+DY131+ED131+EE131+EF131+EK131+EL131+EM131+ER131+ES131+ET131+EY131+EZ131+FA131+FF131+FG131+FH131+FM131+FN131+FO131+FT131+FU131+FV131+GA131+GB131+GC131+GH131+GI131+GJ131+GO131+GP131+GQ131+GV131+GW131+GX131+HC131+HD131+HE131+HJ131+HK131+HL131+'Daftar Pegawai'!K125+'Daftar Pegawai'!M125+'Daftar Pegawai'!U125+'Daftar Pegawai'!O125+'Daftar Pegawai'!Q125+'Daftar Pegawai'!S125
 )
)</f>
        <v>1</v>
      </c>
      <c r="IF131" s="78">
        <f t="shared" si="287"/>
        <v>1</v>
      </c>
    </row>
    <row r="132" spans="1:240" x14ac:dyDescent="0.25">
      <c r="A132" s="121">
        <f t="shared" si="193"/>
        <v>122</v>
      </c>
      <c r="B132" s="121">
        <f>'Daftar Pegawai'!B126</f>
        <v>0</v>
      </c>
      <c r="C132" s="121">
        <f>'Daftar Pegawai'!C126</f>
        <v>0</v>
      </c>
      <c r="D132" s="118"/>
      <c r="E132" s="118"/>
      <c r="F132" s="119"/>
      <c r="G132" s="119"/>
      <c r="H132" s="77">
        <f t="shared" si="194"/>
        <v>0</v>
      </c>
      <c r="I132" s="77">
        <f t="shared" si="195"/>
        <v>0</v>
      </c>
      <c r="J132" s="77">
        <f t="shared" si="196"/>
        <v>0</v>
      </c>
      <c r="K132" s="118"/>
      <c r="L132" s="118"/>
      <c r="M132" s="119"/>
      <c r="N132" s="119"/>
      <c r="O132" s="77">
        <f t="shared" si="197"/>
        <v>0</v>
      </c>
      <c r="P132" s="77">
        <f t="shared" si="198"/>
        <v>0</v>
      </c>
      <c r="Q132" s="77">
        <f t="shared" si="199"/>
        <v>0</v>
      </c>
      <c r="R132" s="118"/>
      <c r="S132" s="118"/>
      <c r="T132" s="119"/>
      <c r="U132" s="119"/>
      <c r="V132" s="77">
        <f t="shared" si="200"/>
        <v>0</v>
      </c>
      <c r="W132" s="77">
        <f t="shared" si="201"/>
        <v>0</v>
      </c>
      <c r="X132" s="77">
        <f t="shared" si="202"/>
        <v>0</v>
      </c>
      <c r="Y132" s="118"/>
      <c r="Z132" s="118"/>
      <c r="AA132" s="119"/>
      <c r="AB132" s="119"/>
      <c r="AC132" s="77">
        <f t="shared" si="203"/>
        <v>0</v>
      </c>
      <c r="AD132" s="77">
        <f t="shared" si="204"/>
        <v>0</v>
      </c>
      <c r="AE132" s="77">
        <f t="shared" si="205"/>
        <v>0</v>
      </c>
      <c r="AF132" s="118"/>
      <c r="AG132" s="118"/>
      <c r="AH132" s="119"/>
      <c r="AI132" s="119"/>
      <c r="AJ132" s="77">
        <f t="shared" si="206"/>
        <v>0</v>
      </c>
      <c r="AK132" s="77">
        <f t="shared" si="207"/>
        <v>0</v>
      </c>
      <c r="AL132" s="77">
        <f t="shared" si="208"/>
        <v>0</v>
      </c>
      <c r="AM132" s="118"/>
      <c r="AN132" s="118"/>
      <c r="AO132" s="119"/>
      <c r="AP132" s="119"/>
      <c r="AQ132" s="77">
        <f t="shared" si="209"/>
        <v>0</v>
      </c>
      <c r="AR132" s="77">
        <f t="shared" si="210"/>
        <v>0</v>
      </c>
      <c r="AS132" s="77">
        <f t="shared" si="211"/>
        <v>0</v>
      </c>
      <c r="AT132" s="118"/>
      <c r="AU132" s="118"/>
      <c r="AV132" s="119"/>
      <c r="AW132" s="119"/>
      <c r="AX132" s="77">
        <f t="shared" si="212"/>
        <v>0</v>
      </c>
      <c r="AY132" s="77">
        <f t="shared" si="213"/>
        <v>0</v>
      </c>
      <c r="AZ132" s="77">
        <f t="shared" si="214"/>
        <v>0</v>
      </c>
      <c r="BA132" s="118"/>
      <c r="BB132" s="118"/>
      <c r="BC132" s="119"/>
      <c r="BD132" s="119"/>
      <c r="BE132" s="77">
        <f t="shared" si="215"/>
        <v>0</v>
      </c>
      <c r="BF132" s="77">
        <f t="shared" si="216"/>
        <v>0</v>
      </c>
      <c r="BG132" s="77">
        <f t="shared" si="217"/>
        <v>0</v>
      </c>
      <c r="BH132" s="118"/>
      <c r="BI132" s="118"/>
      <c r="BJ132" s="119"/>
      <c r="BK132" s="119"/>
      <c r="BL132" s="77">
        <f t="shared" si="218"/>
        <v>0</v>
      </c>
      <c r="BM132" s="77">
        <f t="shared" si="219"/>
        <v>0</v>
      </c>
      <c r="BN132" s="77">
        <f t="shared" si="220"/>
        <v>0</v>
      </c>
      <c r="BO132" s="118"/>
      <c r="BP132" s="118"/>
      <c r="BQ132" s="119"/>
      <c r="BR132" s="119"/>
      <c r="BS132" s="77">
        <f t="shared" si="221"/>
        <v>0</v>
      </c>
      <c r="BT132" s="77">
        <f t="shared" si="222"/>
        <v>0</v>
      </c>
      <c r="BU132" s="77">
        <f t="shared" si="223"/>
        <v>0</v>
      </c>
      <c r="BV132" s="118"/>
      <c r="BW132" s="118"/>
      <c r="BX132" s="119"/>
      <c r="BY132" s="119"/>
      <c r="BZ132" s="77">
        <f t="shared" si="224"/>
        <v>0</v>
      </c>
      <c r="CA132" s="77">
        <f t="shared" si="225"/>
        <v>0</v>
      </c>
      <c r="CB132" s="77">
        <f t="shared" si="226"/>
        <v>0</v>
      </c>
      <c r="CC132" s="118"/>
      <c r="CD132" s="118"/>
      <c r="CE132" s="119"/>
      <c r="CF132" s="119"/>
      <c r="CG132" s="77">
        <f t="shared" si="227"/>
        <v>0</v>
      </c>
      <c r="CH132" s="77">
        <f t="shared" si="228"/>
        <v>0</v>
      </c>
      <c r="CI132" s="77">
        <f t="shared" si="229"/>
        <v>0</v>
      </c>
      <c r="CJ132" s="118"/>
      <c r="CK132" s="118"/>
      <c r="CL132" s="119"/>
      <c r="CM132" s="119"/>
      <c r="CN132" s="77">
        <f t="shared" si="230"/>
        <v>0</v>
      </c>
      <c r="CO132" s="77">
        <f t="shared" si="231"/>
        <v>0</v>
      </c>
      <c r="CP132" s="77">
        <f t="shared" si="232"/>
        <v>0</v>
      </c>
      <c r="CQ132" s="118"/>
      <c r="CR132" s="118"/>
      <c r="CS132" s="119"/>
      <c r="CT132" s="119"/>
      <c r="CU132" s="77">
        <f t="shared" si="233"/>
        <v>0</v>
      </c>
      <c r="CV132" s="77">
        <f t="shared" si="234"/>
        <v>0</v>
      </c>
      <c r="CW132" s="77">
        <f t="shared" si="235"/>
        <v>0</v>
      </c>
      <c r="CX132" s="118"/>
      <c r="CY132" s="118"/>
      <c r="CZ132" s="119"/>
      <c r="DA132" s="119"/>
      <c r="DB132" s="77">
        <f t="shared" si="236"/>
        <v>0</v>
      </c>
      <c r="DC132" s="77">
        <f t="shared" si="237"/>
        <v>0</v>
      </c>
      <c r="DD132" s="77">
        <f t="shared" si="238"/>
        <v>0</v>
      </c>
      <c r="DE132" s="118"/>
      <c r="DF132" s="118"/>
      <c r="DG132" s="119"/>
      <c r="DH132" s="119"/>
      <c r="DI132" s="77">
        <f t="shared" si="239"/>
        <v>0</v>
      </c>
      <c r="DJ132" s="77">
        <f t="shared" si="240"/>
        <v>0</v>
      </c>
      <c r="DK132" s="77">
        <f t="shared" si="241"/>
        <v>0</v>
      </c>
      <c r="DL132" s="118"/>
      <c r="DM132" s="118"/>
      <c r="DN132" s="119"/>
      <c r="DO132" s="119"/>
      <c r="DP132" s="77">
        <f t="shared" si="242"/>
        <v>0</v>
      </c>
      <c r="DQ132" s="77">
        <f t="shared" si="243"/>
        <v>0</v>
      </c>
      <c r="DR132" s="77">
        <f t="shared" si="244"/>
        <v>0</v>
      </c>
      <c r="DS132" s="118"/>
      <c r="DT132" s="118"/>
      <c r="DU132" s="119"/>
      <c r="DV132" s="119"/>
      <c r="DW132" s="77">
        <f t="shared" si="245"/>
        <v>0</v>
      </c>
      <c r="DX132" s="77">
        <f t="shared" si="246"/>
        <v>0</v>
      </c>
      <c r="DY132" s="77">
        <f t="shared" si="247"/>
        <v>0</v>
      </c>
      <c r="DZ132" s="118"/>
      <c r="EA132" s="118"/>
      <c r="EB132" s="119"/>
      <c r="EC132" s="119"/>
      <c r="ED132" s="77">
        <f t="shared" si="248"/>
        <v>0</v>
      </c>
      <c r="EE132" s="77">
        <f t="shared" si="249"/>
        <v>0</v>
      </c>
      <c r="EF132" s="77">
        <f t="shared" si="250"/>
        <v>0</v>
      </c>
      <c r="EG132" s="118"/>
      <c r="EH132" s="118"/>
      <c r="EI132" s="119"/>
      <c r="EJ132" s="119"/>
      <c r="EK132" s="77">
        <f t="shared" si="251"/>
        <v>0</v>
      </c>
      <c r="EL132" s="77">
        <f t="shared" si="252"/>
        <v>0</v>
      </c>
      <c r="EM132" s="77">
        <f t="shared" si="253"/>
        <v>0</v>
      </c>
      <c r="EN132" s="118"/>
      <c r="EO132" s="118"/>
      <c r="EP132" s="119"/>
      <c r="EQ132" s="119"/>
      <c r="ER132" s="77">
        <f t="shared" si="254"/>
        <v>0</v>
      </c>
      <c r="ES132" s="77">
        <f t="shared" si="255"/>
        <v>0</v>
      </c>
      <c r="ET132" s="77">
        <f t="shared" si="256"/>
        <v>0</v>
      </c>
      <c r="EU132" s="118"/>
      <c r="EV132" s="118"/>
      <c r="EW132" s="119"/>
      <c r="EX132" s="119"/>
      <c r="EY132" s="77">
        <f t="shared" si="257"/>
        <v>0</v>
      </c>
      <c r="EZ132" s="77">
        <f t="shared" si="258"/>
        <v>0</v>
      </c>
      <c r="FA132" s="77">
        <f t="shared" si="259"/>
        <v>0</v>
      </c>
      <c r="FB132" s="118"/>
      <c r="FC132" s="118"/>
      <c r="FD132" s="119"/>
      <c r="FE132" s="119"/>
      <c r="FF132" s="77">
        <f t="shared" si="260"/>
        <v>0</v>
      </c>
      <c r="FG132" s="77">
        <f t="shared" si="261"/>
        <v>0</v>
      </c>
      <c r="FH132" s="77">
        <f t="shared" si="262"/>
        <v>0</v>
      </c>
      <c r="FI132" s="118"/>
      <c r="FJ132" s="118"/>
      <c r="FK132" s="119"/>
      <c r="FL132" s="119"/>
      <c r="FM132" s="77">
        <f t="shared" si="263"/>
        <v>0</v>
      </c>
      <c r="FN132" s="77">
        <f t="shared" si="264"/>
        <v>0</v>
      </c>
      <c r="FO132" s="77">
        <f t="shared" si="265"/>
        <v>0</v>
      </c>
      <c r="FP132" s="118"/>
      <c r="FQ132" s="118"/>
      <c r="FR132" s="119"/>
      <c r="FS132" s="119"/>
      <c r="FT132" s="77">
        <f t="shared" si="266"/>
        <v>0</v>
      </c>
      <c r="FU132" s="77">
        <f t="shared" si="267"/>
        <v>0</v>
      </c>
      <c r="FV132" s="77">
        <f t="shared" si="268"/>
        <v>0</v>
      </c>
      <c r="FW132" s="118"/>
      <c r="FX132" s="118"/>
      <c r="FY132" s="119"/>
      <c r="FZ132" s="119"/>
      <c r="GA132" s="77">
        <f t="shared" si="269"/>
        <v>0</v>
      </c>
      <c r="GB132" s="77">
        <f t="shared" si="270"/>
        <v>0</v>
      </c>
      <c r="GC132" s="77">
        <f t="shared" si="271"/>
        <v>0</v>
      </c>
      <c r="GD132" s="118"/>
      <c r="GE132" s="118"/>
      <c r="GF132" s="119"/>
      <c r="GG132" s="119"/>
      <c r="GH132" s="77">
        <f t="shared" si="272"/>
        <v>0</v>
      </c>
      <c r="GI132" s="77">
        <f t="shared" si="273"/>
        <v>0</v>
      </c>
      <c r="GJ132" s="77">
        <f t="shared" si="274"/>
        <v>0</v>
      </c>
      <c r="GK132" s="118"/>
      <c r="GL132" s="118"/>
      <c r="GM132" s="119"/>
      <c r="GN132" s="119"/>
      <c r="GO132" s="77">
        <f t="shared" si="275"/>
        <v>0</v>
      </c>
      <c r="GP132" s="77">
        <f t="shared" si="276"/>
        <v>0</v>
      </c>
      <c r="GQ132" s="77">
        <f t="shared" si="277"/>
        <v>0</v>
      </c>
      <c r="GR132" s="118"/>
      <c r="GS132" s="118"/>
      <c r="GT132" s="119"/>
      <c r="GU132" s="119"/>
      <c r="GV132" s="77">
        <f t="shared" si="278"/>
        <v>0</v>
      </c>
      <c r="GW132" s="77">
        <f t="shared" si="279"/>
        <v>0</v>
      </c>
      <c r="GX132" s="77">
        <f t="shared" si="280"/>
        <v>0</v>
      </c>
      <c r="GY132" s="118"/>
      <c r="GZ132" s="118"/>
      <c r="HA132" s="119"/>
      <c r="HB132" s="119"/>
      <c r="HC132" s="77">
        <f t="shared" si="281"/>
        <v>0</v>
      </c>
      <c r="HD132" s="77">
        <f t="shared" si="282"/>
        <v>0</v>
      </c>
      <c r="HE132" s="77">
        <f t="shared" si="283"/>
        <v>0</v>
      </c>
      <c r="HF132" s="118"/>
      <c r="HG132" s="118"/>
      <c r="HH132" s="119"/>
      <c r="HI132" s="119"/>
      <c r="HJ132" s="77">
        <f t="shared" si="284"/>
        <v>0</v>
      </c>
      <c r="HK132" s="77">
        <f t="shared" si="285"/>
        <v>0</v>
      </c>
      <c r="HL132" s="77">
        <f t="shared" si="286"/>
        <v>0</v>
      </c>
      <c r="HM132" s="120"/>
      <c r="HN132" s="120"/>
      <c r="HO132" s="120"/>
      <c r="HP132" s="120"/>
      <c r="HQ132" s="120"/>
      <c r="HR132" s="120"/>
      <c r="HS132" s="76">
        <f t="shared" si="181"/>
        <v>0</v>
      </c>
      <c r="HT132" s="76">
        <f t="shared" si="182"/>
        <v>0</v>
      </c>
      <c r="HU132" s="76">
        <f t="shared" si="183"/>
        <v>0</v>
      </c>
      <c r="HV132" s="76">
        <f t="shared" si="184"/>
        <v>0</v>
      </c>
      <c r="HW132" s="76">
        <f t="shared" si="185"/>
        <v>0</v>
      </c>
      <c r="HX132" s="76">
        <f t="shared" si="186"/>
        <v>0</v>
      </c>
      <c r="HY132" s="76">
        <f t="shared" si="187"/>
        <v>0</v>
      </c>
      <c r="HZ132" s="76">
        <f t="shared" si="188"/>
        <v>0</v>
      </c>
      <c r="IA132" s="76">
        <f t="shared" si="189"/>
        <v>0</v>
      </c>
      <c r="IB132" s="76">
        <f t="shared" si="190"/>
        <v>0</v>
      </c>
      <c r="IC132" s="76">
        <f t="shared" si="191"/>
        <v>0</v>
      </c>
      <c r="ID132" s="76">
        <f t="shared" si="192"/>
        <v>0</v>
      </c>
      <c r="IE132" s="78">
        <f>IF('Daftar Pegawai'!I126="ASN YANG TIDAK DIBAYARKAN TPP",100%,
 IF(HZ132&gt;=$C$4,100%,
 (HN132*3%)+H132+I132+J132+O132+P132+Q132+V132+W132+X132+AC132+AD132+AE132+AJ132+AK132+AL132+AQ132+AR132+AS132+AX132+AY132+AZ132+BE132+BF132+BG132+BL132+BM132+BN132+BS132+BT132+BU132+BZ132+CA132+CB132+CG132+CH132+CI132+CN132+CO132+CP132+CU132+CV132+CW132+DB132+DC132+DD132+DI132+DJ132+DK132+DP132+DQ132+DR132+DW132+DX132+DY132+ED132+EE132+EF132+EK132+EL132+EM132+ER132+ES132+ET132+EY132+EZ132+FA132+FF132+FG132+FH132+FM132+FN132+FO132+FT132+FU132+FV132+GA132+GB132+GC132+GH132+GI132+GJ132+GO132+GP132+GQ132+GV132+GW132+GX132+HC132+HD132+HE132+HJ132+HK132+HL132+'Daftar Pegawai'!K126+'Daftar Pegawai'!M126+'Daftar Pegawai'!U126+'Daftar Pegawai'!O126+'Daftar Pegawai'!Q126+'Daftar Pegawai'!S126
 )
)</f>
        <v>1</v>
      </c>
      <c r="IF132" s="78">
        <f t="shared" si="287"/>
        <v>1</v>
      </c>
    </row>
    <row r="133" spans="1:240" x14ac:dyDescent="0.25">
      <c r="A133" s="121">
        <f t="shared" si="193"/>
        <v>123</v>
      </c>
      <c r="B133" s="121">
        <f>'Daftar Pegawai'!B127</f>
        <v>0</v>
      </c>
      <c r="C133" s="121">
        <f>'Daftar Pegawai'!C127</f>
        <v>0</v>
      </c>
      <c r="D133" s="118"/>
      <c r="E133" s="118"/>
      <c r="F133" s="119"/>
      <c r="G133" s="119"/>
      <c r="H133" s="77">
        <f t="shared" si="194"/>
        <v>0</v>
      </c>
      <c r="I133" s="77">
        <f t="shared" si="195"/>
        <v>0</v>
      </c>
      <c r="J133" s="77">
        <f t="shared" si="196"/>
        <v>0</v>
      </c>
      <c r="K133" s="118"/>
      <c r="L133" s="118"/>
      <c r="M133" s="119"/>
      <c r="N133" s="119"/>
      <c r="O133" s="77">
        <f t="shared" si="197"/>
        <v>0</v>
      </c>
      <c r="P133" s="77">
        <f t="shared" si="198"/>
        <v>0</v>
      </c>
      <c r="Q133" s="77">
        <f t="shared" si="199"/>
        <v>0</v>
      </c>
      <c r="R133" s="118"/>
      <c r="S133" s="118"/>
      <c r="T133" s="119"/>
      <c r="U133" s="119"/>
      <c r="V133" s="77">
        <f t="shared" si="200"/>
        <v>0</v>
      </c>
      <c r="W133" s="77">
        <f t="shared" si="201"/>
        <v>0</v>
      </c>
      <c r="X133" s="77">
        <f t="shared" si="202"/>
        <v>0</v>
      </c>
      <c r="Y133" s="118"/>
      <c r="Z133" s="118"/>
      <c r="AA133" s="119"/>
      <c r="AB133" s="119"/>
      <c r="AC133" s="77">
        <f t="shared" si="203"/>
        <v>0</v>
      </c>
      <c r="AD133" s="77">
        <f t="shared" si="204"/>
        <v>0</v>
      </c>
      <c r="AE133" s="77">
        <f t="shared" si="205"/>
        <v>0</v>
      </c>
      <c r="AF133" s="118"/>
      <c r="AG133" s="118"/>
      <c r="AH133" s="119"/>
      <c r="AI133" s="119"/>
      <c r="AJ133" s="77">
        <f t="shared" si="206"/>
        <v>0</v>
      </c>
      <c r="AK133" s="77">
        <f t="shared" si="207"/>
        <v>0</v>
      </c>
      <c r="AL133" s="77">
        <f t="shared" si="208"/>
        <v>0</v>
      </c>
      <c r="AM133" s="118"/>
      <c r="AN133" s="118"/>
      <c r="AO133" s="119"/>
      <c r="AP133" s="119"/>
      <c r="AQ133" s="77">
        <f t="shared" si="209"/>
        <v>0</v>
      </c>
      <c r="AR133" s="77">
        <f t="shared" si="210"/>
        <v>0</v>
      </c>
      <c r="AS133" s="77">
        <f t="shared" si="211"/>
        <v>0</v>
      </c>
      <c r="AT133" s="118"/>
      <c r="AU133" s="118"/>
      <c r="AV133" s="119"/>
      <c r="AW133" s="119"/>
      <c r="AX133" s="77">
        <f t="shared" si="212"/>
        <v>0</v>
      </c>
      <c r="AY133" s="77">
        <f t="shared" si="213"/>
        <v>0</v>
      </c>
      <c r="AZ133" s="77">
        <f t="shared" si="214"/>
        <v>0</v>
      </c>
      <c r="BA133" s="118"/>
      <c r="BB133" s="118"/>
      <c r="BC133" s="119"/>
      <c r="BD133" s="119"/>
      <c r="BE133" s="77">
        <f t="shared" si="215"/>
        <v>0</v>
      </c>
      <c r="BF133" s="77">
        <f t="shared" si="216"/>
        <v>0</v>
      </c>
      <c r="BG133" s="77">
        <f t="shared" si="217"/>
        <v>0</v>
      </c>
      <c r="BH133" s="118"/>
      <c r="BI133" s="118"/>
      <c r="BJ133" s="119"/>
      <c r="BK133" s="119"/>
      <c r="BL133" s="77">
        <f t="shared" si="218"/>
        <v>0</v>
      </c>
      <c r="BM133" s="77">
        <f t="shared" si="219"/>
        <v>0</v>
      </c>
      <c r="BN133" s="77">
        <f t="shared" si="220"/>
        <v>0</v>
      </c>
      <c r="BO133" s="118"/>
      <c r="BP133" s="118"/>
      <c r="BQ133" s="119"/>
      <c r="BR133" s="119"/>
      <c r="BS133" s="77">
        <f t="shared" si="221"/>
        <v>0</v>
      </c>
      <c r="BT133" s="77">
        <f t="shared" si="222"/>
        <v>0</v>
      </c>
      <c r="BU133" s="77">
        <f t="shared" si="223"/>
        <v>0</v>
      </c>
      <c r="BV133" s="118"/>
      <c r="BW133" s="118"/>
      <c r="BX133" s="119"/>
      <c r="BY133" s="119"/>
      <c r="BZ133" s="77">
        <f t="shared" si="224"/>
        <v>0</v>
      </c>
      <c r="CA133" s="77">
        <f t="shared" si="225"/>
        <v>0</v>
      </c>
      <c r="CB133" s="77">
        <f t="shared" si="226"/>
        <v>0</v>
      </c>
      <c r="CC133" s="118"/>
      <c r="CD133" s="118"/>
      <c r="CE133" s="119"/>
      <c r="CF133" s="119"/>
      <c r="CG133" s="77">
        <f t="shared" si="227"/>
        <v>0</v>
      </c>
      <c r="CH133" s="77">
        <f t="shared" si="228"/>
        <v>0</v>
      </c>
      <c r="CI133" s="77">
        <f t="shared" si="229"/>
        <v>0</v>
      </c>
      <c r="CJ133" s="118"/>
      <c r="CK133" s="118"/>
      <c r="CL133" s="119"/>
      <c r="CM133" s="119"/>
      <c r="CN133" s="77">
        <f t="shared" si="230"/>
        <v>0</v>
      </c>
      <c r="CO133" s="77">
        <f t="shared" si="231"/>
        <v>0</v>
      </c>
      <c r="CP133" s="77">
        <f t="shared" si="232"/>
        <v>0</v>
      </c>
      <c r="CQ133" s="118"/>
      <c r="CR133" s="118"/>
      <c r="CS133" s="119"/>
      <c r="CT133" s="119"/>
      <c r="CU133" s="77">
        <f t="shared" si="233"/>
        <v>0</v>
      </c>
      <c r="CV133" s="77">
        <f t="shared" si="234"/>
        <v>0</v>
      </c>
      <c r="CW133" s="77">
        <f t="shared" si="235"/>
        <v>0</v>
      </c>
      <c r="CX133" s="118"/>
      <c r="CY133" s="118"/>
      <c r="CZ133" s="119"/>
      <c r="DA133" s="119"/>
      <c r="DB133" s="77">
        <f t="shared" si="236"/>
        <v>0</v>
      </c>
      <c r="DC133" s="77">
        <f t="shared" si="237"/>
        <v>0</v>
      </c>
      <c r="DD133" s="77">
        <f t="shared" si="238"/>
        <v>0</v>
      </c>
      <c r="DE133" s="118"/>
      <c r="DF133" s="118"/>
      <c r="DG133" s="119"/>
      <c r="DH133" s="119"/>
      <c r="DI133" s="77">
        <f t="shared" si="239"/>
        <v>0</v>
      </c>
      <c r="DJ133" s="77">
        <f t="shared" si="240"/>
        <v>0</v>
      </c>
      <c r="DK133" s="77">
        <f t="shared" si="241"/>
        <v>0</v>
      </c>
      <c r="DL133" s="118"/>
      <c r="DM133" s="118"/>
      <c r="DN133" s="119"/>
      <c r="DO133" s="119"/>
      <c r="DP133" s="77">
        <f t="shared" si="242"/>
        <v>0</v>
      </c>
      <c r="DQ133" s="77">
        <f t="shared" si="243"/>
        <v>0</v>
      </c>
      <c r="DR133" s="77">
        <f t="shared" si="244"/>
        <v>0</v>
      </c>
      <c r="DS133" s="118"/>
      <c r="DT133" s="118"/>
      <c r="DU133" s="119"/>
      <c r="DV133" s="119"/>
      <c r="DW133" s="77">
        <f t="shared" si="245"/>
        <v>0</v>
      </c>
      <c r="DX133" s="77">
        <f t="shared" si="246"/>
        <v>0</v>
      </c>
      <c r="DY133" s="77">
        <f t="shared" si="247"/>
        <v>0</v>
      </c>
      <c r="DZ133" s="118"/>
      <c r="EA133" s="118"/>
      <c r="EB133" s="119"/>
      <c r="EC133" s="119"/>
      <c r="ED133" s="77">
        <f t="shared" si="248"/>
        <v>0</v>
      </c>
      <c r="EE133" s="77">
        <f t="shared" si="249"/>
        <v>0</v>
      </c>
      <c r="EF133" s="77">
        <f t="shared" si="250"/>
        <v>0</v>
      </c>
      <c r="EG133" s="118"/>
      <c r="EH133" s="118"/>
      <c r="EI133" s="119"/>
      <c r="EJ133" s="119"/>
      <c r="EK133" s="77">
        <f t="shared" si="251"/>
        <v>0</v>
      </c>
      <c r="EL133" s="77">
        <f t="shared" si="252"/>
        <v>0</v>
      </c>
      <c r="EM133" s="77">
        <f t="shared" si="253"/>
        <v>0</v>
      </c>
      <c r="EN133" s="118"/>
      <c r="EO133" s="118"/>
      <c r="EP133" s="119"/>
      <c r="EQ133" s="119"/>
      <c r="ER133" s="77">
        <f t="shared" si="254"/>
        <v>0</v>
      </c>
      <c r="ES133" s="77">
        <f t="shared" si="255"/>
        <v>0</v>
      </c>
      <c r="ET133" s="77">
        <f t="shared" si="256"/>
        <v>0</v>
      </c>
      <c r="EU133" s="118"/>
      <c r="EV133" s="118"/>
      <c r="EW133" s="119"/>
      <c r="EX133" s="119"/>
      <c r="EY133" s="77">
        <f t="shared" si="257"/>
        <v>0</v>
      </c>
      <c r="EZ133" s="77">
        <f t="shared" si="258"/>
        <v>0</v>
      </c>
      <c r="FA133" s="77">
        <f t="shared" si="259"/>
        <v>0</v>
      </c>
      <c r="FB133" s="118"/>
      <c r="FC133" s="118"/>
      <c r="FD133" s="119"/>
      <c r="FE133" s="119"/>
      <c r="FF133" s="77">
        <f t="shared" si="260"/>
        <v>0</v>
      </c>
      <c r="FG133" s="77">
        <f t="shared" si="261"/>
        <v>0</v>
      </c>
      <c r="FH133" s="77">
        <f t="shared" si="262"/>
        <v>0</v>
      </c>
      <c r="FI133" s="118"/>
      <c r="FJ133" s="118"/>
      <c r="FK133" s="119"/>
      <c r="FL133" s="119"/>
      <c r="FM133" s="77">
        <f t="shared" si="263"/>
        <v>0</v>
      </c>
      <c r="FN133" s="77">
        <f t="shared" si="264"/>
        <v>0</v>
      </c>
      <c r="FO133" s="77">
        <f t="shared" si="265"/>
        <v>0</v>
      </c>
      <c r="FP133" s="118"/>
      <c r="FQ133" s="118"/>
      <c r="FR133" s="119"/>
      <c r="FS133" s="119"/>
      <c r="FT133" s="77">
        <f t="shared" si="266"/>
        <v>0</v>
      </c>
      <c r="FU133" s="77">
        <f t="shared" si="267"/>
        <v>0</v>
      </c>
      <c r="FV133" s="77">
        <f t="shared" si="268"/>
        <v>0</v>
      </c>
      <c r="FW133" s="118"/>
      <c r="FX133" s="118"/>
      <c r="FY133" s="119"/>
      <c r="FZ133" s="119"/>
      <c r="GA133" s="77">
        <f t="shared" si="269"/>
        <v>0</v>
      </c>
      <c r="GB133" s="77">
        <f t="shared" si="270"/>
        <v>0</v>
      </c>
      <c r="GC133" s="77">
        <f t="shared" si="271"/>
        <v>0</v>
      </c>
      <c r="GD133" s="118"/>
      <c r="GE133" s="118"/>
      <c r="GF133" s="119"/>
      <c r="GG133" s="119"/>
      <c r="GH133" s="77">
        <f t="shared" si="272"/>
        <v>0</v>
      </c>
      <c r="GI133" s="77">
        <f t="shared" si="273"/>
        <v>0</v>
      </c>
      <c r="GJ133" s="77">
        <f t="shared" si="274"/>
        <v>0</v>
      </c>
      <c r="GK133" s="118"/>
      <c r="GL133" s="118"/>
      <c r="GM133" s="119"/>
      <c r="GN133" s="119"/>
      <c r="GO133" s="77">
        <f t="shared" si="275"/>
        <v>0</v>
      </c>
      <c r="GP133" s="77">
        <f t="shared" si="276"/>
        <v>0</v>
      </c>
      <c r="GQ133" s="77">
        <f t="shared" si="277"/>
        <v>0</v>
      </c>
      <c r="GR133" s="118"/>
      <c r="GS133" s="118"/>
      <c r="GT133" s="119"/>
      <c r="GU133" s="119"/>
      <c r="GV133" s="77">
        <f t="shared" si="278"/>
        <v>0</v>
      </c>
      <c r="GW133" s="77">
        <f t="shared" si="279"/>
        <v>0</v>
      </c>
      <c r="GX133" s="77">
        <f t="shared" si="280"/>
        <v>0</v>
      </c>
      <c r="GY133" s="118"/>
      <c r="GZ133" s="118"/>
      <c r="HA133" s="119"/>
      <c r="HB133" s="119"/>
      <c r="HC133" s="77">
        <f t="shared" si="281"/>
        <v>0</v>
      </c>
      <c r="HD133" s="77">
        <f t="shared" si="282"/>
        <v>0</v>
      </c>
      <c r="HE133" s="77">
        <f t="shared" si="283"/>
        <v>0</v>
      </c>
      <c r="HF133" s="118"/>
      <c r="HG133" s="118"/>
      <c r="HH133" s="119"/>
      <c r="HI133" s="119"/>
      <c r="HJ133" s="77">
        <f t="shared" si="284"/>
        <v>0</v>
      </c>
      <c r="HK133" s="77">
        <f t="shared" si="285"/>
        <v>0</v>
      </c>
      <c r="HL133" s="77">
        <f t="shared" si="286"/>
        <v>0</v>
      </c>
      <c r="HM133" s="120"/>
      <c r="HN133" s="120"/>
      <c r="HO133" s="120"/>
      <c r="HP133" s="120"/>
      <c r="HQ133" s="120"/>
      <c r="HR133" s="120"/>
      <c r="HS133" s="76">
        <f t="shared" si="181"/>
        <v>0</v>
      </c>
      <c r="HT133" s="76">
        <f t="shared" si="182"/>
        <v>0</v>
      </c>
      <c r="HU133" s="76">
        <f t="shared" si="183"/>
        <v>0</v>
      </c>
      <c r="HV133" s="76">
        <f t="shared" si="184"/>
        <v>0</v>
      </c>
      <c r="HW133" s="76">
        <f t="shared" si="185"/>
        <v>0</v>
      </c>
      <c r="HX133" s="76">
        <f t="shared" si="186"/>
        <v>0</v>
      </c>
      <c r="HY133" s="76">
        <f t="shared" si="187"/>
        <v>0</v>
      </c>
      <c r="HZ133" s="76">
        <f t="shared" si="188"/>
        <v>0</v>
      </c>
      <c r="IA133" s="76">
        <f t="shared" si="189"/>
        <v>0</v>
      </c>
      <c r="IB133" s="76">
        <f t="shared" si="190"/>
        <v>0</v>
      </c>
      <c r="IC133" s="76">
        <f t="shared" si="191"/>
        <v>0</v>
      </c>
      <c r="ID133" s="76">
        <f t="shared" si="192"/>
        <v>0</v>
      </c>
      <c r="IE133" s="78">
        <f>IF('Daftar Pegawai'!I127="ASN YANG TIDAK DIBAYARKAN TPP",100%,
 IF(HZ133&gt;=$C$4,100%,
 (HN133*3%)+H133+I133+J133+O133+P133+Q133+V133+W133+X133+AC133+AD133+AE133+AJ133+AK133+AL133+AQ133+AR133+AS133+AX133+AY133+AZ133+BE133+BF133+BG133+BL133+BM133+BN133+BS133+BT133+BU133+BZ133+CA133+CB133+CG133+CH133+CI133+CN133+CO133+CP133+CU133+CV133+CW133+DB133+DC133+DD133+DI133+DJ133+DK133+DP133+DQ133+DR133+DW133+DX133+DY133+ED133+EE133+EF133+EK133+EL133+EM133+ER133+ES133+ET133+EY133+EZ133+FA133+FF133+FG133+FH133+FM133+FN133+FO133+FT133+FU133+FV133+GA133+GB133+GC133+GH133+GI133+GJ133+GO133+GP133+GQ133+GV133+GW133+GX133+HC133+HD133+HE133+HJ133+HK133+HL133+'Daftar Pegawai'!K127+'Daftar Pegawai'!M127+'Daftar Pegawai'!U127+'Daftar Pegawai'!O127+'Daftar Pegawai'!Q127+'Daftar Pegawai'!S127
 )
)</f>
        <v>1</v>
      </c>
      <c r="IF133" s="78">
        <f t="shared" si="287"/>
        <v>1</v>
      </c>
    </row>
    <row r="134" spans="1:240" x14ac:dyDescent="0.25">
      <c r="A134" s="121">
        <f t="shared" si="193"/>
        <v>124</v>
      </c>
      <c r="B134" s="121">
        <f>'Daftar Pegawai'!B128</f>
        <v>0</v>
      </c>
      <c r="C134" s="121">
        <f>'Daftar Pegawai'!C128</f>
        <v>0</v>
      </c>
      <c r="D134" s="118"/>
      <c r="E134" s="118"/>
      <c r="F134" s="119"/>
      <c r="G134" s="119"/>
      <c r="H134" s="77">
        <f t="shared" si="194"/>
        <v>0</v>
      </c>
      <c r="I134" s="77">
        <f t="shared" si="195"/>
        <v>0</v>
      </c>
      <c r="J134" s="77">
        <f t="shared" si="196"/>
        <v>0</v>
      </c>
      <c r="K134" s="118"/>
      <c r="L134" s="118"/>
      <c r="M134" s="119"/>
      <c r="N134" s="119"/>
      <c r="O134" s="77">
        <f t="shared" si="197"/>
        <v>0</v>
      </c>
      <c r="P134" s="77">
        <f t="shared" si="198"/>
        <v>0</v>
      </c>
      <c r="Q134" s="77">
        <f t="shared" si="199"/>
        <v>0</v>
      </c>
      <c r="R134" s="118"/>
      <c r="S134" s="118"/>
      <c r="T134" s="119"/>
      <c r="U134" s="119"/>
      <c r="V134" s="77">
        <f t="shared" si="200"/>
        <v>0</v>
      </c>
      <c r="W134" s="77">
        <f t="shared" si="201"/>
        <v>0</v>
      </c>
      <c r="X134" s="77">
        <f t="shared" si="202"/>
        <v>0</v>
      </c>
      <c r="Y134" s="118"/>
      <c r="Z134" s="118"/>
      <c r="AA134" s="119"/>
      <c r="AB134" s="119"/>
      <c r="AC134" s="77">
        <f t="shared" si="203"/>
        <v>0</v>
      </c>
      <c r="AD134" s="77">
        <f t="shared" si="204"/>
        <v>0</v>
      </c>
      <c r="AE134" s="77">
        <f t="shared" si="205"/>
        <v>0</v>
      </c>
      <c r="AF134" s="118"/>
      <c r="AG134" s="118"/>
      <c r="AH134" s="119"/>
      <c r="AI134" s="119"/>
      <c r="AJ134" s="77">
        <f t="shared" si="206"/>
        <v>0</v>
      </c>
      <c r="AK134" s="77">
        <f t="shared" si="207"/>
        <v>0</v>
      </c>
      <c r="AL134" s="77">
        <f t="shared" si="208"/>
        <v>0</v>
      </c>
      <c r="AM134" s="118"/>
      <c r="AN134" s="118"/>
      <c r="AO134" s="119"/>
      <c r="AP134" s="119"/>
      <c r="AQ134" s="77">
        <f t="shared" si="209"/>
        <v>0</v>
      </c>
      <c r="AR134" s="77">
        <f t="shared" si="210"/>
        <v>0</v>
      </c>
      <c r="AS134" s="77">
        <f t="shared" si="211"/>
        <v>0</v>
      </c>
      <c r="AT134" s="118"/>
      <c r="AU134" s="118"/>
      <c r="AV134" s="119"/>
      <c r="AW134" s="119"/>
      <c r="AX134" s="77">
        <f t="shared" si="212"/>
        <v>0</v>
      </c>
      <c r="AY134" s="77">
        <f t="shared" si="213"/>
        <v>0</v>
      </c>
      <c r="AZ134" s="77">
        <f t="shared" si="214"/>
        <v>0</v>
      </c>
      <c r="BA134" s="118"/>
      <c r="BB134" s="118"/>
      <c r="BC134" s="119"/>
      <c r="BD134" s="119"/>
      <c r="BE134" s="77">
        <f t="shared" si="215"/>
        <v>0</v>
      </c>
      <c r="BF134" s="77">
        <f t="shared" si="216"/>
        <v>0</v>
      </c>
      <c r="BG134" s="77">
        <f t="shared" si="217"/>
        <v>0</v>
      </c>
      <c r="BH134" s="118"/>
      <c r="BI134" s="118"/>
      <c r="BJ134" s="119"/>
      <c r="BK134" s="119"/>
      <c r="BL134" s="77">
        <f t="shared" si="218"/>
        <v>0</v>
      </c>
      <c r="BM134" s="77">
        <f t="shared" si="219"/>
        <v>0</v>
      </c>
      <c r="BN134" s="77">
        <f t="shared" si="220"/>
        <v>0</v>
      </c>
      <c r="BO134" s="118"/>
      <c r="BP134" s="118"/>
      <c r="BQ134" s="119"/>
      <c r="BR134" s="119"/>
      <c r="BS134" s="77">
        <f t="shared" si="221"/>
        <v>0</v>
      </c>
      <c r="BT134" s="77">
        <f t="shared" si="222"/>
        <v>0</v>
      </c>
      <c r="BU134" s="77">
        <f t="shared" si="223"/>
        <v>0</v>
      </c>
      <c r="BV134" s="118"/>
      <c r="BW134" s="118"/>
      <c r="BX134" s="119"/>
      <c r="BY134" s="119"/>
      <c r="BZ134" s="77">
        <f t="shared" si="224"/>
        <v>0</v>
      </c>
      <c r="CA134" s="77">
        <f t="shared" si="225"/>
        <v>0</v>
      </c>
      <c r="CB134" s="77">
        <f t="shared" si="226"/>
        <v>0</v>
      </c>
      <c r="CC134" s="118"/>
      <c r="CD134" s="118"/>
      <c r="CE134" s="119"/>
      <c r="CF134" s="119"/>
      <c r="CG134" s="77">
        <f t="shared" si="227"/>
        <v>0</v>
      </c>
      <c r="CH134" s="77">
        <f t="shared" si="228"/>
        <v>0</v>
      </c>
      <c r="CI134" s="77">
        <f t="shared" si="229"/>
        <v>0</v>
      </c>
      <c r="CJ134" s="118"/>
      <c r="CK134" s="118"/>
      <c r="CL134" s="119"/>
      <c r="CM134" s="119"/>
      <c r="CN134" s="77">
        <f t="shared" si="230"/>
        <v>0</v>
      </c>
      <c r="CO134" s="77">
        <f t="shared" si="231"/>
        <v>0</v>
      </c>
      <c r="CP134" s="77">
        <f t="shared" si="232"/>
        <v>0</v>
      </c>
      <c r="CQ134" s="118"/>
      <c r="CR134" s="118"/>
      <c r="CS134" s="119"/>
      <c r="CT134" s="119"/>
      <c r="CU134" s="77">
        <f t="shared" si="233"/>
        <v>0</v>
      </c>
      <c r="CV134" s="77">
        <f t="shared" si="234"/>
        <v>0</v>
      </c>
      <c r="CW134" s="77">
        <f t="shared" si="235"/>
        <v>0</v>
      </c>
      <c r="CX134" s="118"/>
      <c r="CY134" s="118"/>
      <c r="CZ134" s="119"/>
      <c r="DA134" s="119"/>
      <c r="DB134" s="77">
        <f t="shared" si="236"/>
        <v>0</v>
      </c>
      <c r="DC134" s="77">
        <f t="shared" si="237"/>
        <v>0</v>
      </c>
      <c r="DD134" s="77">
        <f t="shared" si="238"/>
        <v>0</v>
      </c>
      <c r="DE134" s="118"/>
      <c r="DF134" s="118"/>
      <c r="DG134" s="119"/>
      <c r="DH134" s="119"/>
      <c r="DI134" s="77">
        <f t="shared" si="239"/>
        <v>0</v>
      </c>
      <c r="DJ134" s="77">
        <f t="shared" si="240"/>
        <v>0</v>
      </c>
      <c r="DK134" s="77">
        <f t="shared" si="241"/>
        <v>0</v>
      </c>
      <c r="DL134" s="118"/>
      <c r="DM134" s="118"/>
      <c r="DN134" s="119"/>
      <c r="DO134" s="119"/>
      <c r="DP134" s="77">
        <f t="shared" si="242"/>
        <v>0</v>
      </c>
      <c r="DQ134" s="77">
        <f t="shared" si="243"/>
        <v>0</v>
      </c>
      <c r="DR134" s="77">
        <f t="shared" si="244"/>
        <v>0</v>
      </c>
      <c r="DS134" s="118"/>
      <c r="DT134" s="118"/>
      <c r="DU134" s="119"/>
      <c r="DV134" s="119"/>
      <c r="DW134" s="77">
        <f t="shared" si="245"/>
        <v>0</v>
      </c>
      <c r="DX134" s="77">
        <f t="shared" si="246"/>
        <v>0</v>
      </c>
      <c r="DY134" s="77">
        <f t="shared" si="247"/>
        <v>0</v>
      </c>
      <c r="DZ134" s="118"/>
      <c r="EA134" s="118"/>
      <c r="EB134" s="119"/>
      <c r="EC134" s="119"/>
      <c r="ED134" s="77">
        <f t="shared" si="248"/>
        <v>0</v>
      </c>
      <c r="EE134" s="77">
        <f t="shared" si="249"/>
        <v>0</v>
      </c>
      <c r="EF134" s="77">
        <f t="shared" si="250"/>
        <v>0</v>
      </c>
      <c r="EG134" s="118"/>
      <c r="EH134" s="118"/>
      <c r="EI134" s="119"/>
      <c r="EJ134" s="119"/>
      <c r="EK134" s="77">
        <f t="shared" si="251"/>
        <v>0</v>
      </c>
      <c r="EL134" s="77">
        <f t="shared" si="252"/>
        <v>0</v>
      </c>
      <c r="EM134" s="77">
        <f t="shared" si="253"/>
        <v>0</v>
      </c>
      <c r="EN134" s="118"/>
      <c r="EO134" s="118"/>
      <c r="EP134" s="119"/>
      <c r="EQ134" s="119"/>
      <c r="ER134" s="77">
        <f t="shared" si="254"/>
        <v>0</v>
      </c>
      <c r="ES134" s="77">
        <f t="shared" si="255"/>
        <v>0</v>
      </c>
      <c r="ET134" s="77">
        <f t="shared" si="256"/>
        <v>0</v>
      </c>
      <c r="EU134" s="118"/>
      <c r="EV134" s="118"/>
      <c r="EW134" s="119"/>
      <c r="EX134" s="119"/>
      <c r="EY134" s="77">
        <f t="shared" si="257"/>
        <v>0</v>
      </c>
      <c r="EZ134" s="77">
        <f t="shared" si="258"/>
        <v>0</v>
      </c>
      <c r="FA134" s="77">
        <f t="shared" si="259"/>
        <v>0</v>
      </c>
      <c r="FB134" s="118"/>
      <c r="FC134" s="118"/>
      <c r="FD134" s="119"/>
      <c r="FE134" s="119"/>
      <c r="FF134" s="77">
        <f t="shared" si="260"/>
        <v>0</v>
      </c>
      <c r="FG134" s="77">
        <f t="shared" si="261"/>
        <v>0</v>
      </c>
      <c r="FH134" s="77">
        <f t="shared" si="262"/>
        <v>0</v>
      </c>
      <c r="FI134" s="118"/>
      <c r="FJ134" s="118"/>
      <c r="FK134" s="119"/>
      <c r="FL134" s="119"/>
      <c r="FM134" s="77">
        <f t="shared" si="263"/>
        <v>0</v>
      </c>
      <c r="FN134" s="77">
        <f t="shared" si="264"/>
        <v>0</v>
      </c>
      <c r="FO134" s="77">
        <f t="shared" si="265"/>
        <v>0</v>
      </c>
      <c r="FP134" s="118"/>
      <c r="FQ134" s="118"/>
      <c r="FR134" s="119"/>
      <c r="FS134" s="119"/>
      <c r="FT134" s="77">
        <f t="shared" si="266"/>
        <v>0</v>
      </c>
      <c r="FU134" s="77">
        <f t="shared" si="267"/>
        <v>0</v>
      </c>
      <c r="FV134" s="77">
        <f t="shared" si="268"/>
        <v>0</v>
      </c>
      <c r="FW134" s="118"/>
      <c r="FX134" s="118"/>
      <c r="FY134" s="119"/>
      <c r="FZ134" s="119"/>
      <c r="GA134" s="77">
        <f t="shared" si="269"/>
        <v>0</v>
      </c>
      <c r="GB134" s="77">
        <f t="shared" si="270"/>
        <v>0</v>
      </c>
      <c r="GC134" s="77">
        <f t="shared" si="271"/>
        <v>0</v>
      </c>
      <c r="GD134" s="118"/>
      <c r="GE134" s="118"/>
      <c r="GF134" s="119"/>
      <c r="GG134" s="119"/>
      <c r="GH134" s="77">
        <f t="shared" si="272"/>
        <v>0</v>
      </c>
      <c r="GI134" s="77">
        <f t="shared" si="273"/>
        <v>0</v>
      </c>
      <c r="GJ134" s="77">
        <f t="shared" si="274"/>
        <v>0</v>
      </c>
      <c r="GK134" s="118"/>
      <c r="GL134" s="118"/>
      <c r="GM134" s="119"/>
      <c r="GN134" s="119"/>
      <c r="GO134" s="77">
        <f t="shared" si="275"/>
        <v>0</v>
      </c>
      <c r="GP134" s="77">
        <f t="shared" si="276"/>
        <v>0</v>
      </c>
      <c r="GQ134" s="77">
        <f t="shared" si="277"/>
        <v>0</v>
      </c>
      <c r="GR134" s="118"/>
      <c r="GS134" s="118"/>
      <c r="GT134" s="119"/>
      <c r="GU134" s="119"/>
      <c r="GV134" s="77">
        <f t="shared" si="278"/>
        <v>0</v>
      </c>
      <c r="GW134" s="77">
        <f t="shared" si="279"/>
        <v>0</v>
      </c>
      <c r="GX134" s="77">
        <f t="shared" si="280"/>
        <v>0</v>
      </c>
      <c r="GY134" s="118"/>
      <c r="GZ134" s="118"/>
      <c r="HA134" s="119"/>
      <c r="HB134" s="119"/>
      <c r="HC134" s="77">
        <f t="shared" si="281"/>
        <v>0</v>
      </c>
      <c r="HD134" s="77">
        <f t="shared" si="282"/>
        <v>0</v>
      </c>
      <c r="HE134" s="77">
        <f t="shared" si="283"/>
        <v>0</v>
      </c>
      <c r="HF134" s="118"/>
      <c r="HG134" s="118"/>
      <c r="HH134" s="119"/>
      <c r="HI134" s="119"/>
      <c r="HJ134" s="77">
        <f t="shared" si="284"/>
        <v>0</v>
      </c>
      <c r="HK134" s="77">
        <f t="shared" si="285"/>
        <v>0</v>
      </c>
      <c r="HL134" s="77">
        <f t="shared" si="286"/>
        <v>0</v>
      </c>
      <c r="HM134" s="120"/>
      <c r="HN134" s="120"/>
      <c r="HO134" s="120"/>
      <c r="HP134" s="120"/>
      <c r="HQ134" s="120"/>
      <c r="HR134" s="120"/>
      <c r="HS134" s="76">
        <f t="shared" si="181"/>
        <v>0</v>
      </c>
      <c r="HT134" s="76">
        <f t="shared" si="182"/>
        <v>0</v>
      </c>
      <c r="HU134" s="76">
        <f t="shared" si="183"/>
        <v>0</v>
      </c>
      <c r="HV134" s="76">
        <f t="shared" si="184"/>
        <v>0</v>
      </c>
      <c r="HW134" s="76">
        <f t="shared" si="185"/>
        <v>0</v>
      </c>
      <c r="HX134" s="76">
        <f t="shared" si="186"/>
        <v>0</v>
      </c>
      <c r="HY134" s="76">
        <f t="shared" si="187"/>
        <v>0</v>
      </c>
      <c r="HZ134" s="76">
        <f t="shared" si="188"/>
        <v>0</v>
      </c>
      <c r="IA134" s="76">
        <f t="shared" si="189"/>
        <v>0</v>
      </c>
      <c r="IB134" s="76">
        <f t="shared" si="190"/>
        <v>0</v>
      </c>
      <c r="IC134" s="76">
        <f t="shared" si="191"/>
        <v>0</v>
      </c>
      <c r="ID134" s="76">
        <f t="shared" si="192"/>
        <v>0</v>
      </c>
      <c r="IE134" s="78">
        <f>IF('Daftar Pegawai'!I128="ASN YANG TIDAK DIBAYARKAN TPP",100%,
 IF(HZ134&gt;=$C$4,100%,
 (HN134*3%)+H134+I134+J134+O134+P134+Q134+V134+W134+X134+AC134+AD134+AE134+AJ134+AK134+AL134+AQ134+AR134+AS134+AX134+AY134+AZ134+BE134+BF134+BG134+BL134+BM134+BN134+BS134+BT134+BU134+BZ134+CA134+CB134+CG134+CH134+CI134+CN134+CO134+CP134+CU134+CV134+CW134+DB134+DC134+DD134+DI134+DJ134+DK134+DP134+DQ134+DR134+DW134+DX134+DY134+ED134+EE134+EF134+EK134+EL134+EM134+ER134+ES134+ET134+EY134+EZ134+FA134+FF134+FG134+FH134+FM134+FN134+FO134+FT134+FU134+FV134+GA134+GB134+GC134+GH134+GI134+GJ134+GO134+GP134+GQ134+GV134+GW134+GX134+HC134+HD134+HE134+HJ134+HK134+HL134+'Daftar Pegawai'!K128+'Daftar Pegawai'!M128+'Daftar Pegawai'!U128+'Daftar Pegawai'!O128+'Daftar Pegawai'!Q128+'Daftar Pegawai'!S128
 )
)</f>
        <v>1</v>
      </c>
      <c r="IF134" s="78">
        <f t="shared" si="287"/>
        <v>1</v>
      </c>
    </row>
    <row r="135" spans="1:240" x14ac:dyDescent="0.25">
      <c r="A135" s="121">
        <f t="shared" si="193"/>
        <v>125</v>
      </c>
      <c r="B135" s="121">
        <f>'Daftar Pegawai'!B129</f>
        <v>0</v>
      </c>
      <c r="C135" s="121">
        <f>'Daftar Pegawai'!C129</f>
        <v>0</v>
      </c>
      <c r="D135" s="118"/>
      <c r="E135" s="118"/>
      <c r="F135" s="119"/>
      <c r="G135" s="119"/>
      <c r="H135" s="77">
        <f t="shared" si="194"/>
        <v>0</v>
      </c>
      <c r="I135" s="77">
        <f t="shared" si="195"/>
        <v>0</v>
      </c>
      <c r="J135" s="77">
        <f t="shared" si="196"/>
        <v>0</v>
      </c>
      <c r="K135" s="118"/>
      <c r="L135" s="118"/>
      <c r="M135" s="119"/>
      <c r="N135" s="119"/>
      <c r="O135" s="77">
        <f t="shared" si="197"/>
        <v>0</v>
      </c>
      <c r="P135" s="77">
        <f t="shared" si="198"/>
        <v>0</v>
      </c>
      <c r="Q135" s="77">
        <f t="shared" si="199"/>
        <v>0</v>
      </c>
      <c r="R135" s="118"/>
      <c r="S135" s="118"/>
      <c r="T135" s="119"/>
      <c r="U135" s="119"/>
      <c r="V135" s="77">
        <f t="shared" si="200"/>
        <v>0</v>
      </c>
      <c r="W135" s="77">
        <f t="shared" si="201"/>
        <v>0</v>
      </c>
      <c r="X135" s="77">
        <f t="shared" si="202"/>
        <v>0</v>
      </c>
      <c r="Y135" s="118"/>
      <c r="Z135" s="118"/>
      <c r="AA135" s="119"/>
      <c r="AB135" s="119"/>
      <c r="AC135" s="77">
        <f t="shared" si="203"/>
        <v>0</v>
      </c>
      <c r="AD135" s="77">
        <f t="shared" si="204"/>
        <v>0</v>
      </c>
      <c r="AE135" s="77">
        <f t="shared" si="205"/>
        <v>0</v>
      </c>
      <c r="AF135" s="118"/>
      <c r="AG135" s="118"/>
      <c r="AH135" s="119"/>
      <c r="AI135" s="119"/>
      <c r="AJ135" s="77">
        <f t="shared" si="206"/>
        <v>0</v>
      </c>
      <c r="AK135" s="77">
        <f t="shared" si="207"/>
        <v>0</v>
      </c>
      <c r="AL135" s="77">
        <f t="shared" si="208"/>
        <v>0</v>
      </c>
      <c r="AM135" s="118"/>
      <c r="AN135" s="118"/>
      <c r="AO135" s="119"/>
      <c r="AP135" s="119"/>
      <c r="AQ135" s="77">
        <f t="shared" si="209"/>
        <v>0</v>
      </c>
      <c r="AR135" s="77">
        <f t="shared" si="210"/>
        <v>0</v>
      </c>
      <c r="AS135" s="77">
        <f t="shared" si="211"/>
        <v>0</v>
      </c>
      <c r="AT135" s="118"/>
      <c r="AU135" s="118"/>
      <c r="AV135" s="119"/>
      <c r="AW135" s="119"/>
      <c r="AX135" s="77">
        <f t="shared" si="212"/>
        <v>0</v>
      </c>
      <c r="AY135" s="77">
        <f t="shared" si="213"/>
        <v>0</v>
      </c>
      <c r="AZ135" s="77">
        <f t="shared" si="214"/>
        <v>0</v>
      </c>
      <c r="BA135" s="118"/>
      <c r="BB135" s="118"/>
      <c r="BC135" s="119"/>
      <c r="BD135" s="119"/>
      <c r="BE135" s="77">
        <f t="shared" si="215"/>
        <v>0</v>
      </c>
      <c r="BF135" s="77">
        <f t="shared" si="216"/>
        <v>0</v>
      </c>
      <c r="BG135" s="77">
        <f t="shared" si="217"/>
        <v>0</v>
      </c>
      <c r="BH135" s="118"/>
      <c r="BI135" s="118"/>
      <c r="BJ135" s="119"/>
      <c r="BK135" s="119"/>
      <c r="BL135" s="77">
        <f t="shared" si="218"/>
        <v>0</v>
      </c>
      <c r="BM135" s="77">
        <f t="shared" si="219"/>
        <v>0</v>
      </c>
      <c r="BN135" s="77">
        <f t="shared" si="220"/>
        <v>0</v>
      </c>
      <c r="BO135" s="118"/>
      <c r="BP135" s="118"/>
      <c r="BQ135" s="119"/>
      <c r="BR135" s="119"/>
      <c r="BS135" s="77">
        <f t="shared" si="221"/>
        <v>0</v>
      </c>
      <c r="BT135" s="77">
        <f t="shared" si="222"/>
        <v>0</v>
      </c>
      <c r="BU135" s="77">
        <f t="shared" si="223"/>
        <v>0</v>
      </c>
      <c r="BV135" s="118"/>
      <c r="BW135" s="118"/>
      <c r="BX135" s="119"/>
      <c r="BY135" s="119"/>
      <c r="BZ135" s="77">
        <f t="shared" si="224"/>
        <v>0</v>
      </c>
      <c r="CA135" s="77">
        <f t="shared" si="225"/>
        <v>0</v>
      </c>
      <c r="CB135" s="77">
        <f t="shared" si="226"/>
        <v>0</v>
      </c>
      <c r="CC135" s="118"/>
      <c r="CD135" s="118"/>
      <c r="CE135" s="119"/>
      <c r="CF135" s="119"/>
      <c r="CG135" s="77">
        <f t="shared" si="227"/>
        <v>0</v>
      </c>
      <c r="CH135" s="77">
        <f t="shared" si="228"/>
        <v>0</v>
      </c>
      <c r="CI135" s="77">
        <f t="shared" si="229"/>
        <v>0</v>
      </c>
      <c r="CJ135" s="118"/>
      <c r="CK135" s="118"/>
      <c r="CL135" s="119"/>
      <c r="CM135" s="119"/>
      <c r="CN135" s="77">
        <f t="shared" si="230"/>
        <v>0</v>
      </c>
      <c r="CO135" s="77">
        <f t="shared" si="231"/>
        <v>0</v>
      </c>
      <c r="CP135" s="77">
        <f t="shared" si="232"/>
        <v>0</v>
      </c>
      <c r="CQ135" s="118"/>
      <c r="CR135" s="118"/>
      <c r="CS135" s="119"/>
      <c r="CT135" s="119"/>
      <c r="CU135" s="77">
        <f t="shared" si="233"/>
        <v>0</v>
      </c>
      <c r="CV135" s="77">
        <f t="shared" si="234"/>
        <v>0</v>
      </c>
      <c r="CW135" s="77">
        <f t="shared" si="235"/>
        <v>0</v>
      </c>
      <c r="CX135" s="118"/>
      <c r="CY135" s="118"/>
      <c r="CZ135" s="119"/>
      <c r="DA135" s="119"/>
      <c r="DB135" s="77">
        <f t="shared" si="236"/>
        <v>0</v>
      </c>
      <c r="DC135" s="77">
        <f t="shared" si="237"/>
        <v>0</v>
      </c>
      <c r="DD135" s="77">
        <f t="shared" si="238"/>
        <v>0</v>
      </c>
      <c r="DE135" s="118"/>
      <c r="DF135" s="118"/>
      <c r="DG135" s="119"/>
      <c r="DH135" s="119"/>
      <c r="DI135" s="77">
        <f t="shared" si="239"/>
        <v>0</v>
      </c>
      <c r="DJ135" s="77">
        <f t="shared" si="240"/>
        <v>0</v>
      </c>
      <c r="DK135" s="77">
        <f t="shared" si="241"/>
        <v>0</v>
      </c>
      <c r="DL135" s="118"/>
      <c r="DM135" s="118"/>
      <c r="DN135" s="119"/>
      <c r="DO135" s="119"/>
      <c r="DP135" s="77">
        <f t="shared" si="242"/>
        <v>0</v>
      </c>
      <c r="DQ135" s="77">
        <f t="shared" si="243"/>
        <v>0</v>
      </c>
      <c r="DR135" s="77">
        <f t="shared" si="244"/>
        <v>0</v>
      </c>
      <c r="DS135" s="118"/>
      <c r="DT135" s="118"/>
      <c r="DU135" s="119"/>
      <c r="DV135" s="119"/>
      <c r="DW135" s="77">
        <f t="shared" si="245"/>
        <v>0</v>
      </c>
      <c r="DX135" s="77">
        <f t="shared" si="246"/>
        <v>0</v>
      </c>
      <c r="DY135" s="77">
        <f t="shared" si="247"/>
        <v>0</v>
      </c>
      <c r="DZ135" s="118"/>
      <c r="EA135" s="118"/>
      <c r="EB135" s="119"/>
      <c r="EC135" s="119"/>
      <c r="ED135" s="77">
        <f t="shared" si="248"/>
        <v>0</v>
      </c>
      <c r="EE135" s="77">
        <f t="shared" si="249"/>
        <v>0</v>
      </c>
      <c r="EF135" s="77">
        <f t="shared" si="250"/>
        <v>0</v>
      </c>
      <c r="EG135" s="118"/>
      <c r="EH135" s="118"/>
      <c r="EI135" s="119"/>
      <c r="EJ135" s="119"/>
      <c r="EK135" s="77">
        <f t="shared" si="251"/>
        <v>0</v>
      </c>
      <c r="EL135" s="77">
        <f t="shared" si="252"/>
        <v>0</v>
      </c>
      <c r="EM135" s="77">
        <f t="shared" si="253"/>
        <v>0</v>
      </c>
      <c r="EN135" s="118"/>
      <c r="EO135" s="118"/>
      <c r="EP135" s="119"/>
      <c r="EQ135" s="119"/>
      <c r="ER135" s="77">
        <f t="shared" si="254"/>
        <v>0</v>
      </c>
      <c r="ES135" s="77">
        <f t="shared" si="255"/>
        <v>0</v>
      </c>
      <c r="ET135" s="77">
        <f t="shared" si="256"/>
        <v>0</v>
      </c>
      <c r="EU135" s="118"/>
      <c r="EV135" s="118"/>
      <c r="EW135" s="119"/>
      <c r="EX135" s="119"/>
      <c r="EY135" s="77">
        <f t="shared" si="257"/>
        <v>0</v>
      </c>
      <c r="EZ135" s="77">
        <f t="shared" si="258"/>
        <v>0</v>
      </c>
      <c r="FA135" s="77">
        <f t="shared" si="259"/>
        <v>0</v>
      </c>
      <c r="FB135" s="118"/>
      <c r="FC135" s="118"/>
      <c r="FD135" s="119"/>
      <c r="FE135" s="119"/>
      <c r="FF135" s="77">
        <f t="shared" si="260"/>
        <v>0</v>
      </c>
      <c r="FG135" s="77">
        <f t="shared" si="261"/>
        <v>0</v>
      </c>
      <c r="FH135" s="77">
        <f t="shared" si="262"/>
        <v>0</v>
      </c>
      <c r="FI135" s="118"/>
      <c r="FJ135" s="118"/>
      <c r="FK135" s="119"/>
      <c r="FL135" s="119"/>
      <c r="FM135" s="77">
        <f t="shared" si="263"/>
        <v>0</v>
      </c>
      <c r="FN135" s="77">
        <f t="shared" si="264"/>
        <v>0</v>
      </c>
      <c r="FO135" s="77">
        <f t="shared" si="265"/>
        <v>0</v>
      </c>
      <c r="FP135" s="118"/>
      <c r="FQ135" s="118"/>
      <c r="FR135" s="119"/>
      <c r="FS135" s="119"/>
      <c r="FT135" s="77">
        <f t="shared" si="266"/>
        <v>0</v>
      </c>
      <c r="FU135" s="77">
        <f t="shared" si="267"/>
        <v>0</v>
      </c>
      <c r="FV135" s="77">
        <f t="shared" si="268"/>
        <v>0</v>
      </c>
      <c r="FW135" s="118"/>
      <c r="FX135" s="118"/>
      <c r="FY135" s="119"/>
      <c r="FZ135" s="119"/>
      <c r="GA135" s="77">
        <f t="shared" si="269"/>
        <v>0</v>
      </c>
      <c r="GB135" s="77">
        <f t="shared" si="270"/>
        <v>0</v>
      </c>
      <c r="GC135" s="77">
        <f t="shared" si="271"/>
        <v>0</v>
      </c>
      <c r="GD135" s="118"/>
      <c r="GE135" s="118"/>
      <c r="GF135" s="119"/>
      <c r="GG135" s="119"/>
      <c r="GH135" s="77">
        <f t="shared" si="272"/>
        <v>0</v>
      </c>
      <c r="GI135" s="77">
        <f t="shared" si="273"/>
        <v>0</v>
      </c>
      <c r="GJ135" s="77">
        <f t="shared" si="274"/>
        <v>0</v>
      </c>
      <c r="GK135" s="118"/>
      <c r="GL135" s="118"/>
      <c r="GM135" s="119"/>
      <c r="GN135" s="119"/>
      <c r="GO135" s="77">
        <f t="shared" si="275"/>
        <v>0</v>
      </c>
      <c r="GP135" s="77">
        <f t="shared" si="276"/>
        <v>0</v>
      </c>
      <c r="GQ135" s="77">
        <f t="shared" si="277"/>
        <v>0</v>
      </c>
      <c r="GR135" s="118"/>
      <c r="GS135" s="118"/>
      <c r="GT135" s="119"/>
      <c r="GU135" s="119"/>
      <c r="GV135" s="77">
        <f t="shared" si="278"/>
        <v>0</v>
      </c>
      <c r="GW135" s="77">
        <f t="shared" si="279"/>
        <v>0</v>
      </c>
      <c r="GX135" s="77">
        <f t="shared" si="280"/>
        <v>0</v>
      </c>
      <c r="GY135" s="118"/>
      <c r="GZ135" s="118"/>
      <c r="HA135" s="119"/>
      <c r="HB135" s="119"/>
      <c r="HC135" s="77">
        <f t="shared" si="281"/>
        <v>0</v>
      </c>
      <c r="HD135" s="77">
        <f t="shared" si="282"/>
        <v>0</v>
      </c>
      <c r="HE135" s="77">
        <f t="shared" si="283"/>
        <v>0</v>
      </c>
      <c r="HF135" s="118"/>
      <c r="HG135" s="118"/>
      <c r="HH135" s="119"/>
      <c r="HI135" s="119"/>
      <c r="HJ135" s="77">
        <f t="shared" si="284"/>
        <v>0</v>
      </c>
      <c r="HK135" s="77">
        <f t="shared" si="285"/>
        <v>0</v>
      </c>
      <c r="HL135" s="77">
        <f t="shared" si="286"/>
        <v>0</v>
      </c>
      <c r="HM135" s="120"/>
      <c r="HN135" s="120"/>
      <c r="HO135" s="120"/>
      <c r="HP135" s="120"/>
      <c r="HQ135" s="120"/>
      <c r="HR135" s="120"/>
      <c r="HS135" s="76">
        <f t="shared" si="181"/>
        <v>0</v>
      </c>
      <c r="HT135" s="76">
        <f t="shared" si="182"/>
        <v>0</v>
      </c>
      <c r="HU135" s="76">
        <f t="shared" si="183"/>
        <v>0</v>
      </c>
      <c r="HV135" s="76">
        <f t="shared" si="184"/>
        <v>0</v>
      </c>
      <c r="HW135" s="76">
        <f t="shared" si="185"/>
        <v>0</v>
      </c>
      <c r="HX135" s="76">
        <f t="shared" si="186"/>
        <v>0</v>
      </c>
      <c r="HY135" s="76">
        <f t="shared" si="187"/>
        <v>0</v>
      </c>
      <c r="HZ135" s="76">
        <f t="shared" si="188"/>
        <v>0</v>
      </c>
      <c r="IA135" s="76">
        <f t="shared" si="189"/>
        <v>0</v>
      </c>
      <c r="IB135" s="76">
        <f t="shared" si="190"/>
        <v>0</v>
      </c>
      <c r="IC135" s="76">
        <f t="shared" si="191"/>
        <v>0</v>
      </c>
      <c r="ID135" s="76">
        <f t="shared" si="192"/>
        <v>0</v>
      </c>
      <c r="IE135" s="78">
        <f>IF('Daftar Pegawai'!I129="ASN YANG TIDAK DIBAYARKAN TPP",100%,
 IF(HZ135&gt;=$C$4,100%,
 (HN135*3%)+H135+I135+J135+O135+P135+Q135+V135+W135+X135+AC135+AD135+AE135+AJ135+AK135+AL135+AQ135+AR135+AS135+AX135+AY135+AZ135+BE135+BF135+BG135+BL135+BM135+BN135+BS135+BT135+BU135+BZ135+CA135+CB135+CG135+CH135+CI135+CN135+CO135+CP135+CU135+CV135+CW135+DB135+DC135+DD135+DI135+DJ135+DK135+DP135+DQ135+DR135+DW135+DX135+DY135+ED135+EE135+EF135+EK135+EL135+EM135+ER135+ES135+ET135+EY135+EZ135+FA135+FF135+FG135+FH135+FM135+FN135+FO135+FT135+FU135+FV135+GA135+GB135+GC135+GH135+GI135+GJ135+GO135+GP135+GQ135+GV135+GW135+GX135+HC135+HD135+HE135+HJ135+HK135+HL135+'Daftar Pegawai'!K129+'Daftar Pegawai'!M129+'Daftar Pegawai'!U129+'Daftar Pegawai'!O129+'Daftar Pegawai'!Q129+'Daftar Pegawai'!S129
 )
)</f>
        <v>1</v>
      </c>
      <c r="IF135" s="78">
        <f t="shared" si="287"/>
        <v>1</v>
      </c>
    </row>
    <row r="136" spans="1:240" x14ac:dyDescent="0.25">
      <c r="A136" s="121">
        <f t="shared" si="193"/>
        <v>126</v>
      </c>
      <c r="B136" s="121">
        <f>'Daftar Pegawai'!B130</f>
        <v>0</v>
      </c>
      <c r="C136" s="121">
        <f>'Daftar Pegawai'!C130</f>
        <v>0</v>
      </c>
      <c r="D136" s="118"/>
      <c r="E136" s="118"/>
      <c r="F136" s="119"/>
      <c r="G136" s="119"/>
      <c r="H136" s="77">
        <f t="shared" si="194"/>
        <v>0</v>
      </c>
      <c r="I136" s="77">
        <f t="shared" si="195"/>
        <v>0</v>
      </c>
      <c r="J136" s="77">
        <f t="shared" si="196"/>
        <v>0</v>
      </c>
      <c r="K136" s="118"/>
      <c r="L136" s="118"/>
      <c r="M136" s="119"/>
      <c r="N136" s="119"/>
      <c r="O136" s="77">
        <f t="shared" si="197"/>
        <v>0</v>
      </c>
      <c r="P136" s="77">
        <f t="shared" si="198"/>
        <v>0</v>
      </c>
      <c r="Q136" s="77">
        <f t="shared" si="199"/>
        <v>0</v>
      </c>
      <c r="R136" s="118"/>
      <c r="S136" s="118"/>
      <c r="T136" s="119"/>
      <c r="U136" s="119"/>
      <c r="V136" s="77">
        <f t="shared" si="200"/>
        <v>0</v>
      </c>
      <c r="W136" s="77">
        <f t="shared" si="201"/>
        <v>0</v>
      </c>
      <c r="X136" s="77">
        <f t="shared" si="202"/>
        <v>0</v>
      </c>
      <c r="Y136" s="118"/>
      <c r="Z136" s="118"/>
      <c r="AA136" s="119"/>
      <c r="AB136" s="119"/>
      <c r="AC136" s="77">
        <f t="shared" si="203"/>
        <v>0</v>
      </c>
      <c r="AD136" s="77">
        <f t="shared" si="204"/>
        <v>0</v>
      </c>
      <c r="AE136" s="77">
        <f t="shared" si="205"/>
        <v>0</v>
      </c>
      <c r="AF136" s="118"/>
      <c r="AG136" s="118"/>
      <c r="AH136" s="119"/>
      <c r="AI136" s="119"/>
      <c r="AJ136" s="77">
        <f t="shared" si="206"/>
        <v>0</v>
      </c>
      <c r="AK136" s="77">
        <f t="shared" si="207"/>
        <v>0</v>
      </c>
      <c r="AL136" s="77">
        <f t="shared" si="208"/>
        <v>0</v>
      </c>
      <c r="AM136" s="118"/>
      <c r="AN136" s="118"/>
      <c r="AO136" s="119"/>
      <c r="AP136" s="119"/>
      <c r="AQ136" s="77">
        <f t="shared" si="209"/>
        <v>0</v>
      </c>
      <c r="AR136" s="77">
        <f t="shared" si="210"/>
        <v>0</v>
      </c>
      <c r="AS136" s="77">
        <f t="shared" si="211"/>
        <v>0</v>
      </c>
      <c r="AT136" s="118"/>
      <c r="AU136" s="118"/>
      <c r="AV136" s="119"/>
      <c r="AW136" s="119"/>
      <c r="AX136" s="77">
        <f t="shared" si="212"/>
        <v>0</v>
      </c>
      <c r="AY136" s="77">
        <f t="shared" si="213"/>
        <v>0</v>
      </c>
      <c r="AZ136" s="77">
        <f t="shared" si="214"/>
        <v>0</v>
      </c>
      <c r="BA136" s="118"/>
      <c r="BB136" s="118"/>
      <c r="BC136" s="119"/>
      <c r="BD136" s="119"/>
      <c r="BE136" s="77">
        <f t="shared" si="215"/>
        <v>0</v>
      </c>
      <c r="BF136" s="77">
        <f t="shared" si="216"/>
        <v>0</v>
      </c>
      <c r="BG136" s="77">
        <f t="shared" si="217"/>
        <v>0</v>
      </c>
      <c r="BH136" s="118"/>
      <c r="BI136" s="118"/>
      <c r="BJ136" s="119"/>
      <c r="BK136" s="119"/>
      <c r="BL136" s="77">
        <f t="shared" si="218"/>
        <v>0</v>
      </c>
      <c r="BM136" s="77">
        <f t="shared" si="219"/>
        <v>0</v>
      </c>
      <c r="BN136" s="77">
        <f t="shared" si="220"/>
        <v>0</v>
      </c>
      <c r="BO136" s="118"/>
      <c r="BP136" s="118"/>
      <c r="BQ136" s="119"/>
      <c r="BR136" s="119"/>
      <c r="BS136" s="77">
        <f t="shared" si="221"/>
        <v>0</v>
      </c>
      <c r="BT136" s="77">
        <f t="shared" si="222"/>
        <v>0</v>
      </c>
      <c r="BU136" s="77">
        <f t="shared" si="223"/>
        <v>0</v>
      </c>
      <c r="BV136" s="118"/>
      <c r="BW136" s="118"/>
      <c r="BX136" s="119"/>
      <c r="BY136" s="119"/>
      <c r="BZ136" s="77">
        <f t="shared" si="224"/>
        <v>0</v>
      </c>
      <c r="CA136" s="77">
        <f t="shared" si="225"/>
        <v>0</v>
      </c>
      <c r="CB136" s="77">
        <f t="shared" si="226"/>
        <v>0</v>
      </c>
      <c r="CC136" s="118"/>
      <c r="CD136" s="118"/>
      <c r="CE136" s="119"/>
      <c r="CF136" s="119"/>
      <c r="CG136" s="77">
        <f t="shared" si="227"/>
        <v>0</v>
      </c>
      <c r="CH136" s="77">
        <f t="shared" si="228"/>
        <v>0</v>
      </c>
      <c r="CI136" s="77">
        <f t="shared" si="229"/>
        <v>0</v>
      </c>
      <c r="CJ136" s="118"/>
      <c r="CK136" s="118"/>
      <c r="CL136" s="119"/>
      <c r="CM136" s="119"/>
      <c r="CN136" s="77">
        <f t="shared" si="230"/>
        <v>0</v>
      </c>
      <c r="CO136" s="77">
        <f t="shared" si="231"/>
        <v>0</v>
      </c>
      <c r="CP136" s="77">
        <f t="shared" si="232"/>
        <v>0</v>
      </c>
      <c r="CQ136" s="118"/>
      <c r="CR136" s="118"/>
      <c r="CS136" s="119"/>
      <c r="CT136" s="119"/>
      <c r="CU136" s="77">
        <f t="shared" si="233"/>
        <v>0</v>
      </c>
      <c r="CV136" s="77">
        <f t="shared" si="234"/>
        <v>0</v>
      </c>
      <c r="CW136" s="77">
        <f t="shared" si="235"/>
        <v>0</v>
      </c>
      <c r="CX136" s="118"/>
      <c r="CY136" s="118"/>
      <c r="CZ136" s="119"/>
      <c r="DA136" s="119"/>
      <c r="DB136" s="77">
        <f t="shared" si="236"/>
        <v>0</v>
      </c>
      <c r="DC136" s="77">
        <f t="shared" si="237"/>
        <v>0</v>
      </c>
      <c r="DD136" s="77">
        <f t="shared" si="238"/>
        <v>0</v>
      </c>
      <c r="DE136" s="118"/>
      <c r="DF136" s="118"/>
      <c r="DG136" s="119"/>
      <c r="DH136" s="119"/>
      <c r="DI136" s="77">
        <f t="shared" si="239"/>
        <v>0</v>
      </c>
      <c r="DJ136" s="77">
        <f t="shared" si="240"/>
        <v>0</v>
      </c>
      <c r="DK136" s="77">
        <f t="shared" si="241"/>
        <v>0</v>
      </c>
      <c r="DL136" s="118"/>
      <c r="DM136" s="118"/>
      <c r="DN136" s="119"/>
      <c r="DO136" s="119"/>
      <c r="DP136" s="77">
        <f t="shared" si="242"/>
        <v>0</v>
      </c>
      <c r="DQ136" s="77">
        <f t="shared" si="243"/>
        <v>0</v>
      </c>
      <c r="DR136" s="77">
        <f t="shared" si="244"/>
        <v>0</v>
      </c>
      <c r="DS136" s="118"/>
      <c r="DT136" s="118"/>
      <c r="DU136" s="119"/>
      <c r="DV136" s="119"/>
      <c r="DW136" s="77">
        <f t="shared" si="245"/>
        <v>0</v>
      </c>
      <c r="DX136" s="77">
        <f t="shared" si="246"/>
        <v>0</v>
      </c>
      <c r="DY136" s="77">
        <f t="shared" si="247"/>
        <v>0</v>
      </c>
      <c r="DZ136" s="118"/>
      <c r="EA136" s="118"/>
      <c r="EB136" s="119"/>
      <c r="EC136" s="119"/>
      <c r="ED136" s="77">
        <f t="shared" si="248"/>
        <v>0</v>
      </c>
      <c r="EE136" s="77">
        <f t="shared" si="249"/>
        <v>0</v>
      </c>
      <c r="EF136" s="77">
        <f t="shared" si="250"/>
        <v>0</v>
      </c>
      <c r="EG136" s="118"/>
      <c r="EH136" s="118"/>
      <c r="EI136" s="119"/>
      <c r="EJ136" s="119"/>
      <c r="EK136" s="77">
        <f t="shared" si="251"/>
        <v>0</v>
      </c>
      <c r="EL136" s="77">
        <f t="shared" si="252"/>
        <v>0</v>
      </c>
      <c r="EM136" s="77">
        <f t="shared" si="253"/>
        <v>0</v>
      </c>
      <c r="EN136" s="118"/>
      <c r="EO136" s="118"/>
      <c r="EP136" s="119"/>
      <c r="EQ136" s="119"/>
      <c r="ER136" s="77">
        <f t="shared" si="254"/>
        <v>0</v>
      </c>
      <c r="ES136" s="77">
        <f t="shared" si="255"/>
        <v>0</v>
      </c>
      <c r="ET136" s="77">
        <f t="shared" si="256"/>
        <v>0</v>
      </c>
      <c r="EU136" s="118"/>
      <c r="EV136" s="118"/>
      <c r="EW136" s="119"/>
      <c r="EX136" s="119"/>
      <c r="EY136" s="77">
        <f t="shared" si="257"/>
        <v>0</v>
      </c>
      <c r="EZ136" s="77">
        <f t="shared" si="258"/>
        <v>0</v>
      </c>
      <c r="FA136" s="77">
        <f t="shared" si="259"/>
        <v>0</v>
      </c>
      <c r="FB136" s="118"/>
      <c r="FC136" s="118"/>
      <c r="FD136" s="119"/>
      <c r="FE136" s="119"/>
      <c r="FF136" s="77">
        <f t="shared" si="260"/>
        <v>0</v>
      </c>
      <c r="FG136" s="77">
        <f t="shared" si="261"/>
        <v>0</v>
      </c>
      <c r="FH136" s="77">
        <f t="shared" si="262"/>
        <v>0</v>
      </c>
      <c r="FI136" s="118"/>
      <c r="FJ136" s="118"/>
      <c r="FK136" s="119"/>
      <c r="FL136" s="119"/>
      <c r="FM136" s="77">
        <f t="shared" si="263"/>
        <v>0</v>
      </c>
      <c r="FN136" s="77">
        <f t="shared" si="264"/>
        <v>0</v>
      </c>
      <c r="FO136" s="77">
        <f t="shared" si="265"/>
        <v>0</v>
      </c>
      <c r="FP136" s="118"/>
      <c r="FQ136" s="118"/>
      <c r="FR136" s="119"/>
      <c r="FS136" s="119"/>
      <c r="FT136" s="77">
        <f t="shared" si="266"/>
        <v>0</v>
      </c>
      <c r="FU136" s="77">
        <f t="shared" si="267"/>
        <v>0</v>
      </c>
      <c r="FV136" s="77">
        <f t="shared" si="268"/>
        <v>0</v>
      </c>
      <c r="FW136" s="118"/>
      <c r="FX136" s="118"/>
      <c r="FY136" s="119"/>
      <c r="FZ136" s="119"/>
      <c r="GA136" s="77">
        <f t="shared" si="269"/>
        <v>0</v>
      </c>
      <c r="GB136" s="77">
        <f t="shared" si="270"/>
        <v>0</v>
      </c>
      <c r="GC136" s="77">
        <f t="shared" si="271"/>
        <v>0</v>
      </c>
      <c r="GD136" s="118"/>
      <c r="GE136" s="118"/>
      <c r="GF136" s="119"/>
      <c r="GG136" s="119"/>
      <c r="GH136" s="77">
        <f t="shared" si="272"/>
        <v>0</v>
      </c>
      <c r="GI136" s="77">
        <f t="shared" si="273"/>
        <v>0</v>
      </c>
      <c r="GJ136" s="77">
        <f t="shared" si="274"/>
        <v>0</v>
      </c>
      <c r="GK136" s="118"/>
      <c r="GL136" s="118"/>
      <c r="GM136" s="119"/>
      <c r="GN136" s="119"/>
      <c r="GO136" s="77">
        <f t="shared" si="275"/>
        <v>0</v>
      </c>
      <c r="GP136" s="77">
        <f t="shared" si="276"/>
        <v>0</v>
      </c>
      <c r="GQ136" s="77">
        <f t="shared" si="277"/>
        <v>0</v>
      </c>
      <c r="GR136" s="118"/>
      <c r="GS136" s="118"/>
      <c r="GT136" s="119"/>
      <c r="GU136" s="119"/>
      <c r="GV136" s="77">
        <f t="shared" si="278"/>
        <v>0</v>
      </c>
      <c r="GW136" s="77">
        <f t="shared" si="279"/>
        <v>0</v>
      </c>
      <c r="GX136" s="77">
        <f t="shared" si="280"/>
        <v>0</v>
      </c>
      <c r="GY136" s="118"/>
      <c r="GZ136" s="118"/>
      <c r="HA136" s="119"/>
      <c r="HB136" s="119"/>
      <c r="HC136" s="77">
        <f t="shared" si="281"/>
        <v>0</v>
      </c>
      <c r="HD136" s="77">
        <f t="shared" si="282"/>
        <v>0</v>
      </c>
      <c r="HE136" s="77">
        <f t="shared" si="283"/>
        <v>0</v>
      </c>
      <c r="HF136" s="118"/>
      <c r="HG136" s="118"/>
      <c r="HH136" s="119"/>
      <c r="HI136" s="119"/>
      <c r="HJ136" s="77">
        <f t="shared" si="284"/>
        <v>0</v>
      </c>
      <c r="HK136" s="77">
        <f t="shared" si="285"/>
        <v>0</v>
      </c>
      <c r="HL136" s="77">
        <f t="shared" si="286"/>
        <v>0</v>
      </c>
      <c r="HM136" s="120"/>
      <c r="HN136" s="120"/>
      <c r="HO136" s="120"/>
      <c r="HP136" s="120"/>
      <c r="HQ136" s="120"/>
      <c r="HR136" s="120"/>
      <c r="HS136" s="76">
        <f t="shared" si="181"/>
        <v>0</v>
      </c>
      <c r="HT136" s="76">
        <f t="shared" si="182"/>
        <v>0</v>
      </c>
      <c r="HU136" s="76">
        <f t="shared" si="183"/>
        <v>0</v>
      </c>
      <c r="HV136" s="76">
        <f t="shared" si="184"/>
        <v>0</v>
      </c>
      <c r="HW136" s="76">
        <f t="shared" si="185"/>
        <v>0</v>
      </c>
      <c r="HX136" s="76">
        <f t="shared" si="186"/>
        <v>0</v>
      </c>
      <c r="HY136" s="76">
        <f t="shared" si="187"/>
        <v>0</v>
      </c>
      <c r="HZ136" s="76">
        <f t="shared" si="188"/>
        <v>0</v>
      </c>
      <c r="IA136" s="76">
        <f t="shared" si="189"/>
        <v>0</v>
      </c>
      <c r="IB136" s="76">
        <f t="shared" si="190"/>
        <v>0</v>
      </c>
      <c r="IC136" s="76">
        <f t="shared" si="191"/>
        <v>0</v>
      </c>
      <c r="ID136" s="76">
        <f t="shared" si="192"/>
        <v>0</v>
      </c>
      <c r="IE136" s="78">
        <f>IF('Daftar Pegawai'!I130="ASN YANG TIDAK DIBAYARKAN TPP",100%,
 IF(HZ136&gt;=$C$4,100%,
 (HN136*3%)+H136+I136+J136+O136+P136+Q136+V136+W136+X136+AC136+AD136+AE136+AJ136+AK136+AL136+AQ136+AR136+AS136+AX136+AY136+AZ136+BE136+BF136+BG136+BL136+BM136+BN136+BS136+BT136+BU136+BZ136+CA136+CB136+CG136+CH136+CI136+CN136+CO136+CP136+CU136+CV136+CW136+DB136+DC136+DD136+DI136+DJ136+DK136+DP136+DQ136+DR136+DW136+DX136+DY136+ED136+EE136+EF136+EK136+EL136+EM136+ER136+ES136+ET136+EY136+EZ136+FA136+FF136+FG136+FH136+FM136+FN136+FO136+FT136+FU136+FV136+GA136+GB136+GC136+GH136+GI136+GJ136+GO136+GP136+GQ136+GV136+GW136+GX136+HC136+HD136+HE136+HJ136+HK136+HL136+'Daftar Pegawai'!K130+'Daftar Pegawai'!M130+'Daftar Pegawai'!U130+'Daftar Pegawai'!O130+'Daftar Pegawai'!Q130+'Daftar Pegawai'!S130
 )
)</f>
        <v>1</v>
      </c>
      <c r="IF136" s="78">
        <f t="shared" si="287"/>
        <v>1</v>
      </c>
    </row>
    <row r="137" spans="1:240" x14ac:dyDescent="0.25">
      <c r="A137" s="121">
        <f t="shared" si="193"/>
        <v>127</v>
      </c>
      <c r="B137" s="121">
        <f>'Daftar Pegawai'!B131</f>
        <v>0</v>
      </c>
      <c r="C137" s="121">
        <f>'Daftar Pegawai'!C131</f>
        <v>0</v>
      </c>
      <c r="D137" s="118"/>
      <c r="E137" s="118"/>
      <c r="F137" s="119"/>
      <c r="G137" s="119"/>
      <c r="H137" s="77">
        <f t="shared" si="194"/>
        <v>0</v>
      </c>
      <c r="I137" s="77">
        <f t="shared" si="195"/>
        <v>0</v>
      </c>
      <c r="J137" s="77">
        <f t="shared" si="196"/>
        <v>0</v>
      </c>
      <c r="K137" s="118"/>
      <c r="L137" s="118"/>
      <c r="M137" s="119"/>
      <c r="N137" s="119"/>
      <c r="O137" s="77">
        <f t="shared" si="197"/>
        <v>0</v>
      </c>
      <c r="P137" s="77">
        <f t="shared" si="198"/>
        <v>0</v>
      </c>
      <c r="Q137" s="77">
        <f t="shared" si="199"/>
        <v>0</v>
      </c>
      <c r="R137" s="118"/>
      <c r="S137" s="118"/>
      <c r="T137" s="119"/>
      <c r="U137" s="119"/>
      <c r="V137" s="77">
        <f t="shared" si="200"/>
        <v>0</v>
      </c>
      <c r="W137" s="77">
        <f t="shared" si="201"/>
        <v>0</v>
      </c>
      <c r="X137" s="77">
        <f t="shared" si="202"/>
        <v>0</v>
      </c>
      <c r="Y137" s="118"/>
      <c r="Z137" s="118"/>
      <c r="AA137" s="119"/>
      <c r="AB137" s="119"/>
      <c r="AC137" s="77">
        <f t="shared" si="203"/>
        <v>0</v>
      </c>
      <c r="AD137" s="77">
        <f t="shared" si="204"/>
        <v>0</v>
      </c>
      <c r="AE137" s="77">
        <f t="shared" si="205"/>
        <v>0</v>
      </c>
      <c r="AF137" s="118"/>
      <c r="AG137" s="118"/>
      <c r="AH137" s="119"/>
      <c r="AI137" s="119"/>
      <c r="AJ137" s="77">
        <f t="shared" si="206"/>
        <v>0</v>
      </c>
      <c r="AK137" s="77">
        <f t="shared" si="207"/>
        <v>0</v>
      </c>
      <c r="AL137" s="77">
        <f t="shared" si="208"/>
        <v>0</v>
      </c>
      <c r="AM137" s="118"/>
      <c r="AN137" s="118"/>
      <c r="AO137" s="119"/>
      <c r="AP137" s="119"/>
      <c r="AQ137" s="77">
        <f t="shared" si="209"/>
        <v>0</v>
      </c>
      <c r="AR137" s="77">
        <f t="shared" si="210"/>
        <v>0</v>
      </c>
      <c r="AS137" s="77">
        <f t="shared" si="211"/>
        <v>0</v>
      </c>
      <c r="AT137" s="118"/>
      <c r="AU137" s="118"/>
      <c r="AV137" s="119"/>
      <c r="AW137" s="119"/>
      <c r="AX137" s="77">
        <f t="shared" si="212"/>
        <v>0</v>
      </c>
      <c r="AY137" s="77">
        <f t="shared" si="213"/>
        <v>0</v>
      </c>
      <c r="AZ137" s="77">
        <f t="shared" si="214"/>
        <v>0</v>
      </c>
      <c r="BA137" s="118"/>
      <c r="BB137" s="118"/>
      <c r="BC137" s="119"/>
      <c r="BD137" s="119"/>
      <c r="BE137" s="77">
        <f t="shared" si="215"/>
        <v>0</v>
      </c>
      <c r="BF137" s="77">
        <f t="shared" si="216"/>
        <v>0</v>
      </c>
      <c r="BG137" s="77">
        <f t="shared" si="217"/>
        <v>0</v>
      </c>
      <c r="BH137" s="118"/>
      <c r="BI137" s="118"/>
      <c r="BJ137" s="119"/>
      <c r="BK137" s="119"/>
      <c r="BL137" s="77">
        <f t="shared" si="218"/>
        <v>0</v>
      </c>
      <c r="BM137" s="77">
        <f t="shared" si="219"/>
        <v>0</v>
      </c>
      <c r="BN137" s="77">
        <f t="shared" si="220"/>
        <v>0</v>
      </c>
      <c r="BO137" s="118"/>
      <c r="BP137" s="118"/>
      <c r="BQ137" s="119"/>
      <c r="BR137" s="119"/>
      <c r="BS137" s="77">
        <f t="shared" si="221"/>
        <v>0</v>
      </c>
      <c r="BT137" s="77">
        <f t="shared" si="222"/>
        <v>0</v>
      </c>
      <c r="BU137" s="77">
        <f t="shared" si="223"/>
        <v>0</v>
      </c>
      <c r="BV137" s="118"/>
      <c r="BW137" s="118"/>
      <c r="BX137" s="119"/>
      <c r="BY137" s="119"/>
      <c r="BZ137" s="77">
        <f t="shared" si="224"/>
        <v>0</v>
      </c>
      <c r="CA137" s="77">
        <f t="shared" si="225"/>
        <v>0</v>
      </c>
      <c r="CB137" s="77">
        <f t="shared" si="226"/>
        <v>0</v>
      </c>
      <c r="CC137" s="118"/>
      <c r="CD137" s="118"/>
      <c r="CE137" s="119"/>
      <c r="CF137" s="119"/>
      <c r="CG137" s="77">
        <f t="shared" si="227"/>
        <v>0</v>
      </c>
      <c r="CH137" s="77">
        <f t="shared" si="228"/>
        <v>0</v>
      </c>
      <c r="CI137" s="77">
        <f t="shared" si="229"/>
        <v>0</v>
      </c>
      <c r="CJ137" s="118"/>
      <c r="CK137" s="118"/>
      <c r="CL137" s="119"/>
      <c r="CM137" s="119"/>
      <c r="CN137" s="77">
        <f t="shared" si="230"/>
        <v>0</v>
      </c>
      <c r="CO137" s="77">
        <f t="shared" si="231"/>
        <v>0</v>
      </c>
      <c r="CP137" s="77">
        <f t="shared" si="232"/>
        <v>0</v>
      </c>
      <c r="CQ137" s="118"/>
      <c r="CR137" s="118"/>
      <c r="CS137" s="119"/>
      <c r="CT137" s="119"/>
      <c r="CU137" s="77">
        <f t="shared" si="233"/>
        <v>0</v>
      </c>
      <c r="CV137" s="77">
        <f t="shared" si="234"/>
        <v>0</v>
      </c>
      <c r="CW137" s="77">
        <f t="shared" si="235"/>
        <v>0</v>
      </c>
      <c r="CX137" s="118"/>
      <c r="CY137" s="118"/>
      <c r="CZ137" s="119"/>
      <c r="DA137" s="119"/>
      <c r="DB137" s="77">
        <f t="shared" si="236"/>
        <v>0</v>
      </c>
      <c r="DC137" s="77">
        <f t="shared" si="237"/>
        <v>0</v>
      </c>
      <c r="DD137" s="77">
        <f t="shared" si="238"/>
        <v>0</v>
      </c>
      <c r="DE137" s="118"/>
      <c r="DF137" s="118"/>
      <c r="DG137" s="119"/>
      <c r="DH137" s="119"/>
      <c r="DI137" s="77">
        <f t="shared" si="239"/>
        <v>0</v>
      </c>
      <c r="DJ137" s="77">
        <f t="shared" si="240"/>
        <v>0</v>
      </c>
      <c r="DK137" s="77">
        <f t="shared" si="241"/>
        <v>0</v>
      </c>
      <c r="DL137" s="118"/>
      <c r="DM137" s="118"/>
      <c r="DN137" s="119"/>
      <c r="DO137" s="119"/>
      <c r="DP137" s="77">
        <f t="shared" si="242"/>
        <v>0</v>
      </c>
      <c r="DQ137" s="77">
        <f t="shared" si="243"/>
        <v>0</v>
      </c>
      <c r="DR137" s="77">
        <f t="shared" si="244"/>
        <v>0</v>
      </c>
      <c r="DS137" s="118"/>
      <c r="DT137" s="118"/>
      <c r="DU137" s="119"/>
      <c r="DV137" s="119"/>
      <c r="DW137" s="77">
        <f t="shared" si="245"/>
        <v>0</v>
      </c>
      <c r="DX137" s="77">
        <f t="shared" si="246"/>
        <v>0</v>
      </c>
      <c r="DY137" s="77">
        <f t="shared" si="247"/>
        <v>0</v>
      </c>
      <c r="DZ137" s="118"/>
      <c r="EA137" s="118"/>
      <c r="EB137" s="119"/>
      <c r="EC137" s="119"/>
      <c r="ED137" s="77">
        <f t="shared" si="248"/>
        <v>0</v>
      </c>
      <c r="EE137" s="77">
        <f t="shared" si="249"/>
        <v>0</v>
      </c>
      <c r="EF137" s="77">
        <f t="shared" si="250"/>
        <v>0</v>
      </c>
      <c r="EG137" s="118"/>
      <c r="EH137" s="118"/>
      <c r="EI137" s="119"/>
      <c r="EJ137" s="119"/>
      <c r="EK137" s="77">
        <f t="shared" si="251"/>
        <v>0</v>
      </c>
      <c r="EL137" s="77">
        <f t="shared" si="252"/>
        <v>0</v>
      </c>
      <c r="EM137" s="77">
        <f t="shared" si="253"/>
        <v>0</v>
      </c>
      <c r="EN137" s="118"/>
      <c r="EO137" s="118"/>
      <c r="EP137" s="119"/>
      <c r="EQ137" s="119"/>
      <c r="ER137" s="77">
        <f t="shared" si="254"/>
        <v>0</v>
      </c>
      <c r="ES137" s="77">
        <f t="shared" si="255"/>
        <v>0</v>
      </c>
      <c r="ET137" s="77">
        <f t="shared" si="256"/>
        <v>0</v>
      </c>
      <c r="EU137" s="118"/>
      <c r="EV137" s="118"/>
      <c r="EW137" s="119"/>
      <c r="EX137" s="119"/>
      <c r="EY137" s="77">
        <f t="shared" si="257"/>
        <v>0</v>
      </c>
      <c r="EZ137" s="77">
        <f t="shared" si="258"/>
        <v>0</v>
      </c>
      <c r="FA137" s="77">
        <f t="shared" si="259"/>
        <v>0</v>
      </c>
      <c r="FB137" s="118"/>
      <c r="FC137" s="118"/>
      <c r="FD137" s="119"/>
      <c r="FE137" s="119"/>
      <c r="FF137" s="77">
        <f t="shared" si="260"/>
        <v>0</v>
      </c>
      <c r="FG137" s="77">
        <f t="shared" si="261"/>
        <v>0</v>
      </c>
      <c r="FH137" s="77">
        <f t="shared" si="262"/>
        <v>0</v>
      </c>
      <c r="FI137" s="118"/>
      <c r="FJ137" s="118"/>
      <c r="FK137" s="119"/>
      <c r="FL137" s="119"/>
      <c r="FM137" s="77">
        <f t="shared" si="263"/>
        <v>0</v>
      </c>
      <c r="FN137" s="77">
        <f t="shared" si="264"/>
        <v>0</v>
      </c>
      <c r="FO137" s="77">
        <f t="shared" si="265"/>
        <v>0</v>
      </c>
      <c r="FP137" s="118"/>
      <c r="FQ137" s="118"/>
      <c r="FR137" s="119"/>
      <c r="FS137" s="119"/>
      <c r="FT137" s="77">
        <f t="shared" si="266"/>
        <v>0</v>
      </c>
      <c r="FU137" s="77">
        <f t="shared" si="267"/>
        <v>0</v>
      </c>
      <c r="FV137" s="77">
        <f t="shared" si="268"/>
        <v>0</v>
      </c>
      <c r="FW137" s="118"/>
      <c r="FX137" s="118"/>
      <c r="FY137" s="119"/>
      <c r="FZ137" s="119"/>
      <c r="GA137" s="77">
        <f t="shared" si="269"/>
        <v>0</v>
      </c>
      <c r="GB137" s="77">
        <f t="shared" si="270"/>
        <v>0</v>
      </c>
      <c r="GC137" s="77">
        <f t="shared" si="271"/>
        <v>0</v>
      </c>
      <c r="GD137" s="118"/>
      <c r="GE137" s="118"/>
      <c r="GF137" s="119"/>
      <c r="GG137" s="119"/>
      <c r="GH137" s="77">
        <f t="shared" si="272"/>
        <v>0</v>
      </c>
      <c r="GI137" s="77">
        <f t="shared" si="273"/>
        <v>0</v>
      </c>
      <c r="GJ137" s="77">
        <f t="shared" si="274"/>
        <v>0</v>
      </c>
      <c r="GK137" s="118"/>
      <c r="GL137" s="118"/>
      <c r="GM137" s="119"/>
      <c r="GN137" s="119"/>
      <c r="GO137" s="77">
        <f t="shared" si="275"/>
        <v>0</v>
      </c>
      <c r="GP137" s="77">
        <f t="shared" si="276"/>
        <v>0</v>
      </c>
      <c r="GQ137" s="77">
        <f t="shared" si="277"/>
        <v>0</v>
      </c>
      <c r="GR137" s="118"/>
      <c r="GS137" s="118"/>
      <c r="GT137" s="119"/>
      <c r="GU137" s="119"/>
      <c r="GV137" s="77">
        <f t="shared" si="278"/>
        <v>0</v>
      </c>
      <c r="GW137" s="77">
        <f t="shared" si="279"/>
        <v>0</v>
      </c>
      <c r="GX137" s="77">
        <f t="shared" si="280"/>
        <v>0</v>
      </c>
      <c r="GY137" s="118"/>
      <c r="GZ137" s="118"/>
      <c r="HA137" s="119"/>
      <c r="HB137" s="119"/>
      <c r="HC137" s="77">
        <f t="shared" si="281"/>
        <v>0</v>
      </c>
      <c r="HD137" s="77">
        <f t="shared" si="282"/>
        <v>0</v>
      </c>
      <c r="HE137" s="77">
        <f t="shared" si="283"/>
        <v>0</v>
      </c>
      <c r="HF137" s="118"/>
      <c r="HG137" s="118"/>
      <c r="HH137" s="119"/>
      <c r="HI137" s="119"/>
      <c r="HJ137" s="77">
        <f t="shared" si="284"/>
        <v>0</v>
      </c>
      <c r="HK137" s="77">
        <f t="shared" si="285"/>
        <v>0</v>
      </c>
      <c r="HL137" s="77">
        <f t="shared" si="286"/>
        <v>0</v>
      </c>
      <c r="HM137" s="120"/>
      <c r="HN137" s="120"/>
      <c r="HO137" s="120"/>
      <c r="HP137" s="120"/>
      <c r="HQ137" s="120"/>
      <c r="HR137" s="120"/>
      <c r="HS137" s="76">
        <f t="shared" si="181"/>
        <v>0</v>
      </c>
      <c r="HT137" s="76">
        <f t="shared" si="182"/>
        <v>0</v>
      </c>
      <c r="HU137" s="76">
        <f t="shared" si="183"/>
        <v>0</v>
      </c>
      <c r="HV137" s="76">
        <f t="shared" si="184"/>
        <v>0</v>
      </c>
      <c r="HW137" s="76">
        <f t="shared" si="185"/>
        <v>0</v>
      </c>
      <c r="HX137" s="76">
        <f t="shared" si="186"/>
        <v>0</v>
      </c>
      <c r="HY137" s="76">
        <f t="shared" si="187"/>
        <v>0</v>
      </c>
      <c r="HZ137" s="76">
        <f t="shared" si="188"/>
        <v>0</v>
      </c>
      <c r="IA137" s="76">
        <f t="shared" si="189"/>
        <v>0</v>
      </c>
      <c r="IB137" s="76">
        <f t="shared" si="190"/>
        <v>0</v>
      </c>
      <c r="IC137" s="76">
        <f t="shared" si="191"/>
        <v>0</v>
      </c>
      <c r="ID137" s="76">
        <f t="shared" si="192"/>
        <v>0</v>
      </c>
      <c r="IE137" s="78">
        <f>IF('Daftar Pegawai'!I131="ASN YANG TIDAK DIBAYARKAN TPP",100%,
 IF(HZ137&gt;=$C$4,100%,
 (HN137*3%)+H137+I137+J137+O137+P137+Q137+V137+W137+X137+AC137+AD137+AE137+AJ137+AK137+AL137+AQ137+AR137+AS137+AX137+AY137+AZ137+BE137+BF137+BG137+BL137+BM137+BN137+BS137+BT137+BU137+BZ137+CA137+CB137+CG137+CH137+CI137+CN137+CO137+CP137+CU137+CV137+CW137+DB137+DC137+DD137+DI137+DJ137+DK137+DP137+DQ137+DR137+DW137+DX137+DY137+ED137+EE137+EF137+EK137+EL137+EM137+ER137+ES137+ET137+EY137+EZ137+FA137+FF137+FG137+FH137+FM137+FN137+FO137+FT137+FU137+FV137+GA137+GB137+GC137+GH137+GI137+GJ137+GO137+GP137+GQ137+GV137+GW137+GX137+HC137+HD137+HE137+HJ137+HK137+HL137+'Daftar Pegawai'!K131+'Daftar Pegawai'!M131+'Daftar Pegawai'!U131+'Daftar Pegawai'!O131+'Daftar Pegawai'!Q131+'Daftar Pegawai'!S131
 )
)</f>
        <v>1</v>
      </c>
      <c r="IF137" s="78">
        <f t="shared" si="287"/>
        <v>1</v>
      </c>
    </row>
    <row r="138" spans="1:240" x14ac:dyDescent="0.25">
      <c r="A138" s="121">
        <f t="shared" si="193"/>
        <v>128</v>
      </c>
      <c r="B138" s="121">
        <f>'Daftar Pegawai'!B132</f>
        <v>0</v>
      </c>
      <c r="C138" s="121">
        <f>'Daftar Pegawai'!C132</f>
        <v>0</v>
      </c>
      <c r="D138" s="118"/>
      <c r="E138" s="118"/>
      <c r="F138" s="119"/>
      <c r="G138" s="119"/>
      <c r="H138" s="77">
        <f t="shared" si="194"/>
        <v>0</v>
      </c>
      <c r="I138" s="77">
        <f t="shared" si="195"/>
        <v>0</v>
      </c>
      <c r="J138" s="77">
        <f t="shared" si="196"/>
        <v>0</v>
      </c>
      <c r="K138" s="118"/>
      <c r="L138" s="118"/>
      <c r="M138" s="119"/>
      <c r="N138" s="119"/>
      <c r="O138" s="77">
        <f t="shared" si="197"/>
        <v>0</v>
      </c>
      <c r="P138" s="77">
        <f t="shared" si="198"/>
        <v>0</v>
      </c>
      <c r="Q138" s="77">
        <f t="shared" si="199"/>
        <v>0</v>
      </c>
      <c r="R138" s="118"/>
      <c r="S138" s="118"/>
      <c r="T138" s="119"/>
      <c r="U138" s="119"/>
      <c r="V138" s="77">
        <f t="shared" si="200"/>
        <v>0</v>
      </c>
      <c r="W138" s="77">
        <f t="shared" si="201"/>
        <v>0</v>
      </c>
      <c r="X138" s="77">
        <f t="shared" si="202"/>
        <v>0</v>
      </c>
      <c r="Y138" s="118"/>
      <c r="Z138" s="118"/>
      <c r="AA138" s="119"/>
      <c r="AB138" s="119"/>
      <c r="AC138" s="77">
        <f t="shared" si="203"/>
        <v>0</v>
      </c>
      <c r="AD138" s="77">
        <f t="shared" si="204"/>
        <v>0</v>
      </c>
      <c r="AE138" s="77">
        <f t="shared" si="205"/>
        <v>0</v>
      </c>
      <c r="AF138" s="118"/>
      <c r="AG138" s="118"/>
      <c r="AH138" s="119"/>
      <c r="AI138" s="119"/>
      <c r="AJ138" s="77">
        <f t="shared" si="206"/>
        <v>0</v>
      </c>
      <c r="AK138" s="77">
        <f t="shared" si="207"/>
        <v>0</v>
      </c>
      <c r="AL138" s="77">
        <f t="shared" si="208"/>
        <v>0</v>
      </c>
      <c r="AM138" s="118"/>
      <c r="AN138" s="118"/>
      <c r="AO138" s="119"/>
      <c r="AP138" s="119"/>
      <c r="AQ138" s="77">
        <f t="shared" si="209"/>
        <v>0</v>
      </c>
      <c r="AR138" s="77">
        <f t="shared" si="210"/>
        <v>0</v>
      </c>
      <c r="AS138" s="77">
        <f t="shared" si="211"/>
        <v>0</v>
      </c>
      <c r="AT138" s="118"/>
      <c r="AU138" s="118"/>
      <c r="AV138" s="119"/>
      <c r="AW138" s="119"/>
      <c r="AX138" s="77">
        <f t="shared" si="212"/>
        <v>0</v>
      </c>
      <c r="AY138" s="77">
        <f t="shared" si="213"/>
        <v>0</v>
      </c>
      <c r="AZ138" s="77">
        <f t="shared" si="214"/>
        <v>0</v>
      </c>
      <c r="BA138" s="118"/>
      <c r="BB138" s="118"/>
      <c r="BC138" s="119"/>
      <c r="BD138" s="119"/>
      <c r="BE138" s="77">
        <f t="shared" si="215"/>
        <v>0</v>
      </c>
      <c r="BF138" s="77">
        <f t="shared" si="216"/>
        <v>0</v>
      </c>
      <c r="BG138" s="77">
        <f t="shared" si="217"/>
        <v>0</v>
      </c>
      <c r="BH138" s="118"/>
      <c r="BI138" s="118"/>
      <c r="BJ138" s="119"/>
      <c r="BK138" s="119"/>
      <c r="BL138" s="77">
        <f t="shared" si="218"/>
        <v>0</v>
      </c>
      <c r="BM138" s="77">
        <f t="shared" si="219"/>
        <v>0</v>
      </c>
      <c r="BN138" s="77">
        <f t="shared" si="220"/>
        <v>0</v>
      </c>
      <c r="BO138" s="118"/>
      <c r="BP138" s="118"/>
      <c r="BQ138" s="119"/>
      <c r="BR138" s="119"/>
      <c r="BS138" s="77">
        <f t="shared" si="221"/>
        <v>0</v>
      </c>
      <c r="BT138" s="77">
        <f t="shared" si="222"/>
        <v>0</v>
      </c>
      <c r="BU138" s="77">
        <f t="shared" si="223"/>
        <v>0</v>
      </c>
      <c r="BV138" s="118"/>
      <c r="BW138" s="118"/>
      <c r="BX138" s="119"/>
      <c r="BY138" s="119"/>
      <c r="BZ138" s="77">
        <f t="shared" si="224"/>
        <v>0</v>
      </c>
      <c r="CA138" s="77">
        <f t="shared" si="225"/>
        <v>0</v>
      </c>
      <c r="CB138" s="77">
        <f t="shared" si="226"/>
        <v>0</v>
      </c>
      <c r="CC138" s="118"/>
      <c r="CD138" s="118"/>
      <c r="CE138" s="119"/>
      <c r="CF138" s="119"/>
      <c r="CG138" s="77">
        <f t="shared" si="227"/>
        <v>0</v>
      </c>
      <c r="CH138" s="77">
        <f t="shared" si="228"/>
        <v>0</v>
      </c>
      <c r="CI138" s="77">
        <f t="shared" si="229"/>
        <v>0</v>
      </c>
      <c r="CJ138" s="118"/>
      <c r="CK138" s="118"/>
      <c r="CL138" s="119"/>
      <c r="CM138" s="119"/>
      <c r="CN138" s="77">
        <f t="shared" si="230"/>
        <v>0</v>
      </c>
      <c r="CO138" s="77">
        <f t="shared" si="231"/>
        <v>0</v>
      </c>
      <c r="CP138" s="77">
        <f t="shared" si="232"/>
        <v>0</v>
      </c>
      <c r="CQ138" s="118"/>
      <c r="CR138" s="118"/>
      <c r="CS138" s="119"/>
      <c r="CT138" s="119"/>
      <c r="CU138" s="77">
        <f t="shared" si="233"/>
        <v>0</v>
      </c>
      <c r="CV138" s="77">
        <f t="shared" si="234"/>
        <v>0</v>
      </c>
      <c r="CW138" s="77">
        <f t="shared" si="235"/>
        <v>0</v>
      </c>
      <c r="CX138" s="118"/>
      <c r="CY138" s="118"/>
      <c r="CZ138" s="119"/>
      <c r="DA138" s="119"/>
      <c r="DB138" s="77">
        <f t="shared" si="236"/>
        <v>0</v>
      </c>
      <c r="DC138" s="77">
        <f t="shared" si="237"/>
        <v>0</v>
      </c>
      <c r="DD138" s="77">
        <f t="shared" si="238"/>
        <v>0</v>
      </c>
      <c r="DE138" s="118"/>
      <c r="DF138" s="118"/>
      <c r="DG138" s="119"/>
      <c r="DH138" s="119"/>
      <c r="DI138" s="77">
        <f t="shared" si="239"/>
        <v>0</v>
      </c>
      <c r="DJ138" s="77">
        <f t="shared" si="240"/>
        <v>0</v>
      </c>
      <c r="DK138" s="77">
        <f t="shared" si="241"/>
        <v>0</v>
      </c>
      <c r="DL138" s="118"/>
      <c r="DM138" s="118"/>
      <c r="DN138" s="119"/>
      <c r="DO138" s="119"/>
      <c r="DP138" s="77">
        <f t="shared" si="242"/>
        <v>0</v>
      </c>
      <c r="DQ138" s="77">
        <f t="shared" si="243"/>
        <v>0</v>
      </c>
      <c r="DR138" s="77">
        <f t="shared" si="244"/>
        <v>0</v>
      </c>
      <c r="DS138" s="118"/>
      <c r="DT138" s="118"/>
      <c r="DU138" s="119"/>
      <c r="DV138" s="119"/>
      <c r="DW138" s="77">
        <f t="shared" si="245"/>
        <v>0</v>
      </c>
      <c r="DX138" s="77">
        <f t="shared" si="246"/>
        <v>0</v>
      </c>
      <c r="DY138" s="77">
        <f t="shared" si="247"/>
        <v>0</v>
      </c>
      <c r="DZ138" s="118"/>
      <c r="EA138" s="118"/>
      <c r="EB138" s="119"/>
      <c r="EC138" s="119"/>
      <c r="ED138" s="77">
        <f t="shared" si="248"/>
        <v>0</v>
      </c>
      <c r="EE138" s="77">
        <f t="shared" si="249"/>
        <v>0</v>
      </c>
      <c r="EF138" s="77">
        <f t="shared" si="250"/>
        <v>0</v>
      </c>
      <c r="EG138" s="118"/>
      <c r="EH138" s="118"/>
      <c r="EI138" s="119"/>
      <c r="EJ138" s="119"/>
      <c r="EK138" s="77">
        <f t="shared" si="251"/>
        <v>0</v>
      </c>
      <c r="EL138" s="77">
        <f t="shared" si="252"/>
        <v>0</v>
      </c>
      <c r="EM138" s="77">
        <f t="shared" si="253"/>
        <v>0</v>
      </c>
      <c r="EN138" s="118"/>
      <c r="EO138" s="118"/>
      <c r="EP138" s="119"/>
      <c r="EQ138" s="119"/>
      <c r="ER138" s="77">
        <f t="shared" si="254"/>
        <v>0</v>
      </c>
      <c r="ES138" s="77">
        <f t="shared" si="255"/>
        <v>0</v>
      </c>
      <c r="ET138" s="77">
        <f t="shared" si="256"/>
        <v>0</v>
      </c>
      <c r="EU138" s="118"/>
      <c r="EV138" s="118"/>
      <c r="EW138" s="119"/>
      <c r="EX138" s="119"/>
      <c r="EY138" s="77">
        <f t="shared" si="257"/>
        <v>0</v>
      </c>
      <c r="EZ138" s="77">
        <f t="shared" si="258"/>
        <v>0</v>
      </c>
      <c r="FA138" s="77">
        <f t="shared" si="259"/>
        <v>0</v>
      </c>
      <c r="FB138" s="118"/>
      <c r="FC138" s="118"/>
      <c r="FD138" s="119"/>
      <c r="FE138" s="119"/>
      <c r="FF138" s="77">
        <f t="shared" si="260"/>
        <v>0</v>
      </c>
      <c r="FG138" s="77">
        <f t="shared" si="261"/>
        <v>0</v>
      </c>
      <c r="FH138" s="77">
        <f t="shared" si="262"/>
        <v>0</v>
      </c>
      <c r="FI138" s="118"/>
      <c r="FJ138" s="118"/>
      <c r="FK138" s="119"/>
      <c r="FL138" s="119"/>
      <c r="FM138" s="77">
        <f t="shared" si="263"/>
        <v>0</v>
      </c>
      <c r="FN138" s="77">
        <f t="shared" si="264"/>
        <v>0</v>
      </c>
      <c r="FO138" s="77">
        <f t="shared" si="265"/>
        <v>0</v>
      </c>
      <c r="FP138" s="118"/>
      <c r="FQ138" s="118"/>
      <c r="FR138" s="119"/>
      <c r="FS138" s="119"/>
      <c r="FT138" s="77">
        <f t="shared" si="266"/>
        <v>0</v>
      </c>
      <c r="FU138" s="77">
        <f t="shared" si="267"/>
        <v>0</v>
      </c>
      <c r="FV138" s="77">
        <f t="shared" si="268"/>
        <v>0</v>
      </c>
      <c r="FW138" s="118"/>
      <c r="FX138" s="118"/>
      <c r="FY138" s="119"/>
      <c r="FZ138" s="119"/>
      <c r="GA138" s="77">
        <f t="shared" si="269"/>
        <v>0</v>
      </c>
      <c r="GB138" s="77">
        <f t="shared" si="270"/>
        <v>0</v>
      </c>
      <c r="GC138" s="77">
        <f t="shared" si="271"/>
        <v>0</v>
      </c>
      <c r="GD138" s="118"/>
      <c r="GE138" s="118"/>
      <c r="GF138" s="119"/>
      <c r="GG138" s="119"/>
      <c r="GH138" s="77">
        <f t="shared" si="272"/>
        <v>0</v>
      </c>
      <c r="GI138" s="77">
        <f t="shared" si="273"/>
        <v>0</v>
      </c>
      <c r="GJ138" s="77">
        <f t="shared" si="274"/>
        <v>0</v>
      </c>
      <c r="GK138" s="118"/>
      <c r="GL138" s="118"/>
      <c r="GM138" s="119"/>
      <c r="GN138" s="119"/>
      <c r="GO138" s="77">
        <f t="shared" si="275"/>
        <v>0</v>
      </c>
      <c r="GP138" s="77">
        <f t="shared" si="276"/>
        <v>0</v>
      </c>
      <c r="GQ138" s="77">
        <f t="shared" si="277"/>
        <v>0</v>
      </c>
      <c r="GR138" s="118"/>
      <c r="GS138" s="118"/>
      <c r="GT138" s="119"/>
      <c r="GU138" s="119"/>
      <c r="GV138" s="77">
        <f t="shared" si="278"/>
        <v>0</v>
      </c>
      <c r="GW138" s="77">
        <f t="shared" si="279"/>
        <v>0</v>
      </c>
      <c r="GX138" s="77">
        <f t="shared" si="280"/>
        <v>0</v>
      </c>
      <c r="GY138" s="118"/>
      <c r="GZ138" s="118"/>
      <c r="HA138" s="119"/>
      <c r="HB138" s="119"/>
      <c r="HC138" s="77">
        <f t="shared" si="281"/>
        <v>0</v>
      </c>
      <c r="HD138" s="77">
        <f t="shared" si="282"/>
        <v>0</v>
      </c>
      <c r="HE138" s="77">
        <f t="shared" si="283"/>
        <v>0</v>
      </c>
      <c r="HF138" s="118"/>
      <c r="HG138" s="118"/>
      <c r="HH138" s="119"/>
      <c r="HI138" s="119"/>
      <c r="HJ138" s="77">
        <f t="shared" si="284"/>
        <v>0</v>
      </c>
      <c r="HK138" s="77">
        <f t="shared" si="285"/>
        <v>0</v>
      </c>
      <c r="HL138" s="77">
        <f t="shared" si="286"/>
        <v>0</v>
      </c>
      <c r="HM138" s="120"/>
      <c r="HN138" s="120"/>
      <c r="HO138" s="120"/>
      <c r="HP138" s="120"/>
      <c r="HQ138" s="120"/>
      <c r="HR138" s="120"/>
      <c r="HS138" s="76">
        <f t="shared" si="181"/>
        <v>0</v>
      </c>
      <c r="HT138" s="76">
        <f t="shared" si="182"/>
        <v>0</v>
      </c>
      <c r="HU138" s="76">
        <f t="shared" si="183"/>
        <v>0</v>
      </c>
      <c r="HV138" s="76">
        <f t="shared" si="184"/>
        <v>0</v>
      </c>
      <c r="HW138" s="76">
        <f t="shared" si="185"/>
        <v>0</v>
      </c>
      <c r="HX138" s="76">
        <f t="shared" si="186"/>
        <v>0</v>
      </c>
      <c r="HY138" s="76">
        <f t="shared" si="187"/>
        <v>0</v>
      </c>
      <c r="HZ138" s="76">
        <f t="shared" si="188"/>
        <v>0</v>
      </c>
      <c r="IA138" s="76">
        <f t="shared" si="189"/>
        <v>0</v>
      </c>
      <c r="IB138" s="76">
        <f t="shared" si="190"/>
        <v>0</v>
      </c>
      <c r="IC138" s="76">
        <f t="shared" si="191"/>
        <v>0</v>
      </c>
      <c r="ID138" s="76">
        <f t="shared" si="192"/>
        <v>0</v>
      </c>
      <c r="IE138" s="78">
        <f>IF('Daftar Pegawai'!I132="ASN YANG TIDAK DIBAYARKAN TPP",100%,
 IF(HZ138&gt;=$C$4,100%,
 (HN138*3%)+H138+I138+J138+O138+P138+Q138+V138+W138+X138+AC138+AD138+AE138+AJ138+AK138+AL138+AQ138+AR138+AS138+AX138+AY138+AZ138+BE138+BF138+BG138+BL138+BM138+BN138+BS138+BT138+BU138+BZ138+CA138+CB138+CG138+CH138+CI138+CN138+CO138+CP138+CU138+CV138+CW138+DB138+DC138+DD138+DI138+DJ138+DK138+DP138+DQ138+DR138+DW138+DX138+DY138+ED138+EE138+EF138+EK138+EL138+EM138+ER138+ES138+ET138+EY138+EZ138+FA138+FF138+FG138+FH138+FM138+FN138+FO138+FT138+FU138+FV138+GA138+GB138+GC138+GH138+GI138+GJ138+GO138+GP138+GQ138+GV138+GW138+GX138+HC138+HD138+HE138+HJ138+HK138+HL138+'Daftar Pegawai'!K132+'Daftar Pegawai'!M132+'Daftar Pegawai'!U132+'Daftar Pegawai'!O132+'Daftar Pegawai'!Q132+'Daftar Pegawai'!S132
 )
)</f>
        <v>1</v>
      </c>
      <c r="IF138" s="78">
        <f t="shared" si="287"/>
        <v>1</v>
      </c>
    </row>
    <row r="139" spans="1:240" x14ac:dyDescent="0.25">
      <c r="A139" s="121">
        <f t="shared" si="193"/>
        <v>129</v>
      </c>
      <c r="B139" s="121">
        <f>'Daftar Pegawai'!B133</f>
        <v>0</v>
      </c>
      <c r="C139" s="121">
        <f>'Daftar Pegawai'!C133</f>
        <v>0</v>
      </c>
      <c r="D139" s="118"/>
      <c r="E139" s="118"/>
      <c r="F139" s="119"/>
      <c r="G139" s="119"/>
      <c r="H139" s="77">
        <f t="shared" si="194"/>
        <v>0</v>
      </c>
      <c r="I139" s="77">
        <f t="shared" si="195"/>
        <v>0</v>
      </c>
      <c r="J139" s="77">
        <f t="shared" si="196"/>
        <v>0</v>
      </c>
      <c r="K139" s="118"/>
      <c r="L139" s="118"/>
      <c r="M139" s="119"/>
      <c r="N139" s="119"/>
      <c r="O139" s="77">
        <f t="shared" si="197"/>
        <v>0</v>
      </c>
      <c r="P139" s="77">
        <f t="shared" si="198"/>
        <v>0</v>
      </c>
      <c r="Q139" s="77">
        <f t="shared" si="199"/>
        <v>0</v>
      </c>
      <c r="R139" s="118"/>
      <c r="S139" s="118"/>
      <c r="T139" s="119"/>
      <c r="U139" s="119"/>
      <c r="V139" s="77">
        <f t="shared" si="200"/>
        <v>0</v>
      </c>
      <c r="W139" s="77">
        <f t="shared" si="201"/>
        <v>0</v>
      </c>
      <c r="X139" s="77">
        <f t="shared" si="202"/>
        <v>0</v>
      </c>
      <c r="Y139" s="118"/>
      <c r="Z139" s="118"/>
      <c r="AA139" s="119"/>
      <c r="AB139" s="119"/>
      <c r="AC139" s="77">
        <f t="shared" si="203"/>
        <v>0</v>
      </c>
      <c r="AD139" s="77">
        <f t="shared" si="204"/>
        <v>0</v>
      </c>
      <c r="AE139" s="77">
        <f t="shared" si="205"/>
        <v>0</v>
      </c>
      <c r="AF139" s="118"/>
      <c r="AG139" s="118"/>
      <c r="AH139" s="119"/>
      <c r="AI139" s="119"/>
      <c r="AJ139" s="77">
        <f t="shared" si="206"/>
        <v>0</v>
      </c>
      <c r="AK139" s="77">
        <f t="shared" si="207"/>
        <v>0</v>
      </c>
      <c r="AL139" s="77">
        <f t="shared" si="208"/>
        <v>0</v>
      </c>
      <c r="AM139" s="118"/>
      <c r="AN139" s="118"/>
      <c r="AO139" s="119"/>
      <c r="AP139" s="119"/>
      <c r="AQ139" s="77">
        <f t="shared" si="209"/>
        <v>0</v>
      </c>
      <c r="AR139" s="77">
        <f t="shared" si="210"/>
        <v>0</v>
      </c>
      <c r="AS139" s="77">
        <f t="shared" si="211"/>
        <v>0</v>
      </c>
      <c r="AT139" s="118"/>
      <c r="AU139" s="118"/>
      <c r="AV139" s="119"/>
      <c r="AW139" s="119"/>
      <c r="AX139" s="77">
        <f t="shared" si="212"/>
        <v>0</v>
      </c>
      <c r="AY139" s="77">
        <f t="shared" si="213"/>
        <v>0</v>
      </c>
      <c r="AZ139" s="77">
        <f t="shared" si="214"/>
        <v>0</v>
      </c>
      <c r="BA139" s="118"/>
      <c r="BB139" s="118"/>
      <c r="BC139" s="119"/>
      <c r="BD139" s="119"/>
      <c r="BE139" s="77">
        <f t="shared" si="215"/>
        <v>0</v>
      </c>
      <c r="BF139" s="77">
        <f t="shared" si="216"/>
        <v>0</v>
      </c>
      <c r="BG139" s="77">
        <f t="shared" si="217"/>
        <v>0</v>
      </c>
      <c r="BH139" s="118"/>
      <c r="BI139" s="118"/>
      <c r="BJ139" s="119"/>
      <c r="BK139" s="119"/>
      <c r="BL139" s="77">
        <f t="shared" si="218"/>
        <v>0</v>
      </c>
      <c r="BM139" s="77">
        <f t="shared" si="219"/>
        <v>0</v>
      </c>
      <c r="BN139" s="77">
        <f t="shared" si="220"/>
        <v>0</v>
      </c>
      <c r="BO139" s="118"/>
      <c r="BP139" s="118"/>
      <c r="BQ139" s="119"/>
      <c r="BR139" s="119"/>
      <c r="BS139" s="77">
        <f t="shared" si="221"/>
        <v>0</v>
      </c>
      <c r="BT139" s="77">
        <f t="shared" si="222"/>
        <v>0</v>
      </c>
      <c r="BU139" s="77">
        <f t="shared" si="223"/>
        <v>0</v>
      </c>
      <c r="BV139" s="118"/>
      <c r="BW139" s="118"/>
      <c r="BX139" s="119"/>
      <c r="BY139" s="119"/>
      <c r="BZ139" s="77">
        <f t="shared" si="224"/>
        <v>0</v>
      </c>
      <c r="CA139" s="77">
        <f t="shared" si="225"/>
        <v>0</v>
      </c>
      <c r="CB139" s="77">
        <f t="shared" si="226"/>
        <v>0</v>
      </c>
      <c r="CC139" s="118"/>
      <c r="CD139" s="118"/>
      <c r="CE139" s="119"/>
      <c r="CF139" s="119"/>
      <c r="CG139" s="77">
        <f t="shared" si="227"/>
        <v>0</v>
      </c>
      <c r="CH139" s="77">
        <f t="shared" si="228"/>
        <v>0</v>
      </c>
      <c r="CI139" s="77">
        <f t="shared" si="229"/>
        <v>0</v>
      </c>
      <c r="CJ139" s="118"/>
      <c r="CK139" s="118"/>
      <c r="CL139" s="119"/>
      <c r="CM139" s="119"/>
      <c r="CN139" s="77">
        <f t="shared" si="230"/>
        <v>0</v>
      </c>
      <c r="CO139" s="77">
        <f t="shared" si="231"/>
        <v>0</v>
      </c>
      <c r="CP139" s="77">
        <f t="shared" si="232"/>
        <v>0</v>
      </c>
      <c r="CQ139" s="118"/>
      <c r="CR139" s="118"/>
      <c r="CS139" s="119"/>
      <c r="CT139" s="119"/>
      <c r="CU139" s="77">
        <f t="shared" si="233"/>
        <v>0</v>
      </c>
      <c r="CV139" s="77">
        <f t="shared" si="234"/>
        <v>0</v>
      </c>
      <c r="CW139" s="77">
        <f t="shared" si="235"/>
        <v>0</v>
      </c>
      <c r="CX139" s="118"/>
      <c r="CY139" s="118"/>
      <c r="CZ139" s="119"/>
      <c r="DA139" s="119"/>
      <c r="DB139" s="77">
        <f t="shared" si="236"/>
        <v>0</v>
      </c>
      <c r="DC139" s="77">
        <f t="shared" si="237"/>
        <v>0</v>
      </c>
      <c r="DD139" s="77">
        <f t="shared" si="238"/>
        <v>0</v>
      </c>
      <c r="DE139" s="118"/>
      <c r="DF139" s="118"/>
      <c r="DG139" s="119"/>
      <c r="DH139" s="119"/>
      <c r="DI139" s="77">
        <f t="shared" si="239"/>
        <v>0</v>
      </c>
      <c r="DJ139" s="77">
        <f t="shared" si="240"/>
        <v>0</v>
      </c>
      <c r="DK139" s="77">
        <f t="shared" si="241"/>
        <v>0</v>
      </c>
      <c r="DL139" s="118"/>
      <c r="DM139" s="118"/>
      <c r="DN139" s="119"/>
      <c r="DO139" s="119"/>
      <c r="DP139" s="77">
        <f t="shared" si="242"/>
        <v>0</v>
      </c>
      <c r="DQ139" s="77">
        <f t="shared" si="243"/>
        <v>0</v>
      </c>
      <c r="DR139" s="77">
        <f t="shared" si="244"/>
        <v>0</v>
      </c>
      <c r="DS139" s="118"/>
      <c r="DT139" s="118"/>
      <c r="DU139" s="119"/>
      <c r="DV139" s="119"/>
      <c r="DW139" s="77">
        <f t="shared" si="245"/>
        <v>0</v>
      </c>
      <c r="DX139" s="77">
        <f t="shared" si="246"/>
        <v>0</v>
      </c>
      <c r="DY139" s="77">
        <f t="shared" si="247"/>
        <v>0</v>
      </c>
      <c r="DZ139" s="118"/>
      <c r="EA139" s="118"/>
      <c r="EB139" s="119"/>
      <c r="EC139" s="119"/>
      <c r="ED139" s="77">
        <f t="shared" si="248"/>
        <v>0</v>
      </c>
      <c r="EE139" s="77">
        <f t="shared" si="249"/>
        <v>0</v>
      </c>
      <c r="EF139" s="77">
        <f t="shared" si="250"/>
        <v>0</v>
      </c>
      <c r="EG139" s="118"/>
      <c r="EH139" s="118"/>
      <c r="EI139" s="119"/>
      <c r="EJ139" s="119"/>
      <c r="EK139" s="77">
        <f t="shared" si="251"/>
        <v>0</v>
      </c>
      <c r="EL139" s="77">
        <f t="shared" si="252"/>
        <v>0</v>
      </c>
      <c r="EM139" s="77">
        <f t="shared" si="253"/>
        <v>0</v>
      </c>
      <c r="EN139" s="118"/>
      <c r="EO139" s="118"/>
      <c r="EP139" s="119"/>
      <c r="EQ139" s="119"/>
      <c r="ER139" s="77">
        <f t="shared" si="254"/>
        <v>0</v>
      </c>
      <c r="ES139" s="77">
        <f t="shared" si="255"/>
        <v>0</v>
      </c>
      <c r="ET139" s="77">
        <f t="shared" si="256"/>
        <v>0</v>
      </c>
      <c r="EU139" s="118"/>
      <c r="EV139" s="118"/>
      <c r="EW139" s="119"/>
      <c r="EX139" s="119"/>
      <c r="EY139" s="77">
        <f t="shared" si="257"/>
        <v>0</v>
      </c>
      <c r="EZ139" s="77">
        <f t="shared" si="258"/>
        <v>0</v>
      </c>
      <c r="FA139" s="77">
        <f t="shared" si="259"/>
        <v>0</v>
      </c>
      <c r="FB139" s="118"/>
      <c r="FC139" s="118"/>
      <c r="FD139" s="119"/>
      <c r="FE139" s="119"/>
      <c r="FF139" s="77">
        <f t="shared" si="260"/>
        <v>0</v>
      </c>
      <c r="FG139" s="77">
        <f t="shared" si="261"/>
        <v>0</v>
      </c>
      <c r="FH139" s="77">
        <f t="shared" si="262"/>
        <v>0</v>
      </c>
      <c r="FI139" s="118"/>
      <c r="FJ139" s="118"/>
      <c r="FK139" s="119"/>
      <c r="FL139" s="119"/>
      <c r="FM139" s="77">
        <f t="shared" si="263"/>
        <v>0</v>
      </c>
      <c r="FN139" s="77">
        <f t="shared" si="264"/>
        <v>0</v>
      </c>
      <c r="FO139" s="77">
        <f t="shared" si="265"/>
        <v>0</v>
      </c>
      <c r="FP139" s="118"/>
      <c r="FQ139" s="118"/>
      <c r="FR139" s="119"/>
      <c r="FS139" s="119"/>
      <c r="FT139" s="77">
        <f t="shared" si="266"/>
        <v>0</v>
      </c>
      <c r="FU139" s="77">
        <f t="shared" si="267"/>
        <v>0</v>
      </c>
      <c r="FV139" s="77">
        <f t="shared" si="268"/>
        <v>0</v>
      </c>
      <c r="FW139" s="118"/>
      <c r="FX139" s="118"/>
      <c r="FY139" s="119"/>
      <c r="FZ139" s="119"/>
      <c r="GA139" s="77">
        <f t="shared" si="269"/>
        <v>0</v>
      </c>
      <c r="GB139" s="77">
        <f t="shared" si="270"/>
        <v>0</v>
      </c>
      <c r="GC139" s="77">
        <f t="shared" si="271"/>
        <v>0</v>
      </c>
      <c r="GD139" s="118"/>
      <c r="GE139" s="118"/>
      <c r="GF139" s="119"/>
      <c r="GG139" s="119"/>
      <c r="GH139" s="77">
        <f t="shared" si="272"/>
        <v>0</v>
      </c>
      <c r="GI139" s="77">
        <f t="shared" si="273"/>
        <v>0</v>
      </c>
      <c r="GJ139" s="77">
        <f t="shared" si="274"/>
        <v>0</v>
      </c>
      <c r="GK139" s="118"/>
      <c r="GL139" s="118"/>
      <c r="GM139" s="119"/>
      <c r="GN139" s="119"/>
      <c r="GO139" s="77">
        <f t="shared" si="275"/>
        <v>0</v>
      </c>
      <c r="GP139" s="77">
        <f t="shared" si="276"/>
        <v>0</v>
      </c>
      <c r="GQ139" s="77">
        <f t="shared" si="277"/>
        <v>0</v>
      </c>
      <c r="GR139" s="118"/>
      <c r="GS139" s="118"/>
      <c r="GT139" s="119"/>
      <c r="GU139" s="119"/>
      <c r="GV139" s="77">
        <f t="shared" si="278"/>
        <v>0</v>
      </c>
      <c r="GW139" s="77">
        <f t="shared" si="279"/>
        <v>0</v>
      </c>
      <c r="GX139" s="77">
        <f t="shared" si="280"/>
        <v>0</v>
      </c>
      <c r="GY139" s="118"/>
      <c r="GZ139" s="118"/>
      <c r="HA139" s="119"/>
      <c r="HB139" s="119"/>
      <c r="HC139" s="77">
        <f t="shared" si="281"/>
        <v>0</v>
      </c>
      <c r="HD139" s="77">
        <f t="shared" si="282"/>
        <v>0</v>
      </c>
      <c r="HE139" s="77">
        <f t="shared" si="283"/>
        <v>0</v>
      </c>
      <c r="HF139" s="118"/>
      <c r="HG139" s="118"/>
      <c r="HH139" s="119"/>
      <c r="HI139" s="119"/>
      <c r="HJ139" s="77">
        <f t="shared" si="284"/>
        <v>0</v>
      </c>
      <c r="HK139" s="77">
        <f t="shared" si="285"/>
        <v>0</v>
      </c>
      <c r="HL139" s="77">
        <f t="shared" si="286"/>
        <v>0</v>
      </c>
      <c r="HM139" s="120"/>
      <c r="HN139" s="120"/>
      <c r="HO139" s="120"/>
      <c r="HP139" s="120"/>
      <c r="HQ139" s="120"/>
      <c r="HR139" s="120"/>
      <c r="HS139" s="76">
        <f t="shared" ref="HS139:HS202" si="288">COUNTIF(D139:HL139,"HADIR  ")</f>
        <v>0</v>
      </c>
      <c r="HT139" s="76">
        <f t="shared" ref="HT139:HT202" si="289">COUNTIF(D139:HL139,"ALPA  ")</f>
        <v>0</v>
      </c>
      <c r="HU139" s="76">
        <f t="shared" ref="HU139:HU202" si="290">COUNTIF(D139:HL139,"IZIN  ")</f>
        <v>0</v>
      </c>
      <c r="HV139" s="76">
        <f t="shared" ref="HV139:HV202" si="291">COUNTIF(D139:HL139,"SAKIT  ")</f>
        <v>0</v>
      </c>
      <c r="HW139" s="76">
        <f t="shared" ref="HW139:HW202" si="292">COUNTIF(D139:HL139,"CUTI  ")</f>
        <v>0</v>
      </c>
      <c r="HX139" s="76">
        <f t="shared" ref="HX139:HX202" si="293">COUNTIF(D139:HL139,"DL  ")</f>
        <v>0</v>
      </c>
      <c r="HY139" s="76">
        <f t="shared" ref="HY139:HY202" si="294">COUNTIF(D139:HL139,"HADIR")</f>
        <v>0</v>
      </c>
      <c r="HZ139" s="76">
        <f t="shared" ref="HZ139:HZ202" si="295">COUNTIF(D139:HL139,"ALPA")</f>
        <v>0</v>
      </c>
      <c r="IA139" s="76">
        <f t="shared" ref="IA139:IA202" si="296">COUNTIF(D139:HL139,"IZIN")</f>
        <v>0</v>
      </c>
      <c r="IB139" s="76">
        <f t="shared" ref="IB139:IB202" si="297">COUNTIF(D139:HL139,"SAKIT")</f>
        <v>0</v>
      </c>
      <c r="IC139" s="76">
        <f t="shared" ref="IC139:IC202" si="298">COUNTIF(D139:HL139,"CUTI")</f>
        <v>0</v>
      </c>
      <c r="ID139" s="76">
        <f t="shared" ref="ID139:ID202" si="299">COUNTIF(D139:HL139,"DL")</f>
        <v>0</v>
      </c>
      <c r="IE139" s="78">
        <f>IF('Daftar Pegawai'!I133="ASN YANG TIDAK DIBAYARKAN TPP",100%,
 IF(HZ139&gt;=$C$4,100%,
 (HN139*3%)+H139+I139+J139+O139+P139+Q139+V139+W139+X139+AC139+AD139+AE139+AJ139+AK139+AL139+AQ139+AR139+AS139+AX139+AY139+AZ139+BE139+BF139+BG139+BL139+BM139+BN139+BS139+BT139+BU139+BZ139+CA139+CB139+CG139+CH139+CI139+CN139+CO139+CP139+CU139+CV139+CW139+DB139+DC139+DD139+DI139+DJ139+DK139+DP139+DQ139+DR139+DW139+DX139+DY139+ED139+EE139+EF139+EK139+EL139+EM139+ER139+ES139+ET139+EY139+EZ139+FA139+FF139+FG139+FH139+FM139+FN139+FO139+FT139+FU139+FV139+GA139+GB139+GC139+GH139+GI139+GJ139+GO139+GP139+GQ139+GV139+GW139+GX139+HC139+HD139+HE139+HJ139+HK139+HL139+'Daftar Pegawai'!K133+'Daftar Pegawai'!M133+'Daftar Pegawai'!U133+'Daftar Pegawai'!O133+'Daftar Pegawai'!Q133+'Daftar Pegawai'!S133
 )
)</f>
        <v>1</v>
      </c>
      <c r="IF139" s="78">
        <f t="shared" si="287"/>
        <v>1</v>
      </c>
    </row>
    <row r="140" spans="1:240" x14ac:dyDescent="0.25">
      <c r="A140" s="121">
        <f t="shared" ref="A140:A203" si="300">ROW()-10</f>
        <v>130</v>
      </c>
      <c r="B140" s="121">
        <f>'Daftar Pegawai'!B134</f>
        <v>0</v>
      </c>
      <c r="C140" s="121">
        <f>'Daftar Pegawai'!C134</f>
        <v>0</v>
      </c>
      <c r="D140" s="118"/>
      <c r="E140" s="118"/>
      <c r="F140" s="119"/>
      <c r="G140" s="119"/>
      <c r="H140" s="77">
        <f t="shared" ref="H140:H203" si="301">IF(D140="ALPA  ",1%,)</f>
        <v>0</v>
      </c>
      <c r="I140" s="77">
        <f t="shared" ref="I140:I203" si="302">IF(AND((F140-$C$5)*24*60 &gt; 0,(F140-$C$5)*24*60 &lt; 31),0.5%,
  IF(AND((F140-$C$5)*24*60 &gt; 30,(F140-$C$5)*24*60 &lt; 61),1%,
  IF(AND((F140-$C$5)*24*60 &gt; 60,(F140-$C$5)*24*60 &lt; 91),1.25%,
  IF((F140-$C$5)*24*60 &gt; 90,1.5%,
  IF(AND(E140="HADIR",F140=""),1.5%,
  IF(E140="ALPA",1.5%,0%
  )
  )
  )
  )
  )
 )</f>
        <v>0</v>
      </c>
      <c r="J140" s="77">
        <f t="shared" ref="J140:J203" si="303">IF(AND(($C$6-G140)*24*60 &gt; 0,($C$6-G140)*24*60 &lt; 31),0.5%,
  IF(AND(($C$6-G140)*24*60 &gt; 30,($C$6-G140)*24*60 &lt; 61),1%,
  IF(AND(($C$6-G140)*24*60 &gt; 60,($C$6-G140)*24*60 &lt; 91),1.25%,
  IF(AND(($C$6-G140)*24*60 &gt; 90,($C$6-G140)*24*60 &lt; 800),1.5%,
  IF(AND(E140="HADIR",G140=""),1.5%,
  IF(E140="ALPA",1.5%,0%
  )
  )
  )
  )
  )
 )</f>
        <v>0</v>
      </c>
      <c r="K140" s="118"/>
      <c r="L140" s="118"/>
      <c r="M140" s="119"/>
      <c r="N140" s="119"/>
      <c r="O140" s="77">
        <f t="shared" ref="O140:O203" si="304">IF(K140="ALPA  ",1%,)</f>
        <v>0</v>
      </c>
      <c r="P140" s="77">
        <f t="shared" ref="P140:P203" si="305">IF(AND((M140-$C$5)*24*60 &gt; 0,(M140-$C$5)*24*60 &lt; 31),0.5%,
  IF(AND((M140-$C$5)*24*60 &gt; 30,(M140-$C$5)*24*60 &lt; 61),1%,
  IF(AND((M140-$C$5)*24*60 &gt; 60,(M140-$C$5)*24*60 &lt; 91),1.25%,
  IF((M140-$C$5)*24*60 &gt; 90,1.5%,
  IF(AND(L140="HADIR",M140=""),1.5%,
  IF(L140="ALPA",1.5%,0%
  )
  )
  )
  )
  )
 )</f>
        <v>0</v>
      </c>
      <c r="Q140" s="77">
        <f t="shared" ref="Q140:Q203" si="306">IF(AND(($C$6-N140)*24*60 &gt; 0,($C$6-N140)*24*60 &lt; 31),0.5%,
  IF(AND(($C$6-N140)*24*60 &gt; 30,($C$6-N140)*24*60 &lt; 61),1%,
  IF(AND(($C$6-N140)*24*60 &gt; 60,($C$6-N140)*24*60 &lt; 91),1.25%,
  IF(AND(($C$6-N140)*24*60 &gt; 90,($C$6-N140)*24*60 &lt; 800),1.5%,
  IF(AND(L140="HADIR",N140=""),1.5%,
  IF(L140="ALPA",1.5%,0%
  )
  )
  )
  )
  )
 )</f>
        <v>0</v>
      </c>
      <c r="R140" s="118"/>
      <c r="S140" s="118"/>
      <c r="T140" s="119"/>
      <c r="U140" s="119"/>
      <c r="V140" s="77">
        <f t="shared" ref="V140:V203" si="307">IF(R140="ALPA  ",1%,)</f>
        <v>0</v>
      </c>
      <c r="W140" s="77">
        <f t="shared" ref="W140:W203" si="308">IF(AND((T140-$C$5)*24*60 &gt; 0,(T140-$C$5)*24*60 &lt; 31),0.5%,
  IF(AND((T140-$C$5)*24*60 &gt; 30,(T140-$C$5)*24*60 &lt; 61),1%,
  IF(AND((T140-$C$5)*24*60 &gt; 60,(T140-$C$5)*24*60 &lt; 91),1.25%,
  IF((T140-$C$5)*24*60 &gt; 90,1.5%,
  IF(AND(S140="HADIR",T140=""),1.5%,
  IF(S140="ALPA",1.5%,0%
  )
  )
  )
  )
  )
 )</f>
        <v>0</v>
      </c>
      <c r="X140" s="77">
        <f t="shared" ref="X140:X203" si="309">IF(AND(($C$6-U140)*24*60 &gt; 0,($C$6-U140)*24*60 &lt; 31),0.5%,
  IF(AND(($C$6-U140)*24*60 &gt; 30,($C$6-U140)*24*60 &lt; 61),1%,
  IF(AND(($C$6-U140)*24*60 &gt; 60,($C$6-U140)*24*60 &lt; 91),1.25%,
  IF(AND(($C$6-U140)*24*60 &gt; 90,($C$6-U140)*24*60 &lt; 800),1.5%,
  IF(AND(S140="HADIR",U140=""),1.5%,
  IF(S140="ALPA",1.5%,0%
  )
  )
  )
  )
  )
 )</f>
        <v>0</v>
      </c>
      <c r="Y140" s="118"/>
      <c r="Z140" s="118"/>
      <c r="AA140" s="119"/>
      <c r="AB140" s="119"/>
      <c r="AC140" s="77">
        <f t="shared" ref="AC140:AC203" si="310">IF(Y140="ALPA  ",1%,)</f>
        <v>0</v>
      </c>
      <c r="AD140" s="77">
        <f t="shared" ref="AD140:AD203" si="311">IF(AND((AA140-$C$5)*24*60 &gt; 0,(AA140-$C$5)*24*60 &lt; 31),0.5%,
  IF(AND((AA140-$C$5)*24*60 &gt; 30,(AA140-$C$5)*24*60 &lt; 61),1%,
  IF(AND((AA140-$C$5)*24*60 &gt; 60,(AA140-$C$5)*24*60 &lt; 91),1.25%,
  IF((AA140-$C$5)*24*60 &gt; 90,1.5%,
  IF(AND(Z140="HADIR",AA140=""),1.5%,
  IF(Z140="ALPA",1.5%,0%
  )
  )
  )
  )
  )
 )</f>
        <v>0</v>
      </c>
      <c r="AE140" s="77">
        <f t="shared" ref="AE140:AE203" si="312">IF(AND(($C$6-AB140)*24*60 &gt; 0,($C$6-AB140)*24*60 &lt; 31),0.5%,
  IF(AND(($C$6-AB140)*24*60 &gt; 30,($C$6-AB140)*24*60 &lt; 61),1%,
  IF(AND(($C$6-AB140)*24*60 &gt; 60,($C$6-AB140)*24*60 &lt; 91),1.25%,
  IF(AND(($C$6-AB140)*24*60 &gt; 90,($C$6-AB140)*24*60 &lt; 800),1.5%,
  IF(AND(Z140="HADIR",AB140=""),1.5%,
  IF(Z140="ALPA",1.5%,0%
  )
  )
  )
  )
  )
 )</f>
        <v>0</v>
      </c>
      <c r="AF140" s="118"/>
      <c r="AG140" s="118"/>
      <c r="AH140" s="119"/>
      <c r="AI140" s="119"/>
      <c r="AJ140" s="77">
        <f t="shared" ref="AJ140:AJ203" si="313">IF(AF140="ALPA  ",1%,)</f>
        <v>0</v>
      </c>
      <c r="AK140" s="77">
        <f t="shared" ref="AK140:AK203" si="314">IF(AND((AH140-$C$5)*24*60 &gt; 0,(AH140-$C$5)*24*60 &lt; 31),0.5%,
  IF(AND((AH140-$C$5)*24*60 &gt; 30,(AH140-$C$5)*24*60 &lt; 61),1%,
  IF(AND((AH140-$C$5)*24*60 &gt; 60,(AH140-$C$5)*24*60 &lt; 91),1.25%,
  IF((AH140-$C$5)*24*60 &gt; 90,1.5%,
  IF(AND(AG140="HADIR",AH140=""),1.5%,
  IF(AG140="ALPA",1.5%,0%
  )
  )
  )
  )
  )
 )</f>
        <v>0</v>
      </c>
      <c r="AL140" s="77">
        <f t="shared" ref="AL140:AL203" si="315">IF(AND(($C$6-AI140)*24*60 &gt; 0,($C$6-AI140)*24*60 &lt; 31),0.5%,
  IF(AND(($C$6-AI140)*24*60 &gt; 30,($C$6-AI140)*24*60 &lt; 61),1%,
  IF(AND(($C$6-AI140)*24*60 &gt; 60,($C$6-AI140)*24*60 &lt; 91),1.25%,
  IF(AND(($C$6-AI140)*24*60 &gt; 90,($C$6-AI140)*24*60 &lt; 800),1.5%,
  IF(AND(AG140="HADIR",AI140=""),1.5%,
  IF(AG140="ALPA",1.5%,0%
  )
  )
  )
  )
  )
 )</f>
        <v>0</v>
      </c>
      <c r="AM140" s="118"/>
      <c r="AN140" s="118"/>
      <c r="AO140" s="119"/>
      <c r="AP140" s="119"/>
      <c r="AQ140" s="77">
        <f t="shared" ref="AQ140:AQ203" si="316">IF(AM140="ALPA  ",1%,)</f>
        <v>0</v>
      </c>
      <c r="AR140" s="77">
        <f t="shared" ref="AR140:AR203" si="317">IF(AND((AO140-$C$5)*24*60 &gt; 0,(AO140-$C$5)*24*60 &lt; 31),0.5%,
  IF(AND((AO140-$C$5)*24*60 &gt; 30,(AO140-$C$5)*24*60 &lt; 61),1%,
  IF(AND((AO140-$C$5)*24*60 &gt; 60,(AO140-$C$5)*24*60 &lt; 91),1.25%,
  IF((AO140-$C$5)*24*60 &gt; 90,1.5%,
  IF(AND(AN140="HADIR",AO140=""),1.5%,
  IF(AN140="ALPA",1.5%,0%
  )
  )
  )
  )
  )
 )</f>
        <v>0</v>
      </c>
      <c r="AS140" s="77">
        <f t="shared" ref="AS140:AS203" si="318">IF(AND(($C$6-AP140)*24*60 &gt; 0,($C$6-AP140)*24*60 &lt; 31),0.5%,
  IF(AND(($C$6-AP140)*24*60 &gt; 30,($C$6-AP140)*24*60 &lt; 61),1%,
  IF(AND(($C$6-AP140)*24*60 &gt; 60,($C$6-AP140)*24*60 &lt; 91),1.25%,
  IF(AND(($C$6-AP140)*24*60 &gt; 90,($C$6-AP140)*24*60 &lt; 800),1.5%,
  IF(AND(AN140="HADIR",AP140=""),1.5%,
  IF(AN140="ALPA",1.5%,0%
  )
  )
  )
  )
  )
 )</f>
        <v>0</v>
      </c>
      <c r="AT140" s="118"/>
      <c r="AU140" s="118"/>
      <c r="AV140" s="119"/>
      <c r="AW140" s="119"/>
      <c r="AX140" s="77">
        <f t="shared" ref="AX140:AX203" si="319">IF(AT140="ALPA  ",1%,)</f>
        <v>0</v>
      </c>
      <c r="AY140" s="77">
        <f t="shared" ref="AY140:AY203" si="320">IF(AND((AV140-$C$5)*24*60 &gt; 0,(AV140-$C$5)*24*60 &lt; 31),0.5%,
  IF(AND((AV140-$C$5)*24*60 &gt; 30,(AV140-$C$5)*24*60 &lt; 61),1%,
  IF(AND((AV140-$C$5)*24*60 &gt; 60,(AV140-$C$5)*24*60 &lt; 91),1.25%,
  IF((AV140-$C$5)*24*60 &gt; 90,1.5%,
  IF(AND(AU140="HADIR",AV140=""),1.5%,
  IF(AU140="ALPA",1.5%,0%
  )
  )
  )
  )
  )
 )</f>
        <v>0</v>
      </c>
      <c r="AZ140" s="77">
        <f t="shared" ref="AZ140:AZ203" si="321">IF(AND(($C$6-AW140)*24*60 &gt; 0,($C$6-AW140)*24*60 &lt; 31),0.5%,
  IF(AND(($C$6-AW140)*24*60 &gt; 30,($C$6-AW140)*24*60 &lt; 61),1%,
  IF(AND(($C$6-AW140)*24*60 &gt; 60,($C$6-AW140)*24*60 &lt; 91),1.25%,
  IF(AND(($C$6-AW140)*24*60 &gt; 90,($C$6-AW140)*24*60 &lt; 800),1.5%,
  IF(AND(AU140="HADIR",AW140=""),1.5%,
  IF(AU140="ALPA",1.5%,0%
  )
  )
  )
  )
  )
 )</f>
        <v>0</v>
      </c>
      <c r="BA140" s="118"/>
      <c r="BB140" s="118"/>
      <c r="BC140" s="119"/>
      <c r="BD140" s="119"/>
      <c r="BE140" s="77">
        <f t="shared" ref="BE140:BE203" si="322">IF(BA140="ALPA  ",1%,)</f>
        <v>0</v>
      </c>
      <c r="BF140" s="77">
        <f t="shared" ref="BF140:BF203" si="323">IF(AND((BC140-$C$5)*24*60 &gt; 0,(BC140-$C$5)*24*60 &lt; 31),0.5%,
  IF(AND((BC140-$C$5)*24*60 &gt; 30,(BC140-$C$5)*24*60 &lt; 61),1%,
  IF(AND((BC140-$C$5)*24*60 &gt; 60,(BC140-$C$5)*24*60 &lt; 91),1.25%,
  IF((BC140-$C$5)*24*60 &gt; 90,1.5%,
  IF(AND(BB140="HADIR",BC140=""),1.5%,
  IF(BB140="ALPA",1.5%,0%
  )
  )
  )
  )
  )
 )</f>
        <v>0</v>
      </c>
      <c r="BG140" s="77">
        <f t="shared" ref="BG140:BG203" si="324">IF(AND(($C$6-BD140)*24*60 &gt; 0,($C$6-BD140)*24*60 &lt; 31),0.5%,
  IF(AND(($C$6-BD140)*24*60 &gt; 30,($C$6-BD140)*24*60 &lt; 61),1%,
  IF(AND(($C$6-BD140)*24*60 &gt; 60,($C$6-BD140)*24*60 &lt; 91),1.25%,
  IF(AND(($C$6-BD140)*24*60 &gt; 90,($C$6-BD140)*24*60 &lt; 800),1.5%,
  IF(AND(BB140="HADIR",BD140=""),1.5%,
  IF(BB140="ALPA",1.5%,0%
  )
  )
  )
  )
  )
 )</f>
        <v>0</v>
      </c>
      <c r="BH140" s="118"/>
      <c r="BI140" s="118"/>
      <c r="BJ140" s="119"/>
      <c r="BK140" s="119"/>
      <c r="BL140" s="77">
        <f t="shared" ref="BL140:BL203" si="325">IF(BH140="ALPA  ",1%,)</f>
        <v>0</v>
      </c>
      <c r="BM140" s="77">
        <f t="shared" ref="BM140:BM203" si="326">IF(AND((BJ140-$C$5)*24*60 &gt; 0,(BJ140-$C$5)*24*60 &lt; 31),0.5%,
  IF(AND((BJ140-$C$5)*24*60 &gt; 30,(BJ140-$C$5)*24*60 &lt; 61),1%,
  IF(AND((BJ140-$C$5)*24*60 &gt; 60,(BJ140-$C$5)*24*60 &lt; 91),1.25%,
  IF((BJ140-$C$5)*24*60 &gt; 90,1.5%,
  IF(AND(BI140="HADIR",BJ140=""),1.5%,
  IF(BI140="ALPA",1.5%,0%
  )
  )
  )
  )
  )
 )</f>
        <v>0</v>
      </c>
      <c r="BN140" s="77">
        <f t="shared" ref="BN140:BN203" si="327">IF(AND(($C$6-BK140)*24*60 &gt; 0,($C$6-BK140)*24*60 &lt; 31),0.5%,
  IF(AND(($C$6-BK140)*24*60 &gt; 30,($C$6-BK140)*24*60 &lt; 61),1%,
  IF(AND(($C$6-BK140)*24*60 &gt; 60,($C$6-BK140)*24*60 &lt; 91),1.25%,
  IF(AND(($C$6-BK140)*24*60 &gt; 90,($C$6-BK140)*24*60 &lt; 800),1.5%,
  IF(AND(BI140="HADIR",BK140=""),1.5%,
  IF(BI140="ALPA",1.5%,0%
  )
  )
  )
  )
  )
 )</f>
        <v>0</v>
      </c>
      <c r="BO140" s="118"/>
      <c r="BP140" s="118"/>
      <c r="BQ140" s="119"/>
      <c r="BR140" s="119"/>
      <c r="BS140" s="77">
        <f t="shared" ref="BS140:BS203" si="328">IF(BO140="ALPA  ",1%,)</f>
        <v>0</v>
      </c>
      <c r="BT140" s="77">
        <f t="shared" ref="BT140:BT203" si="329">IF(AND((BQ140-$C$5)*24*60 &gt; 0,(BQ140-$C$5)*24*60 &lt; 31),0.5%,
  IF(AND((BQ140-$C$5)*24*60 &gt; 30,(BQ140-$C$5)*24*60 &lt; 61),1%,
  IF(AND((BQ140-$C$5)*24*60 &gt; 60,(BQ140-$C$5)*24*60 &lt; 91),1.25%,
  IF((BQ140-$C$5)*24*60 &gt; 90,1.5%,
  IF(AND(BP140="HADIR",BQ140=""),1.5%,
  IF(BP140="ALPA",1.5%,0%
  )
  )
  )
  )
  )
 )</f>
        <v>0</v>
      </c>
      <c r="BU140" s="77">
        <f t="shared" ref="BU140:BU203" si="330">IF(AND(($C$6-BR140)*24*60 &gt; 0,($C$6-BR140)*24*60 &lt; 31),0.5%,
  IF(AND(($C$6-BR140)*24*60 &gt; 30,($C$6-BR140)*24*60 &lt; 61),1%,
  IF(AND(($C$6-BR140)*24*60 &gt; 60,($C$6-BR140)*24*60 &lt; 91),1.25%,
  IF(AND(($C$6-BR140)*24*60 &gt; 90,($C$6-BR140)*24*60 &lt; 800),1.5%,
  IF(AND(BP140="HADIR",BR140=""),1.5%,
  IF(BP140="ALPA",1.5%,0%
  )
  )
  )
  )
  )
 )</f>
        <v>0</v>
      </c>
      <c r="BV140" s="118"/>
      <c r="BW140" s="118"/>
      <c r="BX140" s="119"/>
      <c r="BY140" s="119"/>
      <c r="BZ140" s="77">
        <f t="shared" ref="BZ140:BZ203" si="331">IF(BV140="ALPA  ",1%,)</f>
        <v>0</v>
      </c>
      <c r="CA140" s="77">
        <f t="shared" ref="CA140:CA203" si="332">IF(AND((BX140-$C$5)*24*60 &gt; 0,(BX140-$C$5)*24*60 &lt; 31),0.5%,
  IF(AND((BX140-$C$5)*24*60 &gt; 30,(BX140-$C$5)*24*60 &lt; 61),1%,
  IF(AND((BX140-$C$5)*24*60 &gt; 60,(BX140-$C$5)*24*60 &lt; 91),1.25%,
  IF((BX140-$C$5)*24*60 &gt; 90,1.5%,
  IF(AND(BW140="HADIR",BX140=""),1.5%,
  IF(BW140="ALPA",1.5%,0%
  )
  )
  )
  )
  )
 )</f>
        <v>0</v>
      </c>
      <c r="CB140" s="77">
        <f t="shared" ref="CB140:CB203" si="333">IF(AND(($C$6-BY140)*24*60 &gt; 0,($C$6-BY140)*24*60 &lt; 31),0.5%,
  IF(AND(($C$6-BY140)*24*60 &gt; 30,($C$6-BY140)*24*60 &lt; 61),1%,
  IF(AND(($C$6-BY140)*24*60 &gt; 60,($C$6-BY140)*24*60 &lt; 91),1.25%,
  IF(AND(($C$6-BY140)*24*60 &gt; 90,($C$6-BY140)*24*60 &lt; 800),1.5%,
  IF(AND(BW140="HADIR",BY140=""),1.5%,
  IF(BW140="ALPA",1.5%,0%
  )
  )
  )
  )
  )
 )</f>
        <v>0</v>
      </c>
      <c r="CC140" s="118"/>
      <c r="CD140" s="118"/>
      <c r="CE140" s="119"/>
      <c r="CF140" s="119"/>
      <c r="CG140" s="77">
        <f t="shared" ref="CG140:CG203" si="334">IF(CC140="ALPA  ",1%,)</f>
        <v>0</v>
      </c>
      <c r="CH140" s="77">
        <f t="shared" ref="CH140:CH203" si="335">IF(AND((CE140-$C$5)*24*60 &gt; 0,(CE140-$C$5)*24*60 &lt; 31),0.5%,
  IF(AND((CE140-$C$5)*24*60 &gt; 30,(CE140-$C$5)*24*60 &lt; 61),1%,
  IF(AND((CE140-$C$5)*24*60 &gt; 60,(CE140-$C$5)*24*60 &lt; 91),1.25%,
  IF((CE140-$C$5)*24*60 &gt; 90,1.5%,
  IF(AND(CD140="HADIR",CE140=""),1.5%,
  IF(CD140="ALPA",1.5%,0%
  )
  )
  )
  )
  )
 )</f>
        <v>0</v>
      </c>
      <c r="CI140" s="77">
        <f t="shared" ref="CI140:CI203" si="336">IF(AND(($C$6-CF140)*24*60 &gt; 0,($C$6-CF140)*24*60 &lt; 31),0.5%,
  IF(AND(($C$6-CF140)*24*60 &gt; 30,($C$6-CF140)*24*60 &lt; 61),1%,
  IF(AND(($C$6-CF140)*24*60 &gt; 60,($C$6-CF140)*24*60 &lt; 91),1.25%,
  IF(AND(($C$6-CF140)*24*60 &gt; 90,($C$6-CF140)*24*60 &lt; 800),1.5%,
  IF(AND(CD140="HADIR",CF140=""),1.5%,
  IF(CD140="ALPA",1.5%,0%
  )
  )
  )
  )
  )
 )</f>
        <v>0</v>
      </c>
      <c r="CJ140" s="118"/>
      <c r="CK140" s="118"/>
      <c r="CL140" s="119"/>
      <c r="CM140" s="119"/>
      <c r="CN140" s="77">
        <f t="shared" ref="CN140:CN203" si="337">IF(CJ140="ALPA  ",1%,)</f>
        <v>0</v>
      </c>
      <c r="CO140" s="77">
        <f t="shared" ref="CO140:CO203" si="338">IF(AND((CL140-$C$5)*24*60 &gt; 0,(CL140-$C$5)*24*60 &lt; 31),0.5%,
  IF(AND((CL140-$C$5)*24*60 &gt; 30,(CL140-$C$5)*24*60 &lt; 61),1%,
  IF(AND((CL140-$C$5)*24*60 &gt; 60,(CL140-$C$5)*24*60 &lt; 91),1.25%,
  IF((CL140-$C$5)*24*60 &gt; 90,1.5%,
  IF(AND(CK140="HADIR",CL140=""),1.5%,
  IF(CK140="ALPA",1.5%,0%
  )
  )
  )
  )
  )
 )</f>
        <v>0</v>
      </c>
      <c r="CP140" s="77">
        <f t="shared" ref="CP140:CP203" si="339">IF(AND(($C$6-CM140)*24*60 &gt; 0,($C$6-CM140)*24*60 &lt; 31),0.5%,
  IF(AND(($C$6-CM140)*24*60 &gt; 30,($C$6-CM140)*24*60 &lt; 61),1%,
  IF(AND(($C$6-CM140)*24*60 &gt; 60,($C$6-CM140)*24*60 &lt; 91),1.25%,
  IF(AND(($C$6-CM140)*24*60 &gt; 90,($C$6-CM140)*24*60 &lt; 800),1.5%,
  IF(AND(CK140="HADIR",CM140=""),1.5%,
  IF(CK140="ALPA",1.5%,0%
  )
  )
  )
  )
  )
 )</f>
        <v>0</v>
      </c>
      <c r="CQ140" s="118"/>
      <c r="CR140" s="118"/>
      <c r="CS140" s="119"/>
      <c r="CT140" s="119"/>
      <c r="CU140" s="77">
        <f t="shared" ref="CU140:CU203" si="340">IF(CQ140="ALPA  ",1%,)</f>
        <v>0</v>
      </c>
      <c r="CV140" s="77">
        <f t="shared" ref="CV140:CV203" si="341">IF(AND((CS140-$C$5)*24*60 &gt; 0,(CS140-$C$5)*24*60 &lt; 31),0.5%,
  IF(AND((CS140-$C$5)*24*60 &gt; 30,(CS140-$C$5)*24*60 &lt; 61),1%,
  IF(AND((CS140-$C$5)*24*60 &gt; 60,(CS140-$C$5)*24*60 &lt; 91),1.25%,
  IF((CS140-$C$5)*24*60 &gt; 90,1.5%,
  IF(AND(CR140="HADIR",CS140=""),1.5%,
  IF(CR140="ALPA",1.5%,0%
  )
  )
  )
  )
  )
 )</f>
        <v>0</v>
      </c>
      <c r="CW140" s="77">
        <f t="shared" ref="CW140:CW203" si="342">IF(AND(($C$6-CT140)*24*60 &gt; 0,($C$6-CT140)*24*60 &lt; 31),0.5%,
  IF(AND(($C$6-CT140)*24*60 &gt; 30,($C$6-CT140)*24*60 &lt; 61),1%,
  IF(AND(($C$6-CT140)*24*60 &gt; 60,($C$6-CT140)*24*60 &lt; 91),1.25%,
  IF(AND(($C$6-CT140)*24*60 &gt; 90,($C$6-CT140)*24*60 &lt; 800),1.5%,
  IF(AND(CR140="HADIR",CT140=""),1.5%,
  IF(CR140="ALPA",1.5%,0%
  )
  )
  )
  )
  )
 )</f>
        <v>0</v>
      </c>
      <c r="CX140" s="118"/>
      <c r="CY140" s="118"/>
      <c r="CZ140" s="119"/>
      <c r="DA140" s="119"/>
      <c r="DB140" s="77">
        <f t="shared" ref="DB140:DB203" si="343">IF(CX140="ALPA  ",1%,)</f>
        <v>0</v>
      </c>
      <c r="DC140" s="77">
        <f t="shared" ref="DC140:DC203" si="344">IF(AND((CZ140-$C$5)*24*60 &gt; 0,(CZ140-$C$5)*24*60 &lt; 31),0.5%,
  IF(AND((CZ140-$C$5)*24*60 &gt; 30,(CZ140-$C$5)*24*60 &lt; 61),1%,
  IF(AND((CZ140-$C$5)*24*60 &gt; 60,(CZ140-$C$5)*24*60 &lt; 91),1.25%,
  IF((CZ140-$C$5)*24*60 &gt; 90,1.5%,
  IF(AND(CY140="HADIR",CZ140=""),1.5%,
  IF(CY140="ALPA",1.5%,0%
  )
  )
  )
  )
  )
 )</f>
        <v>0</v>
      </c>
      <c r="DD140" s="77">
        <f t="shared" ref="DD140:DD203" si="345">IF(AND(($C$6-DA140)*24*60 &gt; 0,($C$6-DA140)*24*60 &lt; 31),0.5%,
  IF(AND(($C$6-DA140)*24*60 &gt; 30,($C$6-DA140)*24*60 &lt; 61),1%,
  IF(AND(($C$6-DA140)*24*60 &gt; 60,($C$6-DA140)*24*60 &lt; 91),1.25%,
  IF(AND(($C$6-DA140)*24*60 &gt; 90,($C$6-DA140)*24*60 &lt; 800),1.5%,
  IF(AND(CY140="HADIR",DA140=""),1.5%,
  IF(CY140="ALPA",1.5%,0%
  )
  )
  )
  )
  )
 )</f>
        <v>0</v>
      </c>
      <c r="DE140" s="118"/>
      <c r="DF140" s="118"/>
      <c r="DG140" s="119"/>
      <c r="DH140" s="119"/>
      <c r="DI140" s="77">
        <f t="shared" ref="DI140:DI203" si="346">IF(DE140="ALPA  ",1%,)</f>
        <v>0</v>
      </c>
      <c r="DJ140" s="77">
        <f t="shared" ref="DJ140:DJ203" si="347">IF(AND((DG140-$C$5)*24*60 &gt; 0,(DG140-$C$5)*24*60 &lt; 31),0.5%,
  IF(AND((DG140-$C$5)*24*60 &gt; 30,(DG140-$C$5)*24*60 &lt; 61),1%,
  IF(AND((DG140-$C$5)*24*60 &gt; 60,(DG140-$C$5)*24*60 &lt; 91),1.25%,
  IF((DG140-$C$5)*24*60 &gt; 90,1.5%,
  IF(AND(DF140="HADIR",DG140=""),1.5%,
  IF(DF140="ALPA",1.5%,0%
  )
  )
  )
  )
  )
 )</f>
        <v>0</v>
      </c>
      <c r="DK140" s="77">
        <f t="shared" ref="DK140:DK203" si="348">IF(AND(($C$6-DH140)*24*60 &gt; 0,($C$6-DH140)*24*60 &lt; 31),0.5%,
  IF(AND(($C$6-DH140)*24*60 &gt; 30,($C$6-DH140)*24*60 &lt; 61),1%,
  IF(AND(($C$6-DH140)*24*60 &gt; 60,($C$6-DH140)*24*60 &lt; 91),1.25%,
  IF(AND(($C$6-DH140)*24*60 &gt; 90,($C$6-DH140)*24*60 &lt; 800),1.5%,
  IF(AND(DF140="HADIR",DH140=""),1.5%,
  IF(DF140="ALPA",1.5%,0%
  )
  )
  )
  )
  )
 )</f>
        <v>0</v>
      </c>
      <c r="DL140" s="118"/>
      <c r="DM140" s="118"/>
      <c r="DN140" s="119"/>
      <c r="DO140" s="119"/>
      <c r="DP140" s="77">
        <f t="shared" ref="DP140:DP203" si="349">IF(DL140="ALPA  ",1%,)</f>
        <v>0</v>
      </c>
      <c r="DQ140" s="77">
        <f t="shared" ref="DQ140:DQ203" si="350">IF(AND((DN140-$C$5)*24*60 &gt; 0,(DN140-$C$5)*24*60 &lt; 31),0.5%,
  IF(AND((DN140-$C$5)*24*60 &gt; 30,(DN140-$C$5)*24*60 &lt; 61),1%,
  IF(AND((DN140-$C$5)*24*60 &gt; 60,(DN140-$C$5)*24*60 &lt; 91),1.25%,
  IF((DN140-$C$5)*24*60 &gt; 90,1.5%,
  IF(AND(DM140="HADIR",DN140=""),1.5%,
  IF(DM140="ALPA",1.5%,0%
  )
  )
  )
  )
  )
 )</f>
        <v>0</v>
      </c>
      <c r="DR140" s="77">
        <f t="shared" ref="DR140:DR203" si="351">IF(AND(($C$6-DO140)*24*60 &gt; 0,($C$6-DO140)*24*60 &lt; 31),0.5%,
  IF(AND(($C$6-DO140)*24*60 &gt; 30,($C$6-DO140)*24*60 &lt; 61),1%,
  IF(AND(($C$6-DO140)*24*60 &gt; 60,($C$6-DO140)*24*60 &lt; 91),1.25%,
  IF(AND(($C$6-DO140)*24*60 &gt; 90,($C$6-DO140)*24*60 &lt; 800),1.5%,
  IF(AND(DM140="HADIR",DO140=""),1.5%,
  IF(DM140="ALPA",1.5%,0%
  )
  )
  )
  )
  )
 )</f>
        <v>0</v>
      </c>
      <c r="DS140" s="118"/>
      <c r="DT140" s="118"/>
      <c r="DU140" s="119"/>
      <c r="DV140" s="119"/>
      <c r="DW140" s="77">
        <f t="shared" ref="DW140:DW203" si="352">IF(DS140="ALPA  ",1%,)</f>
        <v>0</v>
      </c>
      <c r="DX140" s="77">
        <f t="shared" ref="DX140:DX203" si="353">IF(AND((DU140-$C$5)*24*60 &gt; 0,(DU140-$C$5)*24*60 &lt; 31),0.5%,
  IF(AND((DU140-$C$5)*24*60 &gt; 30,(DU140-$C$5)*24*60 &lt; 61),1%,
  IF(AND((DU140-$C$5)*24*60 &gt; 60,(DU140-$C$5)*24*60 &lt; 91),1.25%,
  IF((DU140-$C$5)*24*60 &gt; 90,1.5%,
  IF(AND(DT140="HADIR",DU140=""),1.5%,
  IF(DT140="ALPA",1.5%,0%
  )
  )
  )
  )
  )
 )</f>
        <v>0</v>
      </c>
      <c r="DY140" s="77">
        <f t="shared" ref="DY140:DY203" si="354">IF(AND(($C$6-DV140)*24*60 &gt; 0,($C$6-DV140)*24*60 &lt; 31),0.5%,
  IF(AND(($C$6-DV140)*24*60 &gt; 30,($C$6-DV140)*24*60 &lt; 61),1%,
  IF(AND(($C$6-DV140)*24*60 &gt; 60,($C$6-DV140)*24*60 &lt; 91),1.25%,
  IF(AND(($C$6-DV140)*24*60 &gt; 90,($C$6-DV140)*24*60 &lt; 800),1.5%,
  IF(AND(DT140="HADIR",DV140=""),1.5%,
  IF(DT140="ALPA",1.5%,0%
  )
  )
  )
  )
  )
 )</f>
        <v>0</v>
      </c>
      <c r="DZ140" s="118"/>
      <c r="EA140" s="118"/>
      <c r="EB140" s="119"/>
      <c r="EC140" s="119"/>
      <c r="ED140" s="77">
        <f t="shared" ref="ED140:ED203" si="355">IF(DZ140="ALPA  ",1%,)</f>
        <v>0</v>
      </c>
      <c r="EE140" s="77">
        <f t="shared" ref="EE140:EE203" si="356">IF(AND((EB140-$C$5)*24*60 &gt; 0,(EB140-$C$5)*24*60 &lt; 31),0.5%,
  IF(AND((EB140-$C$5)*24*60 &gt; 30,(EB140-$C$5)*24*60 &lt; 61),1%,
  IF(AND((EB140-$C$5)*24*60 &gt; 60,(EB140-$C$5)*24*60 &lt; 91),1.25%,
  IF((EB140-$C$5)*24*60 &gt; 90,1.5%,
  IF(AND(EA140="HADIR",EB140=""),1.5%,
  IF(EA140="ALPA",1.5%,0%
  )
  )
  )
  )
  )
 )</f>
        <v>0</v>
      </c>
      <c r="EF140" s="77">
        <f t="shared" ref="EF140:EF203" si="357">IF(AND(($C$6-EC140)*24*60 &gt; 0,($C$6-EC140)*24*60 &lt; 31),0.5%,
  IF(AND(($C$6-EC140)*24*60 &gt; 30,($C$6-EC140)*24*60 &lt; 61),1%,
  IF(AND(($C$6-EC140)*24*60 &gt; 60,($C$6-EC140)*24*60 &lt; 91),1.25%,
  IF(AND(($C$6-EC140)*24*60 &gt; 90,($C$6-EC140)*24*60 &lt; 800),1.5%,
  IF(AND(EA140="HADIR",EC140=""),1.5%,
  IF(EA140="ALPA",1.5%,0%
  )
  )
  )
  )
  )
 )</f>
        <v>0</v>
      </c>
      <c r="EG140" s="118"/>
      <c r="EH140" s="118"/>
      <c r="EI140" s="119"/>
      <c r="EJ140" s="119"/>
      <c r="EK140" s="77">
        <f t="shared" ref="EK140:EK203" si="358">IF(EG140="ALPA  ",1%,)</f>
        <v>0</v>
      </c>
      <c r="EL140" s="77">
        <f t="shared" ref="EL140:EL203" si="359">IF(AND((EI140-$C$5)*24*60 &gt; 0,(EI140-$C$5)*24*60 &lt; 31),0.5%,
  IF(AND((EI140-$C$5)*24*60 &gt; 30,(EI140-$C$5)*24*60 &lt; 61),1%,
  IF(AND((EI140-$C$5)*24*60 &gt; 60,(EI140-$C$5)*24*60 &lt; 91),1.25%,
  IF((EI140-$C$5)*24*60 &gt; 90,1.5%,
  IF(AND(EH140="HADIR",EI140=""),1.5%,
  IF(EH140="ALPA",1.5%,0%
  )
  )
  )
  )
  )
 )</f>
        <v>0</v>
      </c>
      <c r="EM140" s="77">
        <f t="shared" ref="EM140:EM203" si="360">IF(AND(($C$6-EJ140)*24*60 &gt; 0,($C$6-EJ140)*24*60 &lt; 31),0.5%,
  IF(AND(($C$6-EJ140)*24*60 &gt; 30,($C$6-EJ140)*24*60 &lt; 61),1%,
  IF(AND(($C$6-EJ140)*24*60 &gt; 60,($C$6-EJ140)*24*60 &lt; 91),1.25%,
  IF(AND(($C$6-EJ140)*24*60 &gt; 90,($C$6-EJ140)*24*60 &lt; 800),1.5%,
  IF(AND(EH140="HADIR",EJ140=""),1.5%,
  IF(EH140="ALPA",1.5%,0%
  )
  )
  )
  )
  )
 )</f>
        <v>0</v>
      </c>
      <c r="EN140" s="118"/>
      <c r="EO140" s="118"/>
      <c r="EP140" s="119"/>
      <c r="EQ140" s="119"/>
      <c r="ER140" s="77">
        <f t="shared" ref="ER140:ER203" si="361">IF(EN140="ALPA  ",1%,)</f>
        <v>0</v>
      </c>
      <c r="ES140" s="77">
        <f t="shared" ref="ES140:ES203" si="362">IF(AND((EP140-$C$5)*24*60 &gt; 0,(EP140-$C$5)*24*60 &lt; 31),0.5%,
  IF(AND((EP140-$C$5)*24*60 &gt; 30,(EP140-$C$5)*24*60 &lt; 61),1%,
  IF(AND((EP140-$C$5)*24*60 &gt; 60,(EP140-$C$5)*24*60 &lt; 91),1.25%,
  IF((EP140-$C$5)*24*60 &gt; 90,1.5%,
  IF(AND(EO140="HADIR",EP140=""),1.5%,
  IF(EO140="ALPA",1.5%,0%
  )
  )
  )
  )
  )
 )</f>
        <v>0</v>
      </c>
      <c r="ET140" s="77">
        <f t="shared" ref="ET140:ET203" si="363">IF(AND(($C$6-EQ140)*24*60 &gt; 0,($C$6-EQ140)*24*60 &lt; 31),0.5%,
  IF(AND(($C$6-EQ140)*24*60 &gt; 30,($C$6-EQ140)*24*60 &lt; 61),1%,
  IF(AND(($C$6-EQ140)*24*60 &gt; 60,($C$6-EQ140)*24*60 &lt; 91),1.25%,
  IF(AND(($C$6-EQ140)*24*60 &gt; 90,($C$6-EQ140)*24*60 &lt; 800),1.5%,
  IF(AND(EO140="HADIR",EQ140=""),1.5%,
  IF(EO140="ALPA",1.5%,0%
  )
  )
  )
  )
  )
 )</f>
        <v>0</v>
      </c>
      <c r="EU140" s="118"/>
      <c r="EV140" s="118"/>
      <c r="EW140" s="119"/>
      <c r="EX140" s="119"/>
      <c r="EY140" s="77">
        <f t="shared" ref="EY140:EY203" si="364">IF(EU140="ALPA  ",1%,)</f>
        <v>0</v>
      </c>
      <c r="EZ140" s="77">
        <f t="shared" ref="EZ140:EZ203" si="365">IF(AND((EW140-$C$5)*24*60 &gt; 0,(EW140-$C$5)*24*60 &lt; 31),0.5%,
  IF(AND((EW140-$C$5)*24*60 &gt; 30,(EW140-$C$5)*24*60 &lt; 61),1%,
  IF(AND((EW140-$C$5)*24*60 &gt; 60,(EW140-$C$5)*24*60 &lt; 91),1.25%,
  IF((EW140-$C$5)*24*60 &gt; 90,1.5%,
  IF(AND(EV140="HADIR",EW140=""),1.5%,
  IF(EV140="ALPA",1.5%,0%
  )
  )
  )
  )
  )
 )</f>
        <v>0</v>
      </c>
      <c r="FA140" s="77">
        <f t="shared" ref="FA140:FA203" si="366">IF(AND(($C$6-EX140)*24*60 &gt; 0,($C$6-EX140)*24*60 &lt; 31),0.5%,
  IF(AND(($C$6-EX140)*24*60 &gt; 30,($C$6-EX140)*24*60 &lt; 61),1%,
  IF(AND(($C$6-EX140)*24*60 &gt; 60,($C$6-EX140)*24*60 &lt; 91),1.25%,
  IF(AND(($C$6-EX140)*24*60 &gt; 90,($C$6-EX140)*24*60 &lt; 800),1.5%,
  IF(AND(EV140="HADIR",EX140=""),1.5%,
  IF(EV140="ALPA",1.5%,0%
  )
  )
  )
  )
  )
 )</f>
        <v>0</v>
      </c>
      <c r="FB140" s="118"/>
      <c r="FC140" s="118"/>
      <c r="FD140" s="119"/>
      <c r="FE140" s="119"/>
      <c r="FF140" s="77">
        <f t="shared" ref="FF140:FF203" si="367">IF(FB140="ALPA  ",1%,)</f>
        <v>0</v>
      </c>
      <c r="FG140" s="77">
        <f t="shared" ref="FG140:FG203" si="368">IF(AND((FD140-$C$5)*24*60 &gt; 0,(FD140-$C$5)*24*60 &lt; 31),0.5%,
  IF(AND((FD140-$C$5)*24*60 &gt; 30,(FD140-$C$5)*24*60 &lt; 61),1%,
  IF(AND((FD140-$C$5)*24*60 &gt; 60,(FD140-$C$5)*24*60 &lt; 91),1.25%,
  IF((FD140-$C$5)*24*60 &gt; 90,1.5%,
  IF(AND(FC140="HADIR",FD140=""),1.5%,
  IF(FC140="ALPA",1.5%,0%
  )
  )
  )
  )
  )
 )</f>
        <v>0</v>
      </c>
      <c r="FH140" s="77">
        <f t="shared" ref="FH140:FH203" si="369">IF(AND(($C$6-FE140)*24*60 &gt; 0,($C$6-FE140)*24*60 &lt; 31),0.5%,
  IF(AND(($C$6-FE140)*24*60 &gt; 30,($C$6-FE140)*24*60 &lt; 61),1%,
  IF(AND(($C$6-FE140)*24*60 &gt; 60,($C$6-FE140)*24*60 &lt; 91),1.25%,
  IF(AND(($C$6-FE140)*24*60 &gt; 90,($C$6-FE140)*24*60 &lt; 800),1.5%,
  IF(AND(FC140="HADIR",FE140=""),1.5%,
  IF(FC140="ALPA",1.5%,0%
  )
  )
  )
  )
  )
 )</f>
        <v>0</v>
      </c>
      <c r="FI140" s="118"/>
      <c r="FJ140" s="118"/>
      <c r="FK140" s="119"/>
      <c r="FL140" s="119"/>
      <c r="FM140" s="77">
        <f t="shared" ref="FM140:FM203" si="370">IF(FI140="ALPA  ",1%,)</f>
        <v>0</v>
      </c>
      <c r="FN140" s="77">
        <f t="shared" ref="FN140:FN203" si="371">IF(AND((FK140-$C$5)*24*60 &gt; 0,(FK140-$C$5)*24*60 &lt; 31),0.5%,
  IF(AND((FK140-$C$5)*24*60 &gt; 30,(FK140-$C$5)*24*60 &lt; 61),1%,
  IF(AND((FK140-$C$5)*24*60 &gt; 60,(FK140-$C$5)*24*60 &lt; 91),1.25%,
  IF((FK140-$C$5)*24*60 &gt; 90,1.5%,
  IF(AND(FJ140="HADIR",FK140=""),1.5%,
  IF(FJ140="ALPA",1.5%,0%
  )
  )
  )
  )
  )
 )</f>
        <v>0</v>
      </c>
      <c r="FO140" s="77">
        <f t="shared" ref="FO140:FO203" si="372">IF(AND(($C$6-FL140)*24*60 &gt; 0,($C$6-FL140)*24*60 &lt; 31),0.5%,
  IF(AND(($C$6-FL140)*24*60 &gt; 30,($C$6-FL140)*24*60 &lt; 61),1%,
  IF(AND(($C$6-FL140)*24*60 &gt; 60,($C$6-FL140)*24*60 &lt; 91),1.25%,
  IF(AND(($C$6-FL140)*24*60 &gt; 90,($C$6-FL140)*24*60 &lt; 800),1.5%,
  IF(AND(FJ140="HADIR",FL140=""),1.5%,
  IF(FJ140="ALPA",1.5%,0%
  )
  )
  )
  )
  )
 )</f>
        <v>0</v>
      </c>
      <c r="FP140" s="118"/>
      <c r="FQ140" s="118"/>
      <c r="FR140" s="119"/>
      <c r="FS140" s="119"/>
      <c r="FT140" s="77">
        <f t="shared" ref="FT140:FT203" si="373">IF(FP140="ALPA  ",1%,)</f>
        <v>0</v>
      </c>
      <c r="FU140" s="77">
        <f t="shared" ref="FU140:FU203" si="374">IF(AND((FR140-$C$5)*24*60 &gt; 0,(FR140-$C$5)*24*60 &lt; 31),0.5%,
  IF(AND((FR140-$C$5)*24*60 &gt; 30,(FR140-$C$5)*24*60 &lt; 61),1%,
  IF(AND((FR140-$C$5)*24*60 &gt; 60,(FR140-$C$5)*24*60 &lt; 91),1.25%,
  IF((FR140-$C$5)*24*60 &gt; 90,1.5%,
  IF(AND(FQ140="HADIR",FR140=""),1.5%,
  IF(FQ140="ALPA",1.5%,0%
  )
  )
  )
  )
  )
 )</f>
        <v>0</v>
      </c>
      <c r="FV140" s="77">
        <f t="shared" ref="FV140:FV203" si="375">IF(AND(($C$6-FS140)*24*60 &gt; 0,($C$6-FS140)*24*60 &lt; 31),0.5%,
  IF(AND(($C$6-FS140)*24*60 &gt; 30,($C$6-FS140)*24*60 &lt; 61),1%,
  IF(AND(($C$6-FS140)*24*60 &gt; 60,($C$6-FS140)*24*60 &lt; 91),1.25%,
  IF(AND(($C$6-FS140)*24*60 &gt; 90,($C$6-FS140)*24*60 &lt; 800),1.5%,
  IF(AND(FQ140="HADIR",FS140=""),1.5%,
  IF(FQ140="ALPA",1.5%,0%
  )
  )
  )
  )
  )
 )</f>
        <v>0</v>
      </c>
      <c r="FW140" s="118"/>
      <c r="FX140" s="118"/>
      <c r="FY140" s="119"/>
      <c r="FZ140" s="119"/>
      <c r="GA140" s="77">
        <f t="shared" ref="GA140:GA203" si="376">IF(FW140="ALPA  ",1%,)</f>
        <v>0</v>
      </c>
      <c r="GB140" s="77">
        <f t="shared" ref="GB140:GB203" si="377">IF(AND((FY140-$C$5)*24*60 &gt; 0,(FY140-$C$5)*24*60 &lt; 31),0.5%,
  IF(AND((FY140-$C$5)*24*60 &gt; 30,(FY140-$C$5)*24*60 &lt; 61),1%,
  IF(AND((FY140-$C$5)*24*60 &gt; 60,(FY140-$C$5)*24*60 &lt; 91),1.25%,
  IF((FY140-$C$5)*24*60 &gt; 90,1.5%,
  IF(AND(FX140="HADIR",FY140=""),1.5%,
  IF(FX140="ALPA",1.5%,0%
  )
  )
  )
  )
  )
 )</f>
        <v>0</v>
      </c>
      <c r="GC140" s="77">
        <f t="shared" ref="GC140:GC203" si="378">IF(AND(($C$6-FZ140)*24*60 &gt; 0,($C$6-FZ140)*24*60 &lt; 31),0.5%,
  IF(AND(($C$6-FZ140)*24*60 &gt; 30,($C$6-FZ140)*24*60 &lt; 61),1%,
  IF(AND(($C$6-FZ140)*24*60 &gt; 60,($C$6-FZ140)*24*60 &lt; 91),1.25%,
  IF(AND(($C$6-FZ140)*24*60 &gt; 90,($C$6-FZ140)*24*60 &lt; 800),1.5%,
  IF(AND(FX140="HADIR",FZ140=""),1.5%,
  IF(FX140="ALPA",1.5%,0%
  )
  )
  )
  )
  )
 )</f>
        <v>0</v>
      </c>
      <c r="GD140" s="118"/>
      <c r="GE140" s="118"/>
      <c r="GF140" s="119"/>
      <c r="GG140" s="119"/>
      <c r="GH140" s="77">
        <f t="shared" ref="GH140:GH203" si="379">IF(GD140="ALPA  ",1%,)</f>
        <v>0</v>
      </c>
      <c r="GI140" s="77">
        <f t="shared" ref="GI140:GI203" si="380">IF(AND((GF140-$C$5)*24*60 &gt; 0,(GF140-$C$5)*24*60 &lt; 31),0.5%,
  IF(AND((GF140-$C$5)*24*60 &gt; 30,(GF140-$C$5)*24*60 &lt; 61),1%,
  IF(AND((GF140-$C$5)*24*60 &gt; 60,(GF140-$C$5)*24*60 &lt; 91),1.25%,
  IF((GF140-$C$5)*24*60 &gt; 90,1.5%,
  IF(AND(GE140="HADIR",GF140=""),1.5%,
  IF(GE140="ALPA",1.5%,0%
  )
  )
  )
  )
  )
 )</f>
        <v>0</v>
      </c>
      <c r="GJ140" s="77">
        <f t="shared" ref="GJ140:GJ203" si="381">IF(AND(($C$6-GG140)*24*60 &gt; 0,($C$6-GG140)*24*60 &lt; 31),0.5%,
  IF(AND(($C$6-GG140)*24*60 &gt; 30,($C$6-GG140)*24*60 &lt; 61),1%,
  IF(AND(($C$6-GG140)*24*60 &gt; 60,($C$6-GG140)*24*60 &lt; 91),1.25%,
  IF(AND(($C$6-GG140)*24*60 &gt; 90,($C$6-GG140)*24*60 &lt; 800),1.5%,
  IF(AND(GE140="HADIR",GG140=""),1.5%,
  IF(GE140="ALPA",1.5%,0%
  )
  )
  )
  )
  )
 )</f>
        <v>0</v>
      </c>
      <c r="GK140" s="118"/>
      <c r="GL140" s="118"/>
      <c r="GM140" s="119"/>
      <c r="GN140" s="119"/>
      <c r="GO140" s="77">
        <f t="shared" ref="GO140:GO203" si="382">IF(GK140="ALPA  ",1%,)</f>
        <v>0</v>
      </c>
      <c r="GP140" s="77">
        <f t="shared" ref="GP140:GP203" si="383">IF(AND((GM140-$C$5)*24*60 &gt; 0,(GM140-$C$5)*24*60 &lt; 31),0.5%,
  IF(AND((GM140-$C$5)*24*60 &gt; 30,(GM140-$C$5)*24*60 &lt; 61),1%,
  IF(AND((GM140-$C$5)*24*60 &gt; 60,(GM140-$C$5)*24*60 &lt; 91),1.25%,
  IF((GM140-$C$5)*24*60 &gt; 90,1.5%,
  IF(AND(GL140="HADIR",GM140=""),1.5%,
  IF(GL140="ALPA",1.5%,0%
  )
  )
  )
  )
  )
 )</f>
        <v>0</v>
      </c>
      <c r="GQ140" s="77">
        <f t="shared" ref="GQ140:GQ203" si="384">IF(AND(($C$6-GN140)*24*60 &gt; 0,($C$6-GN140)*24*60 &lt; 31),0.5%,
  IF(AND(($C$6-GN140)*24*60 &gt; 30,($C$6-GN140)*24*60 &lt; 61),1%,
  IF(AND(($C$6-GN140)*24*60 &gt; 60,($C$6-GN140)*24*60 &lt; 91),1.25%,
  IF(AND(($C$6-GN140)*24*60 &gt; 90,($C$6-GN140)*24*60 &lt; 800),1.5%,
  IF(AND(GL140="HADIR",GN140=""),1.5%,
  IF(GL140="ALPA",1.5%,0%
  )
  )
  )
  )
  )
 )</f>
        <v>0</v>
      </c>
      <c r="GR140" s="118"/>
      <c r="GS140" s="118"/>
      <c r="GT140" s="119"/>
      <c r="GU140" s="119"/>
      <c r="GV140" s="77">
        <f t="shared" ref="GV140:GV203" si="385">IF(GR140="ALPA  ",1%,)</f>
        <v>0</v>
      </c>
      <c r="GW140" s="77">
        <f t="shared" ref="GW140:GW203" si="386">IF(AND((GT140-$C$5)*24*60 &gt; 0,(GT140-$C$5)*24*60 &lt; 31),0.5%,
  IF(AND((GT140-$C$5)*24*60 &gt; 30,(GT140-$C$5)*24*60 &lt; 61),1%,
  IF(AND((GT140-$C$5)*24*60 &gt; 60,(GT140-$C$5)*24*60 &lt; 91),1.25%,
  IF((GT140-$C$5)*24*60 &gt; 90,1.5%,
  IF(AND(GS140="HADIR",GT140=""),1.5%,
  IF(GS140="ALPA",1.5%,0%
  )
  )
  )
  )
  )
 )</f>
        <v>0</v>
      </c>
      <c r="GX140" s="77">
        <f t="shared" ref="GX140:GX203" si="387">IF(AND(($C$6-GU140)*24*60 &gt; 0,($C$6-GU140)*24*60 &lt; 31),0.5%,
  IF(AND(($C$6-GU140)*24*60 &gt; 30,($C$6-GU140)*24*60 &lt; 61),1%,
  IF(AND(($C$6-GU140)*24*60 &gt; 60,($C$6-GU140)*24*60 &lt; 91),1.25%,
  IF(AND(($C$6-GU140)*24*60 &gt; 90,($C$6-GU140)*24*60 &lt; 800),1.5%,
  IF(AND(GS140="HADIR",GU140=""),1.5%,
  IF(GS140="ALPA",1.5%,0%
  )
  )
  )
  )
  )
 )</f>
        <v>0</v>
      </c>
      <c r="GY140" s="118"/>
      <c r="GZ140" s="118"/>
      <c r="HA140" s="119"/>
      <c r="HB140" s="119"/>
      <c r="HC140" s="77">
        <f t="shared" ref="HC140:HC203" si="388">IF(GY140="ALPA  ",1%,)</f>
        <v>0</v>
      </c>
      <c r="HD140" s="77">
        <f t="shared" ref="HD140:HD203" si="389">IF(AND((HA140-$C$5)*24*60 &gt; 0,(HA140-$C$5)*24*60 &lt; 31),0.5%,
  IF(AND((HA140-$C$5)*24*60 &gt; 30,(HA140-$C$5)*24*60 &lt; 61),1%,
  IF(AND((HA140-$C$5)*24*60 &gt; 60,(HA140-$C$5)*24*60 &lt; 91),1.25%,
  IF((HA140-$C$5)*24*60 &gt; 90,1.5%,
  IF(AND(GZ140="HADIR",HA140=""),1.5%,
  IF(GZ140="ALPA",1.5%,0%
  )
  )
  )
  )
  )
 )</f>
        <v>0</v>
      </c>
      <c r="HE140" s="77">
        <f t="shared" ref="HE140:HE203" si="390">IF(AND(($C$6-HB140)*24*60 &gt; 0,($C$6-HB140)*24*60 &lt; 31),0.5%,
  IF(AND(($C$6-HB140)*24*60 &gt; 30,($C$6-HB140)*24*60 &lt; 61),1%,
  IF(AND(($C$6-HB140)*24*60 &gt; 60,($C$6-HB140)*24*60 &lt; 91),1.25%,
  IF(AND(($C$6-HB140)*24*60 &gt; 90,($C$6-HB140)*24*60 &lt; 800),1.5%,
  IF(AND(GZ140="HADIR",HB140=""),1.5%,
  IF(GZ140="ALPA",1.5%,0%
  )
  )
  )
  )
  )
 )</f>
        <v>0</v>
      </c>
      <c r="HF140" s="118"/>
      <c r="HG140" s="118"/>
      <c r="HH140" s="119"/>
      <c r="HI140" s="119"/>
      <c r="HJ140" s="77">
        <f t="shared" ref="HJ140:HJ203" si="391">IF(HF140="ALPA  ",1%,)</f>
        <v>0</v>
      </c>
      <c r="HK140" s="77">
        <f t="shared" ref="HK140:HK203" si="392">IF(AND((HH140-$C$5)*24*60 &gt; 0,(HH140-$C$5)*24*60 &lt; 31),0.5%,
  IF(AND((HH140-$C$5)*24*60 &gt; 30,(HH140-$C$5)*24*60 &lt; 61),1%,
  IF(AND((HH140-$C$5)*24*60 &gt; 60,(HH140-$C$5)*24*60 &lt; 91),1.25%,
  IF((HH140-$C$5)*24*60 &gt; 90,1.5%,
  IF(AND(HG140="HADIR",HH140=""),1.5%,
  IF(HG140="ALPA",1.5%,0%
  )
  )
  )
  )
  )
 )</f>
        <v>0</v>
      </c>
      <c r="HL140" s="77">
        <f t="shared" ref="HL140:HL203" si="393">IF(AND(($C$6-HI140)*24*60 &gt; 0,($C$6-HI140)*24*60 &lt; 31),0.5%,
  IF(AND(($C$6-HI140)*24*60 &gt; 30,($C$6-HI140)*24*60 &lt; 61),1%,
  IF(AND(($C$6-HI140)*24*60 &gt; 60,($C$6-HI140)*24*60 &lt; 91),1.25%,
  IF(AND(($C$6-HI140)*24*60 &gt; 90,($C$6-HI140)*24*60 &lt; 800),1.5%,
  IF(AND(HG140="HADIR",HI140=""),1.5%,
  IF(HG140="ALPA",1.5%,0%
  )
  )
  )
  )
  )
 )</f>
        <v>0</v>
      </c>
      <c r="HM140" s="120"/>
      <c r="HN140" s="120"/>
      <c r="HO140" s="120"/>
      <c r="HP140" s="120"/>
      <c r="HQ140" s="120"/>
      <c r="HR140" s="120"/>
      <c r="HS140" s="76">
        <f t="shared" si="288"/>
        <v>0</v>
      </c>
      <c r="HT140" s="76">
        <f t="shared" si="289"/>
        <v>0</v>
      </c>
      <c r="HU140" s="76">
        <f t="shared" si="290"/>
        <v>0</v>
      </c>
      <c r="HV140" s="76">
        <f t="shared" si="291"/>
        <v>0</v>
      </c>
      <c r="HW140" s="76">
        <f t="shared" si="292"/>
        <v>0</v>
      </c>
      <c r="HX140" s="76">
        <f t="shared" si="293"/>
        <v>0</v>
      </c>
      <c r="HY140" s="76">
        <f t="shared" si="294"/>
        <v>0</v>
      </c>
      <c r="HZ140" s="76">
        <f t="shared" si="295"/>
        <v>0</v>
      </c>
      <c r="IA140" s="76">
        <f t="shared" si="296"/>
        <v>0</v>
      </c>
      <c r="IB140" s="76">
        <f t="shared" si="297"/>
        <v>0</v>
      </c>
      <c r="IC140" s="76">
        <f t="shared" si="298"/>
        <v>0</v>
      </c>
      <c r="ID140" s="76">
        <f t="shared" si="299"/>
        <v>0</v>
      </c>
      <c r="IE140" s="78">
        <f>IF('Daftar Pegawai'!I134="ASN YANG TIDAK DIBAYARKAN TPP",100%,
 IF(HZ140&gt;=$C$4,100%,
 (HN140*3%)+H140+I140+J140+O140+P140+Q140+V140+W140+X140+AC140+AD140+AE140+AJ140+AK140+AL140+AQ140+AR140+AS140+AX140+AY140+AZ140+BE140+BF140+BG140+BL140+BM140+BN140+BS140+BT140+BU140+BZ140+CA140+CB140+CG140+CH140+CI140+CN140+CO140+CP140+CU140+CV140+CW140+DB140+DC140+DD140+DI140+DJ140+DK140+DP140+DQ140+DR140+DW140+DX140+DY140+ED140+EE140+EF140+EK140+EL140+EM140+ER140+ES140+ET140+EY140+EZ140+FA140+FF140+FG140+FH140+FM140+FN140+FO140+FT140+FU140+FV140+GA140+GB140+GC140+GH140+GI140+GJ140+GO140+GP140+GQ140+GV140+GW140+GX140+HC140+HD140+HE140+HJ140+HK140+HL140+'Daftar Pegawai'!K134+'Daftar Pegawai'!M134+'Daftar Pegawai'!U134+'Daftar Pegawai'!O134+'Daftar Pegawai'!Q134+'Daftar Pegawai'!S134
 )
)</f>
        <v>1</v>
      </c>
      <c r="IF140" s="78">
        <f t="shared" ref="IF140:IF203" si="394">IF(IE140&gt;100%,100%,IE140)</f>
        <v>1</v>
      </c>
    </row>
    <row r="141" spans="1:240" x14ac:dyDescent="0.25">
      <c r="A141" s="121">
        <f t="shared" si="300"/>
        <v>131</v>
      </c>
      <c r="B141" s="121">
        <f>'Daftar Pegawai'!B135</f>
        <v>0</v>
      </c>
      <c r="C141" s="121">
        <f>'Daftar Pegawai'!C135</f>
        <v>0</v>
      </c>
      <c r="D141" s="118"/>
      <c r="E141" s="118"/>
      <c r="F141" s="119"/>
      <c r="G141" s="119"/>
      <c r="H141" s="77">
        <f t="shared" si="301"/>
        <v>0</v>
      </c>
      <c r="I141" s="77">
        <f t="shared" si="302"/>
        <v>0</v>
      </c>
      <c r="J141" s="77">
        <f t="shared" si="303"/>
        <v>0</v>
      </c>
      <c r="K141" s="118"/>
      <c r="L141" s="118"/>
      <c r="M141" s="119"/>
      <c r="N141" s="119"/>
      <c r="O141" s="77">
        <f t="shared" si="304"/>
        <v>0</v>
      </c>
      <c r="P141" s="77">
        <f t="shared" si="305"/>
        <v>0</v>
      </c>
      <c r="Q141" s="77">
        <f t="shared" si="306"/>
        <v>0</v>
      </c>
      <c r="R141" s="118"/>
      <c r="S141" s="118"/>
      <c r="T141" s="119"/>
      <c r="U141" s="119"/>
      <c r="V141" s="77">
        <f t="shared" si="307"/>
        <v>0</v>
      </c>
      <c r="W141" s="77">
        <f t="shared" si="308"/>
        <v>0</v>
      </c>
      <c r="X141" s="77">
        <f t="shared" si="309"/>
        <v>0</v>
      </c>
      <c r="Y141" s="118"/>
      <c r="Z141" s="118"/>
      <c r="AA141" s="119"/>
      <c r="AB141" s="119"/>
      <c r="AC141" s="77">
        <f t="shared" si="310"/>
        <v>0</v>
      </c>
      <c r="AD141" s="77">
        <f t="shared" si="311"/>
        <v>0</v>
      </c>
      <c r="AE141" s="77">
        <f t="shared" si="312"/>
        <v>0</v>
      </c>
      <c r="AF141" s="118"/>
      <c r="AG141" s="118"/>
      <c r="AH141" s="119"/>
      <c r="AI141" s="119"/>
      <c r="AJ141" s="77">
        <f t="shared" si="313"/>
        <v>0</v>
      </c>
      <c r="AK141" s="77">
        <f t="shared" si="314"/>
        <v>0</v>
      </c>
      <c r="AL141" s="77">
        <f t="shared" si="315"/>
        <v>0</v>
      </c>
      <c r="AM141" s="118"/>
      <c r="AN141" s="118"/>
      <c r="AO141" s="119"/>
      <c r="AP141" s="119"/>
      <c r="AQ141" s="77">
        <f t="shared" si="316"/>
        <v>0</v>
      </c>
      <c r="AR141" s="77">
        <f t="shared" si="317"/>
        <v>0</v>
      </c>
      <c r="AS141" s="77">
        <f t="shared" si="318"/>
        <v>0</v>
      </c>
      <c r="AT141" s="118"/>
      <c r="AU141" s="118"/>
      <c r="AV141" s="119"/>
      <c r="AW141" s="119"/>
      <c r="AX141" s="77">
        <f t="shared" si="319"/>
        <v>0</v>
      </c>
      <c r="AY141" s="77">
        <f t="shared" si="320"/>
        <v>0</v>
      </c>
      <c r="AZ141" s="77">
        <f t="shared" si="321"/>
        <v>0</v>
      </c>
      <c r="BA141" s="118"/>
      <c r="BB141" s="118"/>
      <c r="BC141" s="119"/>
      <c r="BD141" s="119"/>
      <c r="BE141" s="77">
        <f t="shared" si="322"/>
        <v>0</v>
      </c>
      <c r="BF141" s="77">
        <f t="shared" si="323"/>
        <v>0</v>
      </c>
      <c r="BG141" s="77">
        <f t="shared" si="324"/>
        <v>0</v>
      </c>
      <c r="BH141" s="118"/>
      <c r="BI141" s="118"/>
      <c r="BJ141" s="119"/>
      <c r="BK141" s="119"/>
      <c r="BL141" s="77">
        <f t="shared" si="325"/>
        <v>0</v>
      </c>
      <c r="BM141" s="77">
        <f t="shared" si="326"/>
        <v>0</v>
      </c>
      <c r="BN141" s="77">
        <f t="shared" si="327"/>
        <v>0</v>
      </c>
      <c r="BO141" s="118"/>
      <c r="BP141" s="118"/>
      <c r="BQ141" s="119"/>
      <c r="BR141" s="119"/>
      <c r="BS141" s="77">
        <f t="shared" si="328"/>
        <v>0</v>
      </c>
      <c r="BT141" s="77">
        <f t="shared" si="329"/>
        <v>0</v>
      </c>
      <c r="BU141" s="77">
        <f t="shared" si="330"/>
        <v>0</v>
      </c>
      <c r="BV141" s="118"/>
      <c r="BW141" s="118"/>
      <c r="BX141" s="119"/>
      <c r="BY141" s="119"/>
      <c r="BZ141" s="77">
        <f t="shared" si="331"/>
        <v>0</v>
      </c>
      <c r="CA141" s="77">
        <f t="shared" si="332"/>
        <v>0</v>
      </c>
      <c r="CB141" s="77">
        <f t="shared" si="333"/>
        <v>0</v>
      </c>
      <c r="CC141" s="118"/>
      <c r="CD141" s="118"/>
      <c r="CE141" s="119"/>
      <c r="CF141" s="119"/>
      <c r="CG141" s="77">
        <f t="shared" si="334"/>
        <v>0</v>
      </c>
      <c r="CH141" s="77">
        <f t="shared" si="335"/>
        <v>0</v>
      </c>
      <c r="CI141" s="77">
        <f t="shared" si="336"/>
        <v>0</v>
      </c>
      <c r="CJ141" s="118"/>
      <c r="CK141" s="118"/>
      <c r="CL141" s="119"/>
      <c r="CM141" s="119"/>
      <c r="CN141" s="77">
        <f t="shared" si="337"/>
        <v>0</v>
      </c>
      <c r="CO141" s="77">
        <f t="shared" si="338"/>
        <v>0</v>
      </c>
      <c r="CP141" s="77">
        <f t="shared" si="339"/>
        <v>0</v>
      </c>
      <c r="CQ141" s="118"/>
      <c r="CR141" s="118"/>
      <c r="CS141" s="119"/>
      <c r="CT141" s="119"/>
      <c r="CU141" s="77">
        <f t="shared" si="340"/>
        <v>0</v>
      </c>
      <c r="CV141" s="77">
        <f t="shared" si="341"/>
        <v>0</v>
      </c>
      <c r="CW141" s="77">
        <f t="shared" si="342"/>
        <v>0</v>
      </c>
      <c r="CX141" s="118"/>
      <c r="CY141" s="118"/>
      <c r="CZ141" s="119"/>
      <c r="DA141" s="119"/>
      <c r="DB141" s="77">
        <f t="shared" si="343"/>
        <v>0</v>
      </c>
      <c r="DC141" s="77">
        <f t="shared" si="344"/>
        <v>0</v>
      </c>
      <c r="DD141" s="77">
        <f t="shared" si="345"/>
        <v>0</v>
      </c>
      <c r="DE141" s="118"/>
      <c r="DF141" s="118"/>
      <c r="DG141" s="119"/>
      <c r="DH141" s="119"/>
      <c r="DI141" s="77">
        <f t="shared" si="346"/>
        <v>0</v>
      </c>
      <c r="DJ141" s="77">
        <f t="shared" si="347"/>
        <v>0</v>
      </c>
      <c r="DK141" s="77">
        <f t="shared" si="348"/>
        <v>0</v>
      </c>
      <c r="DL141" s="118"/>
      <c r="DM141" s="118"/>
      <c r="DN141" s="119"/>
      <c r="DO141" s="119"/>
      <c r="DP141" s="77">
        <f t="shared" si="349"/>
        <v>0</v>
      </c>
      <c r="DQ141" s="77">
        <f t="shared" si="350"/>
        <v>0</v>
      </c>
      <c r="DR141" s="77">
        <f t="shared" si="351"/>
        <v>0</v>
      </c>
      <c r="DS141" s="118"/>
      <c r="DT141" s="118"/>
      <c r="DU141" s="119"/>
      <c r="DV141" s="119"/>
      <c r="DW141" s="77">
        <f t="shared" si="352"/>
        <v>0</v>
      </c>
      <c r="DX141" s="77">
        <f t="shared" si="353"/>
        <v>0</v>
      </c>
      <c r="DY141" s="77">
        <f t="shared" si="354"/>
        <v>0</v>
      </c>
      <c r="DZ141" s="118"/>
      <c r="EA141" s="118"/>
      <c r="EB141" s="119"/>
      <c r="EC141" s="119"/>
      <c r="ED141" s="77">
        <f t="shared" si="355"/>
        <v>0</v>
      </c>
      <c r="EE141" s="77">
        <f t="shared" si="356"/>
        <v>0</v>
      </c>
      <c r="EF141" s="77">
        <f t="shared" si="357"/>
        <v>0</v>
      </c>
      <c r="EG141" s="118"/>
      <c r="EH141" s="118"/>
      <c r="EI141" s="119"/>
      <c r="EJ141" s="119"/>
      <c r="EK141" s="77">
        <f t="shared" si="358"/>
        <v>0</v>
      </c>
      <c r="EL141" s="77">
        <f t="shared" si="359"/>
        <v>0</v>
      </c>
      <c r="EM141" s="77">
        <f t="shared" si="360"/>
        <v>0</v>
      </c>
      <c r="EN141" s="118"/>
      <c r="EO141" s="118"/>
      <c r="EP141" s="119"/>
      <c r="EQ141" s="119"/>
      <c r="ER141" s="77">
        <f t="shared" si="361"/>
        <v>0</v>
      </c>
      <c r="ES141" s="77">
        <f t="shared" si="362"/>
        <v>0</v>
      </c>
      <c r="ET141" s="77">
        <f t="shared" si="363"/>
        <v>0</v>
      </c>
      <c r="EU141" s="118"/>
      <c r="EV141" s="118"/>
      <c r="EW141" s="119"/>
      <c r="EX141" s="119"/>
      <c r="EY141" s="77">
        <f t="shared" si="364"/>
        <v>0</v>
      </c>
      <c r="EZ141" s="77">
        <f t="shared" si="365"/>
        <v>0</v>
      </c>
      <c r="FA141" s="77">
        <f t="shared" si="366"/>
        <v>0</v>
      </c>
      <c r="FB141" s="118"/>
      <c r="FC141" s="118"/>
      <c r="FD141" s="119"/>
      <c r="FE141" s="119"/>
      <c r="FF141" s="77">
        <f t="shared" si="367"/>
        <v>0</v>
      </c>
      <c r="FG141" s="77">
        <f t="shared" si="368"/>
        <v>0</v>
      </c>
      <c r="FH141" s="77">
        <f t="shared" si="369"/>
        <v>0</v>
      </c>
      <c r="FI141" s="118"/>
      <c r="FJ141" s="118"/>
      <c r="FK141" s="119"/>
      <c r="FL141" s="119"/>
      <c r="FM141" s="77">
        <f t="shared" si="370"/>
        <v>0</v>
      </c>
      <c r="FN141" s="77">
        <f t="shared" si="371"/>
        <v>0</v>
      </c>
      <c r="FO141" s="77">
        <f t="shared" si="372"/>
        <v>0</v>
      </c>
      <c r="FP141" s="118"/>
      <c r="FQ141" s="118"/>
      <c r="FR141" s="119"/>
      <c r="FS141" s="119"/>
      <c r="FT141" s="77">
        <f t="shared" si="373"/>
        <v>0</v>
      </c>
      <c r="FU141" s="77">
        <f t="shared" si="374"/>
        <v>0</v>
      </c>
      <c r="FV141" s="77">
        <f t="shared" si="375"/>
        <v>0</v>
      </c>
      <c r="FW141" s="118"/>
      <c r="FX141" s="118"/>
      <c r="FY141" s="119"/>
      <c r="FZ141" s="119"/>
      <c r="GA141" s="77">
        <f t="shared" si="376"/>
        <v>0</v>
      </c>
      <c r="GB141" s="77">
        <f t="shared" si="377"/>
        <v>0</v>
      </c>
      <c r="GC141" s="77">
        <f t="shared" si="378"/>
        <v>0</v>
      </c>
      <c r="GD141" s="118"/>
      <c r="GE141" s="118"/>
      <c r="GF141" s="119"/>
      <c r="GG141" s="119"/>
      <c r="GH141" s="77">
        <f t="shared" si="379"/>
        <v>0</v>
      </c>
      <c r="GI141" s="77">
        <f t="shared" si="380"/>
        <v>0</v>
      </c>
      <c r="GJ141" s="77">
        <f t="shared" si="381"/>
        <v>0</v>
      </c>
      <c r="GK141" s="118"/>
      <c r="GL141" s="118"/>
      <c r="GM141" s="119"/>
      <c r="GN141" s="119"/>
      <c r="GO141" s="77">
        <f t="shared" si="382"/>
        <v>0</v>
      </c>
      <c r="GP141" s="77">
        <f t="shared" si="383"/>
        <v>0</v>
      </c>
      <c r="GQ141" s="77">
        <f t="shared" si="384"/>
        <v>0</v>
      </c>
      <c r="GR141" s="118"/>
      <c r="GS141" s="118"/>
      <c r="GT141" s="119"/>
      <c r="GU141" s="119"/>
      <c r="GV141" s="77">
        <f t="shared" si="385"/>
        <v>0</v>
      </c>
      <c r="GW141" s="77">
        <f t="shared" si="386"/>
        <v>0</v>
      </c>
      <c r="GX141" s="77">
        <f t="shared" si="387"/>
        <v>0</v>
      </c>
      <c r="GY141" s="118"/>
      <c r="GZ141" s="118"/>
      <c r="HA141" s="119"/>
      <c r="HB141" s="119"/>
      <c r="HC141" s="77">
        <f t="shared" si="388"/>
        <v>0</v>
      </c>
      <c r="HD141" s="77">
        <f t="shared" si="389"/>
        <v>0</v>
      </c>
      <c r="HE141" s="77">
        <f t="shared" si="390"/>
        <v>0</v>
      </c>
      <c r="HF141" s="118"/>
      <c r="HG141" s="118"/>
      <c r="HH141" s="119"/>
      <c r="HI141" s="119"/>
      <c r="HJ141" s="77">
        <f t="shared" si="391"/>
        <v>0</v>
      </c>
      <c r="HK141" s="77">
        <f t="shared" si="392"/>
        <v>0</v>
      </c>
      <c r="HL141" s="77">
        <f t="shared" si="393"/>
        <v>0</v>
      </c>
      <c r="HM141" s="120"/>
      <c r="HN141" s="120"/>
      <c r="HO141" s="120"/>
      <c r="HP141" s="120"/>
      <c r="HQ141" s="120"/>
      <c r="HR141" s="120"/>
      <c r="HS141" s="76">
        <f t="shared" si="288"/>
        <v>0</v>
      </c>
      <c r="HT141" s="76">
        <f t="shared" si="289"/>
        <v>0</v>
      </c>
      <c r="HU141" s="76">
        <f t="shared" si="290"/>
        <v>0</v>
      </c>
      <c r="HV141" s="76">
        <f t="shared" si="291"/>
        <v>0</v>
      </c>
      <c r="HW141" s="76">
        <f t="shared" si="292"/>
        <v>0</v>
      </c>
      <c r="HX141" s="76">
        <f t="shared" si="293"/>
        <v>0</v>
      </c>
      <c r="HY141" s="76">
        <f t="shared" si="294"/>
        <v>0</v>
      </c>
      <c r="HZ141" s="76">
        <f t="shared" si="295"/>
        <v>0</v>
      </c>
      <c r="IA141" s="76">
        <f t="shared" si="296"/>
        <v>0</v>
      </c>
      <c r="IB141" s="76">
        <f t="shared" si="297"/>
        <v>0</v>
      </c>
      <c r="IC141" s="76">
        <f t="shared" si="298"/>
        <v>0</v>
      </c>
      <c r="ID141" s="76">
        <f t="shared" si="299"/>
        <v>0</v>
      </c>
      <c r="IE141" s="78">
        <f>IF('Daftar Pegawai'!I135="ASN YANG TIDAK DIBAYARKAN TPP",100%,
 IF(HZ141&gt;=$C$4,100%,
 (HN141*3%)+H141+I141+J141+O141+P141+Q141+V141+W141+X141+AC141+AD141+AE141+AJ141+AK141+AL141+AQ141+AR141+AS141+AX141+AY141+AZ141+BE141+BF141+BG141+BL141+BM141+BN141+BS141+BT141+BU141+BZ141+CA141+CB141+CG141+CH141+CI141+CN141+CO141+CP141+CU141+CV141+CW141+DB141+DC141+DD141+DI141+DJ141+DK141+DP141+DQ141+DR141+DW141+DX141+DY141+ED141+EE141+EF141+EK141+EL141+EM141+ER141+ES141+ET141+EY141+EZ141+FA141+FF141+FG141+FH141+FM141+FN141+FO141+FT141+FU141+FV141+GA141+GB141+GC141+GH141+GI141+GJ141+GO141+GP141+GQ141+GV141+GW141+GX141+HC141+HD141+HE141+HJ141+HK141+HL141+'Daftar Pegawai'!K135+'Daftar Pegawai'!M135+'Daftar Pegawai'!U135+'Daftar Pegawai'!O135+'Daftar Pegawai'!Q135+'Daftar Pegawai'!S135
 )
)</f>
        <v>1</v>
      </c>
      <c r="IF141" s="78">
        <f t="shared" si="394"/>
        <v>1</v>
      </c>
    </row>
    <row r="142" spans="1:240" x14ac:dyDescent="0.25">
      <c r="A142" s="121">
        <f t="shared" si="300"/>
        <v>132</v>
      </c>
      <c r="B142" s="121">
        <f>'Daftar Pegawai'!B136</f>
        <v>0</v>
      </c>
      <c r="C142" s="121">
        <f>'Daftar Pegawai'!C136</f>
        <v>0</v>
      </c>
      <c r="D142" s="118"/>
      <c r="E142" s="118"/>
      <c r="F142" s="119"/>
      <c r="G142" s="119"/>
      <c r="H142" s="77">
        <f t="shared" si="301"/>
        <v>0</v>
      </c>
      <c r="I142" s="77">
        <f t="shared" si="302"/>
        <v>0</v>
      </c>
      <c r="J142" s="77">
        <f t="shared" si="303"/>
        <v>0</v>
      </c>
      <c r="K142" s="118"/>
      <c r="L142" s="118"/>
      <c r="M142" s="119"/>
      <c r="N142" s="119"/>
      <c r="O142" s="77">
        <f t="shared" si="304"/>
        <v>0</v>
      </c>
      <c r="P142" s="77">
        <f t="shared" si="305"/>
        <v>0</v>
      </c>
      <c r="Q142" s="77">
        <f t="shared" si="306"/>
        <v>0</v>
      </c>
      <c r="R142" s="118"/>
      <c r="S142" s="118"/>
      <c r="T142" s="119"/>
      <c r="U142" s="119"/>
      <c r="V142" s="77">
        <f t="shared" si="307"/>
        <v>0</v>
      </c>
      <c r="W142" s="77">
        <f t="shared" si="308"/>
        <v>0</v>
      </c>
      <c r="X142" s="77">
        <f t="shared" si="309"/>
        <v>0</v>
      </c>
      <c r="Y142" s="118"/>
      <c r="Z142" s="118"/>
      <c r="AA142" s="119"/>
      <c r="AB142" s="119"/>
      <c r="AC142" s="77">
        <f t="shared" si="310"/>
        <v>0</v>
      </c>
      <c r="AD142" s="77">
        <f t="shared" si="311"/>
        <v>0</v>
      </c>
      <c r="AE142" s="77">
        <f t="shared" si="312"/>
        <v>0</v>
      </c>
      <c r="AF142" s="118"/>
      <c r="AG142" s="118"/>
      <c r="AH142" s="119"/>
      <c r="AI142" s="119"/>
      <c r="AJ142" s="77">
        <f t="shared" si="313"/>
        <v>0</v>
      </c>
      <c r="AK142" s="77">
        <f t="shared" si="314"/>
        <v>0</v>
      </c>
      <c r="AL142" s="77">
        <f t="shared" si="315"/>
        <v>0</v>
      </c>
      <c r="AM142" s="118"/>
      <c r="AN142" s="118"/>
      <c r="AO142" s="119"/>
      <c r="AP142" s="119"/>
      <c r="AQ142" s="77">
        <f t="shared" si="316"/>
        <v>0</v>
      </c>
      <c r="AR142" s="77">
        <f t="shared" si="317"/>
        <v>0</v>
      </c>
      <c r="AS142" s="77">
        <f t="shared" si="318"/>
        <v>0</v>
      </c>
      <c r="AT142" s="118"/>
      <c r="AU142" s="118"/>
      <c r="AV142" s="119"/>
      <c r="AW142" s="119"/>
      <c r="AX142" s="77">
        <f t="shared" si="319"/>
        <v>0</v>
      </c>
      <c r="AY142" s="77">
        <f t="shared" si="320"/>
        <v>0</v>
      </c>
      <c r="AZ142" s="77">
        <f t="shared" si="321"/>
        <v>0</v>
      </c>
      <c r="BA142" s="118"/>
      <c r="BB142" s="118"/>
      <c r="BC142" s="119"/>
      <c r="BD142" s="119"/>
      <c r="BE142" s="77">
        <f t="shared" si="322"/>
        <v>0</v>
      </c>
      <c r="BF142" s="77">
        <f t="shared" si="323"/>
        <v>0</v>
      </c>
      <c r="BG142" s="77">
        <f t="shared" si="324"/>
        <v>0</v>
      </c>
      <c r="BH142" s="118"/>
      <c r="BI142" s="118"/>
      <c r="BJ142" s="119"/>
      <c r="BK142" s="119"/>
      <c r="BL142" s="77">
        <f t="shared" si="325"/>
        <v>0</v>
      </c>
      <c r="BM142" s="77">
        <f t="shared" si="326"/>
        <v>0</v>
      </c>
      <c r="BN142" s="77">
        <f t="shared" si="327"/>
        <v>0</v>
      </c>
      <c r="BO142" s="118"/>
      <c r="BP142" s="118"/>
      <c r="BQ142" s="119"/>
      <c r="BR142" s="119"/>
      <c r="BS142" s="77">
        <f t="shared" si="328"/>
        <v>0</v>
      </c>
      <c r="BT142" s="77">
        <f t="shared" si="329"/>
        <v>0</v>
      </c>
      <c r="BU142" s="77">
        <f t="shared" si="330"/>
        <v>0</v>
      </c>
      <c r="BV142" s="118"/>
      <c r="BW142" s="118"/>
      <c r="BX142" s="119"/>
      <c r="BY142" s="119"/>
      <c r="BZ142" s="77">
        <f t="shared" si="331"/>
        <v>0</v>
      </c>
      <c r="CA142" s="77">
        <f t="shared" si="332"/>
        <v>0</v>
      </c>
      <c r="CB142" s="77">
        <f t="shared" si="333"/>
        <v>0</v>
      </c>
      <c r="CC142" s="118"/>
      <c r="CD142" s="118"/>
      <c r="CE142" s="119"/>
      <c r="CF142" s="119"/>
      <c r="CG142" s="77">
        <f t="shared" si="334"/>
        <v>0</v>
      </c>
      <c r="CH142" s="77">
        <f t="shared" si="335"/>
        <v>0</v>
      </c>
      <c r="CI142" s="77">
        <f t="shared" si="336"/>
        <v>0</v>
      </c>
      <c r="CJ142" s="118"/>
      <c r="CK142" s="118"/>
      <c r="CL142" s="119"/>
      <c r="CM142" s="119"/>
      <c r="CN142" s="77">
        <f t="shared" si="337"/>
        <v>0</v>
      </c>
      <c r="CO142" s="77">
        <f t="shared" si="338"/>
        <v>0</v>
      </c>
      <c r="CP142" s="77">
        <f t="shared" si="339"/>
        <v>0</v>
      </c>
      <c r="CQ142" s="118"/>
      <c r="CR142" s="118"/>
      <c r="CS142" s="119"/>
      <c r="CT142" s="119"/>
      <c r="CU142" s="77">
        <f t="shared" si="340"/>
        <v>0</v>
      </c>
      <c r="CV142" s="77">
        <f t="shared" si="341"/>
        <v>0</v>
      </c>
      <c r="CW142" s="77">
        <f t="shared" si="342"/>
        <v>0</v>
      </c>
      <c r="CX142" s="118"/>
      <c r="CY142" s="118"/>
      <c r="CZ142" s="119"/>
      <c r="DA142" s="119"/>
      <c r="DB142" s="77">
        <f t="shared" si="343"/>
        <v>0</v>
      </c>
      <c r="DC142" s="77">
        <f t="shared" si="344"/>
        <v>0</v>
      </c>
      <c r="DD142" s="77">
        <f t="shared" si="345"/>
        <v>0</v>
      </c>
      <c r="DE142" s="118"/>
      <c r="DF142" s="118"/>
      <c r="DG142" s="119"/>
      <c r="DH142" s="119"/>
      <c r="DI142" s="77">
        <f t="shared" si="346"/>
        <v>0</v>
      </c>
      <c r="DJ142" s="77">
        <f t="shared" si="347"/>
        <v>0</v>
      </c>
      <c r="DK142" s="77">
        <f t="shared" si="348"/>
        <v>0</v>
      </c>
      <c r="DL142" s="118"/>
      <c r="DM142" s="118"/>
      <c r="DN142" s="119"/>
      <c r="DO142" s="119"/>
      <c r="DP142" s="77">
        <f t="shared" si="349"/>
        <v>0</v>
      </c>
      <c r="DQ142" s="77">
        <f t="shared" si="350"/>
        <v>0</v>
      </c>
      <c r="DR142" s="77">
        <f t="shared" si="351"/>
        <v>0</v>
      </c>
      <c r="DS142" s="118"/>
      <c r="DT142" s="118"/>
      <c r="DU142" s="119"/>
      <c r="DV142" s="119"/>
      <c r="DW142" s="77">
        <f t="shared" si="352"/>
        <v>0</v>
      </c>
      <c r="DX142" s="77">
        <f t="shared" si="353"/>
        <v>0</v>
      </c>
      <c r="DY142" s="77">
        <f t="shared" si="354"/>
        <v>0</v>
      </c>
      <c r="DZ142" s="118"/>
      <c r="EA142" s="118"/>
      <c r="EB142" s="119"/>
      <c r="EC142" s="119"/>
      <c r="ED142" s="77">
        <f t="shared" si="355"/>
        <v>0</v>
      </c>
      <c r="EE142" s="77">
        <f t="shared" si="356"/>
        <v>0</v>
      </c>
      <c r="EF142" s="77">
        <f t="shared" si="357"/>
        <v>0</v>
      </c>
      <c r="EG142" s="118"/>
      <c r="EH142" s="118"/>
      <c r="EI142" s="119"/>
      <c r="EJ142" s="119"/>
      <c r="EK142" s="77">
        <f t="shared" si="358"/>
        <v>0</v>
      </c>
      <c r="EL142" s="77">
        <f t="shared" si="359"/>
        <v>0</v>
      </c>
      <c r="EM142" s="77">
        <f t="shared" si="360"/>
        <v>0</v>
      </c>
      <c r="EN142" s="118"/>
      <c r="EO142" s="118"/>
      <c r="EP142" s="119"/>
      <c r="EQ142" s="119"/>
      <c r="ER142" s="77">
        <f t="shared" si="361"/>
        <v>0</v>
      </c>
      <c r="ES142" s="77">
        <f t="shared" si="362"/>
        <v>0</v>
      </c>
      <c r="ET142" s="77">
        <f t="shared" si="363"/>
        <v>0</v>
      </c>
      <c r="EU142" s="118"/>
      <c r="EV142" s="118"/>
      <c r="EW142" s="119"/>
      <c r="EX142" s="119"/>
      <c r="EY142" s="77">
        <f t="shared" si="364"/>
        <v>0</v>
      </c>
      <c r="EZ142" s="77">
        <f t="shared" si="365"/>
        <v>0</v>
      </c>
      <c r="FA142" s="77">
        <f t="shared" si="366"/>
        <v>0</v>
      </c>
      <c r="FB142" s="118"/>
      <c r="FC142" s="118"/>
      <c r="FD142" s="119"/>
      <c r="FE142" s="119"/>
      <c r="FF142" s="77">
        <f t="shared" si="367"/>
        <v>0</v>
      </c>
      <c r="FG142" s="77">
        <f t="shared" si="368"/>
        <v>0</v>
      </c>
      <c r="FH142" s="77">
        <f t="shared" si="369"/>
        <v>0</v>
      </c>
      <c r="FI142" s="118"/>
      <c r="FJ142" s="118"/>
      <c r="FK142" s="119"/>
      <c r="FL142" s="119"/>
      <c r="FM142" s="77">
        <f t="shared" si="370"/>
        <v>0</v>
      </c>
      <c r="FN142" s="77">
        <f t="shared" si="371"/>
        <v>0</v>
      </c>
      <c r="FO142" s="77">
        <f t="shared" si="372"/>
        <v>0</v>
      </c>
      <c r="FP142" s="118"/>
      <c r="FQ142" s="118"/>
      <c r="FR142" s="119"/>
      <c r="FS142" s="119"/>
      <c r="FT142" s="77">
        <f t="shared" si="373"/>
        <v>0</v>
      </c>
      <c r="FU142" s="77">
        <f t="shared" si="374"/>
        <v>0</v>
      </c>
      <c r="FV142" s="77">
        <f t="shared" si="375"/>
        <v>0</v>
      </c>
      <c r="FW142" s="118"/>
      <c r="FX142" s="118"/>
      <c r="FY142" s="119"/>
      <c r="FZ142" s="119"/>
      <c r="GA142" s="77">
        <f t="shared" si="376"/>
        <v>0</v>
      </c>
      <c r="GB142" s="77">
        <f t="shared" si="377"/>
        <v>0</v>
      </c>
      <c r="GC142" s="77">
        <f t="shared" si="378"/>
        <v>0</v>
      </c>
      <c r="GD142" s="118"/>
      <c r="GE142" s="118"/>
      <c r="GF142" s="119"/>
      <c r="GG142" s="119"/>
      <c r="GH142" s="77">
        <f t="shared" si="379"/>
        <v>0</v>
      </c>
      <c r="GI142" s="77">
        <f t="shared" si="380"/>
        <v>0</v>
      </c>
      <c r="GJ142" s="77">
        <f t="shared" si="381"/>
        <v>0</v>
      </c>
      <c r="GK142" s="118"/>
      <c r="GL142" s="118"/>
      <c r="GM142" s="119"/>
      <c r="GN142" s="119"/>
      <c r="GO142" s="77">
        <f t="shared" si="382"/>
        <v>0</v>
      </c>
      <c r="GP142" s="77">
        <f t="shared" si="383"/>
        <v>0</v>
      </c>
      <c r="GQ142" s="77">
        <f t="shared" si="384"/>
        <v>0</v>
      </c>
      <c r="GR142" s="118"/>
      <c r="GS142" s="118"/>
      <c r="GT142" s="119"/>
      <c r="GU142" s="119"/>
      <c r="GV142" s="77">
        <f t="shared" si="385"/>
        <v>0</v>
      </c>
      <c r="GW142" s="77">
        <f t="shared" si="386"/>
        <v>0</v>
      </c>
      <c r="GX142" s="77">
        <f t="shared" si="387"/>
        <v>0</v>
      </c>
      <c r="GY142" s="118"/>
      <c r="GZ142" s="118"/>
      <c r="HA142" s="119"/>
      <c r="HB142" s="119"/>
      <c r="HC142" s="77">
        <f t="shared" si="388"/>
        <v>0</v>
      </c>
      <c r="HD142" s="77">
        <f t="shared" si="389"/>
        <v>0</v>
      </c>
      <c r="HE142" s="77">
        <f t="shared" si="390"/>
        <v>0</v>
      </c>
      <c r="HF142" s="118"/>
      <c r="HG142" s="118"/>
      <c r="HH142" s="119"/>
      <c r="HI142" s="119"/>
      <c r="HJ142" s="77">
        <f t="shared" si="391"/>
        <v>0</v>
      </c>
      <c r="HK142" s="77">
        <f t="shared" si="392"/>
        <v>0</v>
      </c>
      <c r="HL142" s="77">
        <f t="shared" si="393"/>
        <v>0</v>
      </c>
      <c r="HM142" s="120"/>
      <c r="HN142" s="120"/>
      <c r="HO142" s="120"/>
      <c r="HP142" s="120"/>
      <c r="HQ142" s="120"/>
      <c r="HR142" s="120"/>
      <c r="HS142" s="76">
        <f t="shared" si="288"/>
        <v>0</v>
      </c>
      <c r="HT142" s="76">
        <f t="shared" si="289"/>
        <v>0</v>
      </c>
      <c r="HU142" s="76">
        <f t="shared" si="290"/>
        <v>0</v>
      </c>
      <c r="HV142" s="76">
        <f t="shared" si="291"/>
        <v>0</v>
      </c>
      <c r="HW142" s="76">
        <f t="shared" si="292"/>
        <v>0</v>
      </c>
      <c r="HX142" s="76">
        <f t="shared" si="293"/>
        <v>0</v>
      </c>
      <c r="HY142" s="76">
        <f t="shared" si="294"/>
        <v>0</v>
      </c>
      <c r="HZ142" s="76">
        <f t="shared" si="295"/>
        <v>0</v>
      </c>
      <c r="IA142" s="76">
        <f t="shared" si="296"/>
        <v>0</v>
      </c>
      <c r="IB142" s="76">
        <f t="shared" si="297"/>
        <v>0</v>
      </c>
      <c r="IC142" s="76">
        <f t="shared" si="298"/>
        <v>0</v>
      </c>
      <c r="ID142" s="76">
        <f t="shared" si="299"/>
        <v>0</v>
      </c>
      <c r="IE142" s="78">
        <f>IF('Daftar Pegawai'!I136="ASN YANG TIDAK DIBAYARKAN TPP",100%,
 IF(HZ142&gt;=$C$4,100%,
 (HN142*3%)+H142+I142+J142+O142+P142+Q142+V142+W142+X142+AC142+AD142+AE142+AJ142+AK142+AL142+AQ142+AR142+AS142+AX142+AY142+AZ142+BE142+BF142+BG142+BL142+BM142+BN142+BS142+BT142+BU142+BZ142+CA142+CB142+CG142+CH142+CI142+CN142+CO142+CP142+CU142+CV142+CW142+DB142+DC142+DD142+DI142+DJ142+DK142+DP142+DQ142+DR142+DW142+DX142+DY142+ED142+EE142+EF142+EK142+EL142+EM142+ER142+ES142+ET142+EY142+EZ142+FA142+FF142+FG142+FH142+FM142+FN142+FO142+FT142+FU142+FV142+GA142+GB142+GC142+GH142+GI142+GJ142+GO142+GP142+GQ142+GV142+GW142+GX142+HC142+HD142+HE142+HJ142+HK142+HL142+'Daftar Pegawai'!K136+'Daftar Pegawai'!M136+'Daftar Pegawai'!U136+'Daftar Pegawai'!O136+'Daftar Pegawai'!Q136+'Daftar Pegawai'!S136
 )
)</f>
        <v>1</v>
      </c>
      <c r="IF142" s="78">
        <f t="shared" si="394"/>
        <v>1</v>
      </c>
    </row>
    <row r="143" spans="1:240" x14ac:dyDescent="0.25">
      <c r="A143" s="121">
        <f t="shared" si="300"/>
        <v>133</v>
      </c>
      <c r="B143" s="121">
        <f>'Daftar Pegawai'!B137</f>
        <v>0</v>
      </c>
      <c r="C143" s="121">
        <f>'Daftar Pegawai'!C137</f>
        <v>0</v>
      </c>
      <c r="D143" s="118"/>
      <c r="E143" s="118"/>
      <c r="F143" s="119"/>
      <c r="G143" s="119"/>
      <c r="H143" s="77">
        <f t="shared" si="301"/>
        <v>0</v>
      </c>
      <c r="I143" s="77">
        <f t="shared" si="302"/>
        <v>0</v>
      </c>
      <c r="J143" s="77">
        <f t="shared" si="303"/>
        <v>0</v>
      </c>
      <c r="K143" s="118"/>
      <c r="L143" s="118"/>
      <c r="M143" s="119"/>
      <c r="N143" s="119"/>
      <c r="O143" s="77">
        <f t="shared" si="304"/>
        <v>0</v>
      </c>
      <c r="P143" s="77">
        <f t="shared" si="305"/>
        <v>0</v>
      </c>
      <c r="Q143" s="77">
        <f t="shared" si="306"/>
        <v>0</v>
      </c>
      <c r="R143" s="118"/>
      <c r="S143" s="118"/>
      <c r="T143" s="119"/>
      <c r="U143" s="119"/>
      <c r="V143" s="77">
        <f t="shared" si="307"/>
        <v>0</v>
      </c>
      <c r="W143" s="77">
        <f t="shared" si="308"/>
        <v>0</v>
      </c>
      <c r="X143" s="77">
        <f t="shared" si="309"/>
        <v>0</v>
      </c>
      <c r="Y143" s="118"/>
      <c r="Z143" s="118"/>
      <c r="AA143" s="119"/>
      <c r="AB143" s="119"/>
      <c r="AC143" s="77">
        <f t="shared" si="310"/>
        <v>0</v>
      </c>
      <c r="AD143" s="77">
        <f t="shared" si="311"/>
        <v>0</v>
      </c>
      <c r="AE143" s="77">
        <f t="shared" si="312"/>
        <v>0</v>
      </c>
      <c r="AF143" s="118"/>
      <c r="AG143" s="118"/>
      <c r="AH143" s="119"/>
      <c r="AI143" s="119"/>
      <c r="AJ143" s="77">
        <f t="shared" si="313"/>
        <v>0</v>
      </c>
      <c r="AK143" s="77">
        <f t="shared" si="314"/>
        <v>0</v>
      </c>
      <c r="AL143" s="77">
        <f t="shared" si="315"/>
        <v>0</v>
      </c>
      <c r="AM143" s="118"/>
      <c r="AN143" s="118"/>
      <c r="AO143" s="119"/>
      <c r="AP143" s="119"/>
      <c r="AQ143" s="77">
        <f t="shared" si="316"/>
        <v>0</v>
      </c>
      <c r="AR143" s="77">
        <f t="shared" si="317"/>
        <v>0</v>
      </c>
      <c r="AS143" s="77">
        <f t="shared" si="318"/>
        <v>0</v>
      </c>
      <c r="AT143" s="118"/>
      <c r="AU143" s="118"/>
      <c r="AV143" s="119"/>
      <c r="AW143" s="119"/>
      <c r="AX143" s="77">
        <f t="shared" si="319"/>
        <v>0</v>
      </c>
      <c r="AY143" s="77">
        <f t="shared" si="320"/>
        <v>0</v>
      </c>
      <c r="AZ143" s="77">
        <f t="shared" si="321"/>
        <v>0</v>
      </c>
      <c r="BA143" s="118"/>
      <c r="BB143" s="118"/>
      <c r="BC143" s="119"/>
      <c r="BD143" s="119"/>
      <c r="BE143" s="77">
        <f t="shared" si="322"/>
        <v>0</v>
      </c>
      <c r="BF143" s="77">
        <f t="shared" si="323"/>
        <v>0</v>
      </c>
      <c r="BG143" s="77">
        <f t="shared" si="324"/>
        <v>0</v>
      </c>
      <c r="BH143" s="118"/>
      <c r="BI143" s="118"/>
      <c r="BJ143" s="119"/>
      <c r="BK143" s="119"/>
      <c r="BL143" s="77">
        <f t="shared" si="325"/>
        <v>0</v>
      </c>
      <c r="BM143" s="77">
        <f t="shared" si="326"/>
        <v>0</v>
      </c>
      <c r="BN143" s="77">
        <f t="shared" si="327"/>
        <v>0</v>
      </c>
      <c r="BO143" s="118"/>
      <c r="BP143" s="118"/>
      <c r="BQ143" s="119"/>
      <c r="BR143" s="119"/>
      <c r="BS143" s="77">
        <f t="shared" si="328"/>
        <v>0</v>
      </c>
      <c r="BT143" s="77">
        <f t="shared" si="329"/>
        <v>0</v>
      </c>
      <c r="BU143" s="77">
        <f t="shared" si="330"/>
        <v>0</v>
      </c>
      <c r="BV143" s="118"/>
      <c r="BW143" s="118"/>
      <c r="BX143" s="119"/>
      <c r="BY143" s="119"/>
      <c r="BZ143" s="77">
        <f t="shared" si="331"/>
        <v>0</v>
      </c>
      <c r="CA143" s="77">
        <f t="shared" si="332"/>
        <v>0</v>
      </c>
      <c r="CB143" s="77">
        <f t="shared" si="333"/>
        <v>0</v>
      </c>
      <c r="CC143" s="118"/>
      <c r="CD143" s="118"/>
      <c r="CE143" s="119"/>
      <c r="CF143" s="119"/>
      <c r="CG143" s="77">
        <f t="shared" si="334"/>
        <v>0</v>
      </c>
      <c r="CH143" s="77">
        <f t="shared" si="335"/>
        <v>0</v>
      </c>
      <c r="CI143" s="77">
        <f t="shared" si="336"/>
        <v>0</v>
      </c>
      <c r="CJ143" s="118"/>
      <c r="CK143" s="118"/>
      <c r="CL143" s="119"/>
      <c r="CM143" s="119"/>
      <c r="CN143" s="77">
        <f t="shared" si="337"/>
        <v>0</v>
      </c>
      <c r="CO143" s="77">
        <f t="shared" si="338"/>
        <v>0</v>
      </c>
      <c r="CP143" s="77">
        <f t="shared" si="339"/>
        <v>0</v>
      </c>
      <c r="CQ143" s="118"/>
      <c r="CR143" s="118"/>
      <c r="CS143" s="119"/>
      <c r="CT143" s="119"/>
      <c r="CU143" s="77">
        <f t="shared" si="340"/>
        <v>0</v>
      </c>
      <c r="CV143" s="77">
        <f t="shared" si="341"/>
        <v>0</v>
      </c>
      <c r="CW143" s="77">
        <f t="shared" si="342"/>
        <v>0</v>
      </c>
      <c r="CX143" s="118"/>
      <c r="CY143" s="118"/>
      <c r="CZ143" s="119"/>
      <c r="DA143" s="119"/>
      <c r="DB143" s="77">
        <f t="shared" si="343"/>
        <v>0</v>
      </c>
      <c r="DC143" s="77">
        <f t="shared" si="344"/>
        <v>0</v>
      </c>
      <c r="DD143" s="77">
        <f t="shared" si="345"/>
        <v>0</v>
      </c>
      <c r="DE143" s="118"/>
      <c r="DF143" s="118"/>
      <c r="DG143" s="119"/>
      <c r="DH143" s="119"/>
      <c r="DI143" s="77">
        <f t="shared" si="346"/>
        <v>0</v>
      </c>
      <c r="DJ143" s="77">
        <f t="shared" si="347"/>
        <v>0</v>
      </c>
      <c r="DK143" s="77">
        <f t="shared" si="348"/>
        <v>0</v>
      </c>
      <c r="DL143" s="118"/>
      <c r="DM143" s="118"/>
      <c r="DN143" s="119"/>
      <c r="DO143" s="119"/>
      <c r="DP143" s="77">
        <f t="shared" si="349"/>
        <v>0</v>
      </c>
      <c r="DQ143" s="77">
        <f t="shared" si="350"/>
        <v>0</v>
      </c>
      <c r="DR143" s="77">
        <f t="shared" si="351"/>
        <v>0</v>
      </c>
      <c r="DS143" s="118"/>
      <c r="DT143" s="118"/>
      <c r="DU143" s="119"/>
      <c r="DV143" s="119"/>
      <c r="DW143" s="77">
        <f t="shared" si="352"/>
        <v>0</v>
      </c>
      <c r="DX143" s="77">
        <f t="shared" si="353"/>
        <v>0</v>
      </c>
      <c r="DY143" s="77">
        <f t="shared" si="354"/>
        <v>0</v>
      </c>
      <c r="DZ143" s="118"/>
      <c r="EA143" s="118"/>
      <c r="EB143" s="119"/>
      <c r="EC143" s="119"/>
      <c r="ED143" s="77">
        <f t="shared" si="355"/>
        <v>0</v>
      </c>
      <c r="EE143" s="77">
        <f t="shared" si="356"/>
        <v>0</v>
      </c>
      <c r="EF143" s="77">
        <f t="shared" si="357"/>
        <v>0</v>
      </c>
      <c r="EG143" s="118"/>
      <c r="EH143" s="118"/>
      <c r="EI143" s="119"/>
      <c r="EJ143" s="119"/>
      <c r="EK143" s="77">
        <f t="shared" si="358"/>
        <v>0</v>
      </c>
      <c r="EL143" s="77">
        <f t="shared" si="359"/>
        <v>0</v>
      </c>
      <c r="EM143" s="77">
        <f t="shared" si="360"/>
        <v>0</v>
      </c>
      <c r="EN143" s="118"/>
      <c r="EO143" s="118"/>
      <c r="EP143" s="119"/>
      <c r="EQ143" s="119"/>
      <c r="ER143" s="77">
        <f t="shared" si="361"/>
        <v>0</v>
      </c>
      <c r="ES143" s="77">
        <f t="shared" si="362"/>
        <v>0</v>
      </c>
      <c r="ET143" s="77">
        <f t="shared" si="363"/>
        <v>0</v>
      </c>
      <c r="EU143" s="118"/>
      <c r="EV143" s="118"/>
      <c r="EW143" s="119"/>
      <c r="EX143" s="119"/>
      <c r="EY143" s="77">
        <f t="shared" si="364"/>
        <v>0</v>
      </c>
      <c r="EZ143" s="77">
        <f t="shared" si="365"/>
        <v>0</v>
      </c>
      <c r="FA143" s="77">
        <f t="shared" si="366"/>
        <v>0</v>
      </c>
      <c r="FB143" s="118"/>
      <c r="FC143" s="118"/>
      <c r="FD143" s="119"/>
      <c r="FE143" s="119"/>
      <c r="FF143" s="77">
        <f t="shared" si="367"/>
        <v>0</v>
      </c>
      <c r="FG143" s="77">
        <f t="shared" si="368"/>
        <v>0</v>
      </c>
      <c r="FH143" s="77">
        <f t="shared" si="369"/>
        <v>0</v>
      </c>
      <c r="FI143" s="118"/>
      <c r="FJ143" s="118"/>
      <c r="FK143" s="119"/>
      <c r="FL143" s="119"/>
      <c r="FM143" s="77">
        <f t="shared" si="370"/>
        <v>0</v>
      </c>
      <c r="FN143" s="77">
        <f t="shared" si="371"/>
        <v>0</v>
      </c>
      <c r="FO143" s="77">
        <f t="shared" si="372"/>
        <v>0</v>
      </c>
      <c r="FP143" s="118"/>
      <c r="FQ143" s="118"/>
      <c r="FR143" s="119"/>
      <c r="FS143" s="119"/>
      <c r="FT143" s="77">
        <f t="shared" si="373"/>
        <v>0</v>
      </c>
      <c r="FU143" s="77">
        <f t="shared" si="374"/>
        <v>0</v>
      </c>
      <c r="FV143" s="77">
        <f t="shared" si="375"/>
        <v>0</v>
      </c>
      <c r="FW143" s="118"/>
      <c r="FX143" s="118"/>
      <c r="FY143" s="119"/>
      <c r="FZ143" s="119"/>
      <c r="GA143" s="77">
        <f t="shared" si="376"/>
        <v>0</v>
      </c>
      <c r="GB143" s="77">
        <f t="shared" si="377"/>
        <v>0</v>
      </c>
      <c r="GC143" s="77">
        <f t="shared" si="378"/>
        <v>0</v>
      </c>
      <c r="GD143" s="118"/>
      <c r="GE143" s="118"/>
      <c r="GF143" s="119"/>
      <c r="GG143" s="119"/>
      <c r="GH143" s="77">
        <f t="shared" si="379"/>
        <v>0</v>
      </c>
      <c r="GI143" s="77">
        <f t="shared" si="380"/>
        <v>0</v>
      </c>
      <c r="GJ143" s="77">
        <f t="shared" si="381"/>
        <v>0</v>
      </c>
      <c r="GK143" s="118"/>
      <c r="GL143" s="118"/>
      <c r="GM143" s="119"/>
      <c r="GN143" s="119"/>
      <c r="GO143" s="77">
        <f t="shared" si="382"/>
        <v>0</v>
      </c>
      <c r="GP143" s="77">
        <f t="shared" si="383"/>
        <v>0</v>
      </c>
      <c r="GQ143" s="77">
        <f t="shared" si="384"/>
        <v>0</v>
      </c>
      <c r="GR143" s="118"/>
      <c r="GS143" s="118"/>
      <c r="GT143" s="119"/>
      <c r="GU143" s="119"/>
      <c r="GV143" s="77">
        <f t="shared" si="385"/>
        <v>0</v>
      </c>
      <c r="GW143" s="77">
        <f t="shared" si="386"/>
        <v>0</v>
      </c>
      <c r="GX143" s="77">
        <f t="shared" si="387"/>
        <v>0</v>
      </c>
      <c r="GY143" s="118"/>
      <c r="GZ143" s="118"/>
      <c r="HA143" s="119"/>
      <c r="HB143" s="119"/>
      <c r="HC143" s="77">
        <f t="shared" si="388"/>
        <v>0</v>
      </c>
      <c r="HD143" s="77">
        <f t="shared" si="389"/>
        <v>0</v>
      </c>
      <c r="HE143" s="77">
        <f t="shared" si="390"/>
        <v>0</v>
      </c>
      <c r="HF143" s="118"/>
      <c r="HG143" s="118"/>
      <c r="HH143" s="119"/>
      <c r="HI143" s="119"/>
      <c r="HJ143" s="77">
        <f t="shared" si="391"/>
        <v>0</v>
      </c>
      <c r="HK143" s="77">
        <f t="shared" si="392"/>
        <v>0</v>
      </c>
      <c r="HL143" s="77">
        <f t="shared" si="393"/>
        <v>0</v>
      </c>
      <c r="HM143" s="120"/>
      <c r="HN143" s="120"/>
      <c r="HO143" s="120"/>
      <c r="HP143" s="120"/>
      <c r="HQ143" s="120"/>
      <c r="HR143" s="120"/>
      <c r="HS143" s="76">
        <f t="shared" si="288"/>
        <v>0</v>
      </c>
      <c r="HT143" s="76">
        <f t="shared" si="289"/>
        <v>0</v>
      </c>
      <c r="HU143" s="76">
        <f t="shared" si="290"/>
        <v>0</v>
      </c>
      <c r="HV143" s="76">
        <f t="shared" si="291"/>
        <v>0</v>
      </c>
      <c r="HW143" s="76">
        <f t="shared" si="292"/>
        <v>0</v>
      </c>
      <c r="HX143" s="76">
        <f t="shared" si="293"/>
        <v>0</v>
      </c>
      <c r="HY143" s="76">
        <f t="shared" si="294"/>
        <v>0</v>
      </c>
      <c r="HZ143" s="76">
        <f t="shared" si="295"/>
        <v>0</v>
      </c>
      <c r="IA143" s="76">
        <f t="shared" si="296"/>
        <v>0</v>
      </c>
      <c r="IB143" s="76">
        <f t="shared" si="297"/>
        <v>0</v>
      </c>
      <c r="IC143" s="76">
        <f t="shared" si="298"/>
        <v>0</v>
      </c>
      <c r="ID143" s="76">
        <f t="shared" si="299"/>
        <v>0</v>
      </c>
      <c r="IE143" s="78">
        <f>IF('Daftar Pegawai'!I137="ASN YANG TIDAK DIBAYARKAN TPP",100%,
 IF(HZ143&gt;=$C$4,100%,
 (HN143*3%)+H143+I143+J143+O143+P143+Q143+V143+W143+X143+AC143+AD143+AE143+AJ143+AK143+AL143+AQ143+AR143+AS143+AX143+AY143+AZ143+BE143+BF143+BG143+BL143+BM143+BN143+BS143+BT143+BU143+BZ143+CA143+CB143+CG143+CH143+CI143+CN143+CO143+CP143+CU143+CV143+CW143+DB143+DC143+DD143+DI143+DJ143+DK143+DP143+DQ143+DR143+DW143+DX143+DY143+ED143+EE143+EF143+EK143+EL143+EM143+ER143+ES143+ET143+EY143+EZ143+FA143+FF143+FG143+FH143+FM143+FN143+FO143+FT143+FU143+FV143+GA143+GB143+GC143+GH143+GI143+GJ143+GO143+GP143+GQ143+GV143+GW143+GX143+HC143+HD143+HE143+HJ143+HK143+HL143+'Daftar Pegawai'!K137+'Daftar Pegawai'!M137+'Daftar Pegawai'!U137+'Daftar Pegawai'!O137+'Daftar Pegawai'!Q137+'Daftar Pegawai'!S137
 )
)</f>
        <v>1</v>
      </c>
      <c r="IF143" s="78">
        <f t="shared" si="394"/>
        <v>1</v>
      </c>
    </row>
    <row r="144" spans="1:240" x14ac:dyDescent="0.25">
      <c r="A144" s="121">
        <f t="shared" si="300"/>
        <v>134</v>
      </c>
      <c r="B144" s="121">
        <f>'Daftar Pegawai'!B138</f>
        <v>0</v>
      </c>
      <c r="C144" s="121">
        <f>'Daftar Pegawai'!C138</f>
        <v>0</v>
      </c>
      <c r="D144" s="118"/>
      <c r="E144" s="118"/>
      <c r="F144" s="119"/>
      <c r="G144" s="119"/>
      <c r="H144" s="77">
        <f t="shared" si="301"/>
        <v>0</v>
      </c>
      <c r="I144" s="77">
        <f t="shared" si="302"/>
        <v>0</v>
      </c>
      <c r="J144" s="77">
        <f t="shared" si="303"/>
        <v>0</v>
      </c>
      <c r="K144" s="118"/>
      <c r="L144" s="118"/>
      <c r="M144" s="119"/>
      <c r="N144" s="119"/>
      <c r="O144" s="77">
        <f t="shared" si="304"/>
        <v>0</v>
      </c>
      <c r="P144" s="77">
        <f t="shared" si="305"/>
        <v>0</v>
      </c>
      <c r="Q144" s="77">
        <f t="shared" si="306"/>
        <v>0</v>
      </c>
      <c r="R144" s="118"/>
      <c r="S144" s="118"/>
      <c r="T144" s="119"/>
      <c r="U144" s="119"/>
      <c r="V144" s="77">
        <f t="shared" si="307"/>
        <v>0</v>
      </c>
      <c r="W144" s="77">
        <f t="shared" si="308"/>
        <v>0</v>
      </c>
      <c r="X144" s="77">
        <f t="shared" si="309"/>
        <v>0</v>
      </c>
      <c r="Y144" s="118"/>
      <c r="Z144" s="118"/>
      <c r="AA144" s="119"/>
      <c r="AB144" s="119"/>
      <c r="AC144" s="77">
        <f t="shared" si="310"/>
        <v>0</v>
      </c>
      <c r="AD144" s="77">
        <f t="shared" si="311"/>
        <v>0</v>
      </c>
      <c r="AE144" s="77">
        <f t="shared" si="312"/>
        <v>0</v>
      </c>
      <c r="AF144" s="118"/>
      <c r="AG144" s="118"/>
      <c r="AH144" s="119"/>
      <c r="AI144" s="119"/>
      <c r="AJ144" s="77">
        <f t="shared" si="313"/>
        <v>0</v>
      </c>
      <c r="AK144" s="77">
        <f t="shared" si="314"/>
        <v>0</v>
      </c>
      <c r="AL144" s="77">
        <f t="shared" si="315"/>
        <v>0</v>
      </c>
      <c r="AM144" s="118"/>
      <c r="AN144" s="118"/>
      <c r="AO144" s="119"/>
      <c r="AP144" s="119"/>
      <c r="AQ144" s="77">
        <f t="shared" si="316"/>
        <v>0</v>
      </c>
      <c r="AR144" s="77">
        <f t="shared" si="317"/>
        <v>0</v>
      </c>
      <c r="AS144" s="77">
        <f t="shared" si="318"/>
        <v>0</v>
      </c>
      <c r="AT144" s="118"/>
      <c r="AU144" s="118"/>
      <c r="AV144" s="119"/>
      <c r="AW144" s="119"/>
      <c r="AX144" s="77">
        <f t="shared" si="319"/>
        <v>0</v>
      </c>
      <c r="AY144" s="77">
        <f t="shared" si="320"/>
        <v>0</v>
      </c>
      <c r="AZ144" s="77">
        <f t="shared" si="321"/>
        <v>0</v>
      </c>
      <c r="BA144" s="118"/>
      <c r="BB144" s="118"/>
      <c r="BC144" s="119"/>
      <c r="BD144" s="119"/>
      <c r="BE144" s="77">
        <f t="shared" si="322"/>
        <v>0</v>
      </c>
      <c r="BF144" s="77">
        <f t="shared" si="323"/>
        <v>0</v>
      </c>
      <c r="BG144" s="77">
        <f t="shared" si="324"/>
        <v>0</v>
      </c>
      <c r="BH144" s="118"/>
      <c r="BI144" s="118"/>
      <c r="BJ144" s="119"/>
      <c r="BK144" s="119"/>
      <c r="BL144" s="77">
        <f t="shared" si="325"/>
        <v>0</v>
      </c>
      <c r="BM144" s="77">
        <f t="shared" si="326"/>
        <v>0</v>
      </c>
      <c r="BN144" s="77">
        <f t="shared" si="327"/>
        <v>0</v>
      </c>
      <c r="BO144" s="118"/>
      <c r="BP144" s="118"/>
      <c r="BQ144" s="119"/>
      <c r="BR144" s="119"/>
      <c r="BS144" s="77">
        <f t="shared" si="328"/>
        <v>0</v>
      </c>
      <c r="BT144" s="77">
        <f t="shared" si="329"/>
        <v>0</v>
      </c>
      <c r="BU144" s="77">
        <f t="shared" si="330"/>
        <v>0</v>
      </c>
      <c r="BV144" s="118"/>
      <c r="BW144" s="118"/>
      <c r="BX144" s="119"/>
      <c r="BY144" s="119"/>
      <c r="BZ144" s="77">
        <f t="shared" si="331"/>
        <v>0</v>
      </c>
      <c r="CA144" s="77">
        <f t="shared" si="332"/>
        <v>0</v>
      </c>
      <c r="CB144" s="77">
        <f t="shared" si="333"/>
        <v>0</v>
      </c>
      <c r="CC144" s="118"/>
      <c r="CD144" s="118"/>
      <c r="CE144" s="119"/>
      <c r="CF144" s="119"/>
      <c r="CG144" s="77">
        <f t="shared" si="334"/>
        <v>0</v>
      </c>
      <c r="CH144" s="77">
        <f t="shared" si="335"/>
        <v>0</v>
      </c>
      <c r="CI144" s="77">
        <f t="shared" si="336"/>
        <v>0</v>
      </c>
      <c r="CJ144" s="118"/>
      <c r="CK144" s="118"/>
      <c r="CL144" s="119"/>
      <c r="CM144" s="119"/>
      <c r="CN144" s="77">
        <f t="shared" si="337"/>
        <v>0</v>
      </c>
      <c r="CO144" s="77">
        <f t="shared" si="338"/>
        <v>0</v>
      </c>
      <c r="CP144" s="77">
        <f t="shared" si="339"/>
        <v>0</v>
      </c>
      <c r="CQ144" s="118"/>
      <c r="CR144" s="118"/>
      <c r="CS144" s="119"/>
      <c r="CT144" s="119"/>
      <c r="CU144" s="77">
        <f t="shared" si="340"/>
        <v>0</v>
      </c>
      <c r="CV144" s="77">
        <f t="shared" si="341"/>
        <v>0</v>
      </c>
      <c r="CW144" s="77">
        <f t="shared" si="342"/>
        <v>0</v>
      </c>
      <c r="CX144" s="118"/>
      <c r="CY144" s="118"/>
      <c r="CZ144" s="119"/>
      <c r="DA144" s="119"/>
      <c r="DB144" s="77">
        <f t="shared" si="343"/>
        <v>0</v>
      </c>
      <c r="DC144" s="77">
        <f t="shared" si="344"/>
        <v>0</v>
      </c>
      <c r="DD144" s="77">
        <f t="shared" si="345"/>
        <v>0</v>
      </c>
      <c r="DE144" s="118"/>
      <c r="DF144" s="118"/>
      <c r="DG144" s="119"/>
      <c r="DH144" s="119"/>
      <c r="DI144" s="77">
        <f t="shared" si="346"/>
        <v>0</v>
      </c>
      <c r="DJ144" s="77">
        <f t="shared" si="347"/>
        <v>0</v>
      </c>
      <c r="DK144" s="77">
        <f t="shared" si="348"/>
        <v>0</v>
      </c>
      <c r="DL144" s="118"/>
      <c r="DM144" s="118"/>
      <c r="DN144" s="119"/>
      <c r="DO144" s="119"/>
      <c r="DP144" s="77">
        <f t="shared" si="349"/>
        <v>0</v>
      </c>
      <c r="DQ144" s="77">
        <f t="shared" si="350"/>
        <v>0</v>
      </c>
      <c r="DR144" s="77">
        <f t="shared" si="351"/>
        <v>0</v>
      </c>
      <c r="DS144" s="118"/>
      <c r="DT144" s="118"/>
      <c r="DU144" s="119"/>
      <c r="DV144" s="119"/>
      <c r="DW144" s="77">
        <f t="shared" si="352"/>
        <v>0</v>
      </c>
      <c r="DX144" s="77">
        <f t="shared" si="353"/>
        <v>0</v>
      </c>
      <c r="DY144" s="77">
        <f t="shared" si="354"/>
        <v>0</v>
      </c>
      <c r="DZ144" s="118"/>
      <c r="EA144" s="118"/>
      <c r="EB144" s="119"/>
      <c r="EC144" s="119"/>
      <c r="ED144" s="77">
        <f t="shared" si="355"/>
        <v>0</v>
      </c>
      <c r="EE144" s="77">
        <f t="shared" si="356"/>
        <v>0</v>
      </c>
      <c r="EF144" s="77">
        <f t="shared" si="357"/>
        <v>0</v>
      </c>
      <c r="EG144" s="118"/>
      <c r="EH144" s="118"/>
      <c r="EI144" s="119"/>
      <c r="EJ144" s="119"/>
      <c r="EK144" s="77">
        <f t="shared" si="358"/>
        <v>0</v>
      </c>
      <c r="EL144" s="77">
        <f t="shared" si="359"/>
        <v>0</v>
      </c>
      <c r="EM144" s="77">
        <f t="shared" si="360"/>
        <v>0</v>
      </c>
      <c r="EN144" s="118"/>
      <c r="EO144" s="118"/>
      <c r="EP144" s="119"/>
      <c r="EQ144" s="119"/>
      <c r="ER144" s="77">
        <f t="shared" si="361"/>
        <v>0</v>
      </c>
      <c r="ES144" s="77">
        <f t="shared" si="362"/>
        <v>0</v>
      </c>
      <c r="ET144" s="77">
        <f t="shared" si="363"/>
        <v>0</v>
      </c>
      <c r="EU144" s="118"/>
      <c r="EV144" s="118"/>
      <c r="EW144" s="119"/>
      <c r="EX144" s="119"/>
      <c r="EY144" s="77">
        <f t="shared" si="364"/>
        <v>0</v>
      </c>
      <c r="EZ144" s="77">
        <f t="shared" si="365"/>
        <v>0</v>
      </c>
      <c r="FA144" s="77">
        <f t="shared" si="366"/>
        <v>0</v>
      </c>
      <c r="FB144" s="118"/>
      <c r="FC144" s="118"/>
      <c r="FD144" s="119"/>
      <c r="FE144" s="119"/>
      <c r="FF144" s="77">
        <f t="shared" si="367"/>
        <v>0</v>
      </c>
      <c r="FG144" s="77">
        <f t="shared" si="368"/>
        <v>0</v>
      </c>
      <c r="FH144" s="77">
        <f t="shared" si="369"/>
        <v>0</v>
      </c>
      <c r="FI144" s="118"/>
      <c r="FJ144" s="118"/>
      <c r="FK144" s="119"/>
      <c r="FL144" s="119"/>
      <c r="FM144" s="77">
        <f t="shared" si="370"/>
        <v>0</v>
      </c>
      <c r="FN144" s="77">
        <f t="shared" si="371"/>
        <v>0</v>
      </c>
      <c r="FO144" s="77">
        <f t="shared" si="372"/>
        <v>0</v>
      </c>
      <c r="FP144" s="118"/>
      <c r="FQ144" s="118"/>
      <c r="FR144" s="119"/>
      <c r="FS144" s="119"/>
      <c r="FT144" s="77">
        <f t="shared" si="373"/>
        <v>0</v>
      </c>
      <c r="FU144" s="77">
        <f t="shared" si="374"/>
        <v>0</v>
      </c>
      <c r="FV144" s="77">
        <f t="shared" si="375"/>
        <v>0</v>
      </c>
      <c r="FW144" s="118"/>
      <c r="FX144" s="118"/>
      <c r="FY144" s="119"/>
      <c r="FZ144" s="119"/>
      <c r="GA144" s="77">
        <f t="shared" si="376"/>
        <v>0</v>
      </c>
      <c r="GB144" s="77">
        <f t="shared" si="377"/>
        <v>0</v>
      </c>
      <c r="GC144" s="77">
        <f t="shared" si="378"/>
        <v>0</v>
      </c>
      <c r="GD144" s="118"/>
      <c r="GE144" s="118"/>
      <c r="GF144" s="119"/>
      <c r="GG144" s="119"/>
      <c r="GH144" s="77">
        <f t="shared" si="379"/>
        <v>0</v>
      </c>
      <c r="GI144" s="77">
        <f t="shared" si="380"/>
        <v>0</v>
      </c>
      <c r="GJ144" s="77">
        <f t="shared" si="381"/>
        <v>0</v>
      </c>
      <c r="GK144" s="118"/>
      <c r="GL144" s="118"/>
      <c r="GM144" s="119"/>
      <c r="GN144" s="119"/>
      <c r="GO144" s="77">
        <f t="shared" si="382"/>
        <v>0</v>
      </c>
      <c r="GP144" s="77">
        <f t="shared" si="383"/>
        <v>0</v>
      </c>
      <c r="GQ144" s="77">
        <f t="shared" si="384"/>
        <v>0</v>
      </c>
      <c r="GR144" s="118"/>
      <c r="GS144" s="118"/>
      <c r="GT144" s="119"/>
      <c r="GU144" s="119"/>
      <c r="GV144" s="77">
        <f t="shared" si="385"/>
        <v>0</v>
      </c>
      <c r="GW144" s="77">
        <f t="shared" si="386"/>
        <v>0</v>
      </c>
      <c r="GX144" s="77">
        <f t="shared" si="387"/>
        <v>0</v>
      </c>
      <c r="GY144" s="118"/>
      <c r="GZ144" s="118"/>
      <c r="HA144" s="119"/>
      <c r="HB144" s="119"/>
      <c r="HC144" s="77">
        <f t="shared" si="388"/>
        <v>0</v>
      </c>
      <c r="HD144" s="77">
        <f t="shared" si="389"/>
        <v>0</v>
      </c>
      <c r="HE144" s="77">
        <f t="shared" si="390"/>
        <v>0</v>
      </c>
      <c r="HF144" s="118"/>
      <c r="HG144" s="118"/>
      <c r="HH144" s="119"/>
      <c r="HI144" s="119"/>
      <c r="HJ144" s="77">
        <f t="shared" si="391"/>
        <v>0</v>
      </c>
      <c r="HK144" s="77">
        <f t="shared" si="392"/>
        <v>0</v>
      </c>
      <c r="HL144" s="77">
        <f t="shared" si="393"/>
        <v>0</v>
      </c>
      <c r="HM144" s="120"/>
      <c r="HN144" s="120"/>
      <c r="HO144" s="120"/>
      <c r="HP144" s="120"/>
      <c r="HQ144" s="120"/>
      <c r="HR144" s="120"/>
      <c r="HS144" s="76">
        <f t="shared" si="288"/>
        <v>0</v>
      </c>
      <c r="HT144" s="76">
        <f t="shared" si="289"/>
        <v>0</v>
      </c>
      <c r="HU144" s="76">
        <f t="shared" si="290"/>
        <v>0</v>
      </c>
      <c r="HV144" s="76">
        <f t="shared" si="291"/>
        <v>0</v>
      </c>
      <c r="HW144" s="76">
        <f t="shared" si="292"/>
        <v>0</v>
      </c>
      <c r="HX144" s="76">
        <f t="shared" si="293"/>
        <v>0</v>
      </c>
      <c r="HY144" s="76">
        <f t="shared" si="294"/>
        <v>0</v>
      </c>
      <c r="HZ144" s="76">
        <f t="shared" si="295"/>
        <v>0</v>
      </c>
      <c r="IA144" s="76">
        <f t="shared" si="296"/>
        <v>0</v>
      </c>
      <c r="IB144" s="76">
        <f t="shared" si="297"/>
        <v>0</v>
      </c>
      <c r="IC144" s="76">
        <f t="shared" si="298"/>
        <v>0</v>
      </c>
      <c r="ID144" s="76">
        <f t="shared" si="299"/>
        <v>0</v>
      </c>
      <c r="IE144" s="78">
        <f>IF('Daftar Pegawai'!I138="ASN YANG TIDAK DIBAYARKAN TPP",100%,
 IF(HZ144&gt;=$C$4,100%,
 (HN144*3%)+H144+I144+J144+O144+P144+Q144+V144+W144+X144+AC144+AD144+AE144+AJ144+AK144+AL144+AQ144+AR144+AS144+AX144+AY144+AZ144+BE144+BF144+BG144+BL144+BM144+BN144+BS144+BT144+BU144+BZ144+CA144+CB144+CG144+CH144+CI144+CN144+CO144+CP144+CU144+CV144+CW144+DB144+DC144+DD144+DI144+DJ144+DK144+DP144+DQ144+DR144+DW144+DX144+DY144+ED144+EE144+EF144+EK144+EL144+EM144+ER144+ES144+ET144+EY144+EZ144+FA144+FF144+FG144+FH144+FM144+FN144+FO144+FT144+FU144+FV144+GA144+GB144+GC144+GH144+GI144+GJ144+GO144+GP144+GQ144+GV144+GW144+GX144+HC144+HD144+HE144+HJ144+HK144+HL144+'Daftar Pegawai'!K138+'Daftar Pegawai'!M138+'Daftar Pegawai'!U138+'Daftar Pegawai'!O138+'Daftar Pegawai'!Q138+'Daftar Pegawai'!S138
 )
)</f>
        <v>1</v>
      </c>
      <c r="IF144" s="78">
        <f t="shared" si="394"/>
        <v>1</v>
      </c>
    </row>
    <row r="145" spans="1:240" x14ac:dyDescent="0.25">
      <c r="A145" s="121">
        <f t="shared" si="300"/>
        <v>135</v>
      </c>
      <c r="B145" s="121">
        <f>'Daftar Pegawai'!B139</f>
        <v>0</v>
      </c>
      <c r="C145" s="121">
        <f>'Daftar Pegawai'!C139</f>
        <v>0</v>
      </c>
      <c r="D145" s="118"/>
      <c r="E145" s="118"/>
      <c r="F145" s="119"/>
      <c r="G145" s="119"/>
      <c r="H145" s="77">
        <f t="shared" si="301"/>
        <v>0</v>
      </c>
      <c r="I145" s="77">
        <f t="shared" si="302"/>
        <v>0</v>
      </c>
      <c r="J145" s="77">
        <f t="shared" si="303"/>
        <v>0</v>
      </c>
      <c r="K145" s="118"/>
      <c r="L145" s="118"/>
      <c r="M145" s="119"/>
      <c r="N145" s="119"/>
      <c r="O145" s="77">
        <f t="shared" si="304"/>
        <v>0</v>
      </c>
      <c r="P145" s="77">
        <f t="shared" si="305"/>
        <v>0</v>
      </c>
      <c r="Q145" s="77">
        <f t="shared" si="306"/>
        <v>0</v>
      </c>
      <c r="R145" s="118"/>
      <c r="S145" s="118"/>
      <c r="T145" s="119"/>
      <c r="U145" s="119"/>
      <c r="V145" s="77">
        <f t="shared" si="307"/>
        <v>0</v>
      </c>
      <c r="W145" s="77">
        <f t="shared" si="308"/>
        <v>0</v>
      </c>
      <c r="X145" s="77">
        <f t="shared" si="309"/>
        <v>0</v>
      </c>
      <c r="Y145" s="118"/>
      <c r="Z145" s="118"/>
      <c r="AA145" s="119"/>
      <c r="AB145" s="119"/>
      <c r="AC145" s="77">
        <f t="shared" si="310"/>
        <v>0</v>
      </c>
      <c r="AD145" s="77">
        <f t="shared" si="311"/>
        <v>0</v>
      </c>
      <c r="AE145" s="77">
        <f t="shared" si="312"/>
        <v>0</v>
      </c>
      <c r="AF145" s="118"/>
      <c r="AG145" s="118"/>
      <c r="AH145" s="119"/>
      <c r="AI145" s="119"/>
      <c r="AJ145" s="77">
        <f t="shared" si="313"/>
        <v>0</v>
      </c>
      <c r="AK145" s="77">
        <f t="shared" si="314"/>
        <v>0</v>
      </c>
      <c r="AL145" s="77">
        <f t="shared" si="315"/>
        <v>0</v>
      </c>
      <c r="AM145" s="118"/>
      <c r="AN145" s="118"/>
      <c r="AO145" s="119"/>
      <c r="AP145" s="119"/>
      <c r="AQ145" s="77">
        <f t="shared" si="316"/>
        <v>0</v>
      </c>
      <c r="AR145" s="77">
        <f t="shared" si="317"/>
        <v>0</v>
      </c>
      <c r="AS145" s="77">
        <f t="shared" si="318"/>
        <v>0</v>
      </c>
      <c r="AT145" s="118"/>
      <c r="AU145" s="118"/>
      <c r="AV145" s="119"/>
      <c r="AW145" s="119"/>
      <c r="AX145" s="77">
        <f t="shared" si="319"/>
        <v>0</v>
      </c>
      <c r="AY145" s="77">
        <f t="shared" si="320"/>
        <v>0</v>
      </c>
      <c r="AZ145" s="77">
        <f t="shared" si="321"/>
        <v>0</v>
      </c>
      <c r="BA145" s="118"/>
      <c r="BB145" s="118"/>
      <c r="BC145" s="119"/>
      <c r="BD145" s="119"/>
      <c r="BE145" s="77">
        <f t="shared" si="322"/>
        <v>0</v>
      </c>
      <c r="BF145" s="77">
        <f t="shared" si="323"/>
        <v>0</v>
      </c>
      <c r="BG145" s="77">
        <f t="shared" si="324"/>
        <v>0</v>
      </c>
      <c r="BH145" s="118"/>
      <c r="BI145" s="118"/>
      <c r="BJ145" s="119"/>
      <c r="BK145" s="119"/>
      <c r="BL145" s="77">
        <f t="shared" si="325"/>
        <v>0</v>
      </c>
      <c r="BM145" s="77">
        <f t="shared" si="326"/>
        <v>0</v>
      </c>
      <c r="BN145" s="77">
        <f t="shared" si="327"/>
        <v>0</v>
      </c>
      <c r="BO145" s="118"/>
      <c r="BP145" s="118"/>
      <c r="BQ145" s="119"/>
      <c r="BR145" s="119"/>
      <c r="BS145" s="77">
        <f t="shared" si="328"/>
        <v>0</v>
      </c>
      <c r="BT145" s="77">
        <f t="shared" si="329"/>
        <v>0</v>
      </c>
      <c r="BU145" s="77">
        <f t="shared" si="330"/>
        <v>0</v>
      </c>
      <c r="BV145" s="118"/>
      <c r="BW145" s="118"/>
      <c r="BX145" s="119"/>
      <c r="BY145" s="119"/>
      <c r="BZ145" s="77">
        <f t="shared" si="331"/>
        <v>0</v>
      </c>
      <c r="CA145" s="77">
        <f t="shared" si="332"/>
        <v>0</v>
      </c>
      <c r="CB145" s="77">
        <f t="shared" si="333"/>
        <v>0</v>
      </c>
      <c r="CC145" s="118"/>
      <c r="CD145" s="118"/>
      <c r="CE145" s="119"/>
      <c r="CF145" s="119"/>
      <c r="CG145" s="77">
        <f t="shared" si="334"/>
        <v>0</v>
      </c>
      <c r="CH145" s="77">
        <f t="shared" si="335"/>
        <v>0</v>
      </c>
      <c r="CI145" s="77">
        <f t="shared" si="336"/>
        <v>0</v>
      </c>
      <c r="CJ145" s="118"/>
      <c r="CK145" s="118"/>
      <c r="CL145" s="119"/>
      <c r="CM145" s="119"/>
      <c r="CN145" s="77">
        <f t="shared" si="337"/>
        <v>0</v>
      </c>
      <c r="CO145" s="77">
        <f t="shared" si="338"/>
        <v>0</v>
      </c>
      <c r="CP145" s="77">
        <f t="shared" si="339"/>
        <v>0</v>
      </c>
      <c r="CQ145" s="118"/>
      <c r="CR145" s="118"/>
      <c r="CS145" s="119"/>
      <c r="CT145" s="119"/>
      <c r="CU145" s="77">
        <f t="shared" si="340"/>
        <v>0</v>
      </c>
      <c r="CV145" s="77">
        <f t="shared" si="341"/>
        <v>0</v>
      </c>
      <c r="CW145" s="77">
        <f t="shared" si="342"/>
        <v>0</v>
      </c>
      <c r="CX145" s="118"/>
      <c r="CY145" s="118"/>
      <c r="CZ145" s="119"/>
      <c r="DA145" s="119"/>
      <c r="DB145" s="77">
        <f t="shared" si="343"/>
        <v>0</v>
      </c>
      <c r="DC145" s="77">
        <f t="shared" si="344"/>
        <v>0</v>
      </c>
      <c r="DD145" s="77">
        <f t="shared" si="345"/>
        <v>0</v>
      </c>
      <c r="DE145" s="118"/>
      <c r="DF145" s="118"/>
      <c r="DG145" s="119"/>
      <c r="DH145" s="119"/>
      <c r="DI145" s="77">
        <f t="shared" si="346"/>
        <v>0</v>
      </c>
      <c r="DJ145" s="77">
        <f t="shared" si="347"/>
        <v>0</v>
      </c>
      <c r="DK145" s="77">
        <f t="shared" si="348"/>
        <v>0</v>
      </c>
      <c r="DL145" s="118"/>
      <c r="DM145" s="118"/>
      <c r="DN145" s="119"/>
      <c r="DO145" s="119"/>
      <c r="DP145" s="77">
        <f t="shared" si="349"/>
        <v>0</v>
      </c>
      <c r="DQ145" s="77">
        <f t="shared" si="350"/>
        <v>0</v>
      </c>
      <c r="DR145" s="77">
        <f t="shared" si="351"/>
        <v>0</v>
      </c>
      <c r="DS145" s="118"/>
      <c r="DT145" s="118"/>
      <c r="DU145" s="119"/>
      <c r="DV145" s="119"/>
      <c r="DW145" s="77">
        <f t="shared" si="352"/>
        <v>0</v>
      </c>
      <c r="DX145" s="77">
        <f t="shared" si="353"/>
        <v>0</v>
      </c>
      <c r="DY145" s="77">
        <f t="shared" si="354"/>
        <v>0</v>
      </c>
      <c r="DZ145" s="118"/>
      <c r="EA145" s="118"/>
      <c r="EB145" s="119"/>
      <c r="EC145" s="119"/>
      <c r="ED145" s="77">
        <f t="shared" si="355"/>
        <v>0</v>
      </c>
      <c r="EE145" s="77">
        <f t="shared" si="356"/>
        <v>0</v>
      </c>
      <c r="EF145" s="77">
        <f t="shared" si="357"/>
        <v>0</v>
      </c>
      <c r="EG145" s="118"/>
      <c r="EH145" s="118"/>
      <c r="EI145" s="119"/>
      <c r="EJ145" s="119"/>
      <c r="EK145" s="77">
        <f t="shared" si="358"/>
        <v>0</v>
      </c>
      <c r="EL145" s="77">
        <f t="shared" si="359"/>
        <v>0</v>
      </c>
      <c r="EM145" s="77">
        <f t="shared" si="360"/>
        <v>0</v>
      </c>
      <c r="EN145" s="118"/>
      <c r="EO145" s="118"/>
      <c r="EP145" s="119"/>
      <c r="EQ145" s="119"/>
      <c r="ER145" s="77">
        <f t="shared" si="361"/>
        <v>0</v>
      </c>
      <c r="ES145" s="77">
        <f t="shared" si="362"/>
        <v>0</v>
      </c>
      <c r="ET145" s="77">
        <f t="shared" si="363"/>
        <v>0</v>
      </c>
      <c r="EU145" s="118"/>
      <c r="EV145" s="118"/>
      <c r="EW145" s="119"/>
      <c r="EX145" s="119"/>
      <c r="EY145" s="77">
        <f t="shared" si="364"/>
        <v>0</v>
      </c>
      <c r="EZ145" s="77">
        <f t="shared" si="365"/>
        <v>0</v>
      </c>
      <c r="FA145" s="77">
        <f t="shared" si="366"/>
        <v>0</v>
      </c>
      <c r="FB145" s="118"/>
      <c r="FC145" s="118"/>
      <c r="FD145" s="119"/>
      <c r="FE145" s="119"/>
      <c r="FF145" s="77">
        <f t="shared" si="367"/>
        <v>0</v>
      </c>
      <c r="FG145" s="77">
        <f t="shared" si="368"/>
        <v>0</v>
      </c>
      <c r="FH145" s="77">
        <f t="shared" si="369"/>
        <v>0</v>
      </c>
      <c r="FI145" s="118"/>
      <c r="FJ145" s="118"/>
      <c r="FK145" s="119"/>
      <c r="FL145" s="119"/>
      <c r="FM145" s="77">
        <f t="shared" si="370"/>
        <v>0</v>
      </c>
      <c r="FN145" s="77">
        <f t="shared" si="371"/>
        <v>0</v>
      </c>
      <c r="FO145" s="77">
        <f t="shared" si="372"/>
        <v>0</v>
      </c>
      <c r="FP145" s="118"/>
      <c r="FQ145" s="118"/>
      <c r="FR145" s="119"/>
      <c r="FS145" s="119"/>
      <c r="FT145" s="77">
        <f t="shared" si="373"/>
        <v>0</v>
      </c>
      <c r="FU145" s="77">
        <f t="shared" si="374"/>
        <v>0</v>
      </c>
      <c r="FV145" s="77">
        <f t="shared" si="375"/>
        <v>0</v>
      </c>
      <c r="FW145" s="118"/>
      <c r="FX145" s="118"/>
      <c r="FY145" s="119"/>
      <c r="FZ145" s="119"/>
      <c r="GA145" s="77">
        <f t="shared" si="376"/>
        <v>0</v>
      </c>
      <c r="GB145" s="77">
        <f t="shared" si="377"/>
        <v>0</v>
      </c>
      <c r="GC145" s="77">
        <f t="shared" si="378"/>
        <v>0</v>
      </c>
      <c r="GD145" s="118"/>
      <c r="GE145" s="118"/>
      <c r="GF145" s="119"/>
      <c r="GG145" s="119"/>
      <c r="GH145" s="77">
        <f t="shared" si="379"/>
        <v>0</v>
      </c>
      <c r="GI145" s="77">
        <f t="shared" si="380"/>
        <v>0</v>
      </c>
      <c r="GJ145" s="77">
        <f t="shared" si="381"/>
        <v>0</v>
      </c>
      <c r="GK145" s="118"/>
      <c r="GL145" s="118"/>
      <c r="GM145" s="119"/>
      <c r="GN145" s="119"/>
      <c r="GO145" s="77">
        <f t="shared" si="382"/>
        <v>0</v>
      </c>
      <c r="GP145" s="77">
        <f t="shared" si="383"/>
        <v>0</v>
      </c>
      <c r="GQ145" s="77">
        <f t="shared" si="384"/>
        <v>0</v>
      </c>
      <c r="GR145" s="118"/>
      <c r="GS145" s="118"/>
      <c r="GT145" s="119"/>
      <c r="GU145" s="119"/>
      <c r="GV145" s="77">
        <f t="shared" si="385"/>
        <v>0</v>
      </c>
      <c r="GW145" s="77">
        <f t="shared" si="386"/>
        <v>0</v>
      </c>
      <c r="GX145" s="77">
        <f t="shared" si="387"/>
        <v>0</v>
      </c>
      <c r="GY145" s="118"/>
      <c r="GZ145" s="118"/>
      <c r="HA145" s="119"/>
      <c r="HB145" s="119"/>
      <c r="HC145" s="77">
        <f t="shared" si="388"/>
        <v>0</v>
      </c>
      <c r="HD145" s="77">
        <f t="shared" si="389"/>
        <v>0</v>
      </c>
      <c r="HE145" s="77">
        <f t="shared" si="390"/>
        <v>0</v>
      </c>
      <c r="HF145" s="118"/>
      <c r="HG145" s="118"/>
      <c r="HH145" s="119"/>
      <c r="HI145" s="119"/>
      <c r="HJ145" s="77">
        <f t="shared" si="391"/>
        <v>0</v>
      </c>
      <c r="HK145" s="77">
        <f t="shared" si="392"/>
        <v>0</v>
      </c>
      <c r="HL145" s="77">
        <f t="shared" si="393"/>
        <v>0</v>
      </c>
      <c r="HM145" s="120"/>
      <c r="HN145" s="120"/>
      <c r="HO145" s="120"/>
      <c r="HP145" s="120"/>
      <c r="HQ145" s="120"/>
      <c r="HR145" s="120"/>
      <c r="HS145" s="76">
        <f t="shared" si="288"/>
        <v>0</v>
      </c>
      <c r="HT145" s="76">
        <f t="shared" si="289"/>
        <v>0</v>
      </c>
      <c r="HU145" s="76">
        <f t="shared" si="290"/>
        <v>0</v>
      </c>
      <c r="HV145" s="76">
        <f t="shared" si="291"/>
        <v>0</v>
      </c>
      <c r="HW145" s="76">
        <f t="shared" si="292"/>
        <v>0</v>
      </c>
      <c r="HX145" s="76">
        <f t="shared" si="293"/>
        <v>0</v>
      </c>
      <c r="HY145" s="76">
        <f t="shared" si="294"/>
        <v>0</v>
      </c>
      <c r="HZ145" s="76">
        <f t="shared" si="295"/>
        <v>0</v>
      </c>
      <c r="IA145" s="76">
        <f t="shared" si="296"/>
        <v>0</v>
      </c>
      <c r="IB145" s="76">
        <f t="shared" si="297"/>
        <v>0</v>
      </c>
      <c r="IC145" s="76">
        <f t="shared" si="298"/>
        <v>0</v>
      </c>
      <c r="ID145" s="76">
        <f t="shared" si="299"/>
        <v>0</v>
      </c>
      <c r="IE145" s="78">
        <f>IF('Daftar Pegawai'!I139="ASN YANG TIDAK DIBAYARKAN TPP",100%,
 IF(HZ145&gt;=$C$4,100%,
 (HN145*3%)+H145+I145+J145+O145+P145+Q145+V145+W145+X145+AC145+AD145+AE145+AJ145+AK145+AL145+AQ145+AR145+AS145+AX145+AY145+AZ145+BE145+BF145+BG145+BL145+BM145+BN145+BS145+BT145+BU145+BZ145+CA145+CB145+CG145+CH145+CI145+CN145+CO145+CP145+CU145+CV145+CW145+DB145+DC145+DD145+DI145+DJ145+DK145+DP145+DQ145+DR145+DW145+DX145+DY145+ED145+EE145+EF145+EK145+EL145+EM145+ER145+ES145+ET145+EY145+EZ145+FA145+FF145+FG145+FH145+FM145+FN145+FO145+FT145+FU145+FV145+GA145+GB145+GC145+GH145+GI145+GJ145+GO145+GP145+GQ145+GV145+GW145+GX145+HC145+HD145+HE145+HJ145+HK145+HL145+'Daftar Pegawai'!K139+'Daftar Pegawai'!M139+'Daftar Pegawai'!U139+'Daftar Pegawai'!O139+'Daftar Pegawai'!Q139+'Daftar Pegawai'!S139
 )
)</f>
        <v>1</v>
      </c>
      <c r="IF145" s="78">
        <f t="shared" si="394"/>
        <v>1</v>
      </c>
    </row>
    <row r="146" spans="1:240" x14ac:dyDescent="0.25">
      <c r="A146" s="121">
        <f t="shared" si="300"/>
        <v>136</v>
      </c>
      <c r="B146" s="121">
        <f>'Daftar Pegawai'!B140</f>
        <v>0</v>
      </c>
      <c r="C146" s="121">
        <f>'Daftar Pegawai'!C140</f>
        <v>0</v>
      </c>
      <c r="D146" s="118"/>
      <c r="E146" s="118"/>
      <c r="F146" s="119"/>
      <c r="G146" s="119"/>
      <c r="H146" s="77">
        <f t="shared" si="301"/>
        <v>0</v>
      </c>
      <c r="I146" s="77">
        <f t="shared" si="302"/>
        <v>0</v>
      </c>
      <c r="J146" s="77">
        <f t="shared" si="303"/>
        <v>0</v>
      </c>
      <c r="K146" s="118"/>
      <c r="L146" s="118"/>
      <c r="M146" s="119"/>
      <c r="N146" s="119"/>
      <c r="O146" s="77">
        <f t="shared" si="304"/>
        <v>0</v>
      </c>
      <c r="P146" s="77">
        <f t="shared" si="305"/>
        <v>0</v>
      </c>
      <c r="Q146" s="77">
        <f t="shared" si="306"/>
        <v>0</v>
      </c>
      <c r="R146" s="118"/>
      <c r="S146" s="118"/>
      <c r="T146" s="119"/>
      <c r="U146" s="119"/>
      <c r="V146" s="77">
        <f t="shared" si="307"/>
        <v>0</v>
      </c>
      <c r="W146" s="77">
        <f t="shared" si="308"/>
        <v>0</v>
      </c>
      <c r="X146" s="77">
        <f t="shared" si="309"/>
        <v>0</v>
      </c>
      <c r="Y146" s="118"/>
      <c r="Z146" s="118"/>
      <c r="AA146" s="119"/>
      <c r="AB146" s="119"/>
      <c r="AC146" s="77">
        <f t="shared" si="310"/>
        <v>0</v>
      </c>
      <c r="AD146" s="77">
        <f t="shared" si="311"/>
        <v>0</v>
      </c>
      <c r="AE146" s="77">
        <f t="shared" si="312"/>
        <v>0</v>
      </c>
      <c r="AF146" s="118"/>
      <c r="AG146" s="118"/>
      <c r="AH146" s="119"/>
      <c r="AI146" s="119"/>
      <c r="AJ146" s="77">
        <f t="shared" si="313"/>
        <v>0</v>
      </c>
      <c r="AK146" s="77">
        <f t="shared" si="314"/>
        <v>0</v>
      </c>
      <c r="AL146" s="77">
        <f t="shared" si="315"/>
        <v>0</v>
      </c>
      <c r="AM146" s="118"/>
      <c r="AN146" s="118"/>
      <c r="AO146" s="119"/>
      <c r="AP146" s="119"/>
      <c r="AQ146" s="77">
        <f t="shared" si="316"/>
        <v>0</v>
      </c>
      <c r="AR146" s="77">
        <f t="shared" si="317"/>
        <v>0</v>
      </c>
      <c r="AS146" s="77">
        <f t="shared" si="318"/>
        <v>0</v>
      </c>
      <c r="AT146" s="118"/>
      <c r="AU146" s="118"/>
      <c r="AV146" s="119"/>
      <c r="AW146" s="119"/>
      <c r="AX146" s="77">
        <f t="shared" si="319"/>
        <v>0</v>
      </c>
      <c r="AY146" s="77">
        <f t="shared" si="320"/>
        <v>0</v>
      </c>
      <c r="AZ146" s="77">
        <f t="shared" si="321"/>
        <v>0</v>
      </c>
      <c r="BA146" s="118"/>
      <c r="BB146" s="118"/>
      <c r="BC146" s="119"/>
      <c r="BD146" s="119"/>
      <c r="BE146" s="77">
        <f t="shared" si="322"/>
        <v>0</v>
      </c>
      <c r="BF146" s="77">
        <f t="shared" si="323"/>
        <v>0</v>
      </c>
      <c r="BG146" s="77">
        <f t="shared" si="324"/>
        <v>0</v>
      </c>
      <c r="BH146" s="118"/>
      <c r="BI146" s="118"/>
      <c r="BJ146" s="119"/>
      <c r="BK146" s="119"/>
      <c r="BL146" s="77">
        <f t="shared" si="325"/>
        <v>0</v>
      </c>
      <c r="BM146" s="77">
        <f t="shared" si="326"/>
        <v>0</v>
      </c>
      <c r="BN146" s="77">
        <f t="shared" si="327"/>
        <v>0</v>
      </c>
      <c r="BO146" s="118"/>
      <c r="BP146" s="118"/>
      <c r="BQ146" s="119"/>
      <c r="BR146" s="119"/>
      <c r="BS146" s="77">
        <f t="shared" si="328"/>
        <v>0</v>
      </c>
      <c r="BT146" s="77">
        <f t="shared" si="329"/>
        <v>0</v>
      </c>
      <c r="BU146" s="77">
        <f t="shared" si="330"/>
        <v>0</v>
      </c>
      <c r="BV146" s="118"/>
      <c r="BW146" s="118"/>
      <c r="BX146" s="119"/>
      <c r="BY146" s="119"/>
      <c r="BZ146" s="77">
        <f t="shared" si="331"/>
        <v>0</v>
      </c>
      <c r="CA146" s="77">
        <f t="shared" si="332"/>
        <v>0</v>
      </c>
      <c r="CB146" s="77">
        <f t="shared" si="333"/>
        <v>0</v>
      </c>
      <c r="CC146" s="118"/>
      <c r="CD146" s="118"/>
      <c r="CE146" s="119"/>
      <c r="CF146" s="119"/>
      <c r="CG146" s="77">
        <f t="shared" si="334"/>
        <v>0</v>
      </c>
      <c r="CH146" s="77">
        <f t="shared" si="335"/>
        <v>0</v>
      </c>
      <c r="CI146" s="77">
        <f t="shared" si="336"/>
        <v>0</v>
      </c>
      <c r="CJ146" s="118"/>
      <c r="CK146" s="118"/>
      <c r="CL146" s="119"/>
      <c r="CM146" s="119"/>
      <c r="CN146" s="77">
        <f t="shared" si="337"/>
        <v>0</v>
      </c>
      <c r="CO146" s="77">
        <f t="shared" si="338"/>
        <v>0</v>
      </c>
      <c r="CP146" s="77">
        <f t="shared" si="339"/>
        <v>0</v>
      </c>
      <c r="CQ146" s="118"/>
      <c r="CR146" s="118"/>
      <c r="CS146" s="119"/>
      <c r="CT146" s="119"/>
      <c r="CU146" s="77">
        <f t="shared" si="340"/>
        <v>0</v>
      </c>
      <c r="CV146" s="77">
        <f t="shared" si="341"/>
        <v>0</v>
      </c>
      <c r="CW146" s="77">
        <f t="shared" si="342"/>
        <v>0</v>
      </c>
      <c r="CX146" s="118"/>
      <c r="CY146" s="118"/>
      <c r="CZ146" s="119"/>
      <c r="DA146" s="119"/>
      <c r="DB146" s="77">
        <f t="shared" si="343"/>
        <v>0</v>
      </c>
      <c r="DC146" s="77">
        <f t="shared" si="344"/>
        <v>0</v>
      </c>
      <c r="DD146" s="77">
        <f t="shared" si="345"/>
        <v>0</v>
      </c>
      <c r="DE146" s="118"/>
      <c r="DF146" s="118"/>
      <c r="DG146" s="119"/>
      <c r="DH146" s="119"/>
      <c r="DI146" s="77">
        <f t="shared" si="346"/>
        <v>0</v>
      </c>
      <c r="DJ146" s="77">
        <f t="shared" si="347"/>
        <v>0</v>
      </c>
      <c r="DK146" s="77">
        <f t="shared" si="348"/>
        <v>0</v>
      </c>
      <c r="DL146" s="118"/>
      <c r="DM146" s="118"/>
      <c r="DN146" s="119"/>
      <c r="DO146" s="119"/>
      <c r="DP146" s="77">
        <f t="shared" si="349"/>
        <v>0</v>
      </c>
      <c r="DQ146" s="77">
        <f t="shared" si="350"/>
        <v>0</v>
      </c>
      <c r="DR146" s="77">
        <f t="shared" si="351"/>
        <v>0</v>
      </c>
      <c r="DS146" s="118"/>
      <c r="DT146" s="118"/>
      <c r="DU146" s="119"/>
      <c r="DV146" s="119"/>
      <c r="DW146" s="77">
        <f t="shared" si="352"/>
        <v>0</v>
      </c>
      <c r="DX146" s="77">
        <f t="shared" si="353"/>
        <v>0</v>
      </c>
      <c r="DY146" s="77">
        <f t="shared" si="354"/>
        <v>0</v>
      </c>
      <c r="DZ146" s="118"/>
      <c r="EA146" s="118"/>
      <c r="EB146" s="119"/>
      <c r="EC146" s="119"/>
      <c r="ED146" s="77">
        <f t="shared" si="355"/>
        <v>0</v>
      </c>
      <c r="EE146" s="77">
        <f t="shared" si="356"/>
        <v>0</v>
      </c>
      <c r="EF146" s="77">
        <f t="shared" si="357"/>
        <v>0</v>
      </c>
      <c r="EG146" s="118"/>
      <c r="EH146" s="118"/>
      <c r="EI146" s="119"/>
      <c r="EJ146" s="119"/>
      <c r="EK146" s="77">
        <f t="shared" si="358"/>
        <v>0</v>
      </c>
      <c r="EL146" s="77">
        <f t="shared" si="359"/>
        <v>0</v>
      </c>
      <c r="EM146" s="77">
        <f t="shared" si="360"/>
        <v>0</v>
      </c>
      <c r="EN146" s="118"/>
      <c r="EO146" s="118"/>
      <c r="EP146" s="119"/>
      <c r="EQ146" s="119"/>
      <c r="ER146" s="77">
        <f t="shared" si="361"/>
        <v>0</v>
      </c>
      <c r="ES146" s="77">
        <f t="shared" si="362"/>
        <v>0</v>
      </c>
      <c r="ET146" s="77">
        <f t="shared" si="363"/>
        <v>0</v>
      </c>
      <c r="EU146" s="118"/>
      <c r="EV146" s="118"/>
      <c r="EW146" s="119"/>
      <c r="EX146" s="119"/>
      <c r="EY146" s="77">
        <f t="shared" si="364"/>
        <v>0</v>
      </c>
      <c r="EZ146" s="77">
        <f t="shared" si="365"/>
        <v>0</v>
      </c>
      <c r="FA146" s="77">
        <f t="shared" si="366"/>
        <v>0</v>
      </c>
      <c r="FB146" s="118"/>
      <c r="FC146" s="118"/>
      <c r="FD146" s="119"/>
      <c r="FE146" s="119"/>
      <c r="FF146" s="77">
        <f t="shared" si="367"/>
        <v>0</v>
      </c>
      <c r="FG146" s="77">
        <f t="shared" si="368"/>
        <v>0</v>
      </c>
      <c r="FH146" s="77">
        <f t="shared" si="369"/>
        <v>0</v>
      </c>
      <c r="FI146" s="118"/>
      <c r="FJ146" s="118"/>
      <c r="FK146" s="119"/>
      <c r="FL146" s="119"/>
      <c r="FM146" s="77">
        <f t="shared" si="370"/>
        <v>0</v>
      </c>
      <c r="FN146" s="77">
        <f t="shared" si="371"/>
        <v>0</v>
      </c>
      <c r="FO146" s="77">
        <f t="shared" si="372"/>
        <v>0</v>
      </c>
      <c r="FP146" s="118"/>
      <c r="FQ146" s="118"/>
      <c r="FR146" s="119"/>
      <c r="FS146" s="119"/>
      <c r="FT146" s="77">
        <f t="shared" si="373"/>
        <v>0</v>
      </c>
      <c r="FU146" s="77">
        <f t="shared" si="374"/>
        <v>0</v>
      </c>
      <c r="FV146" s="77">
        <f t="shared" si="375"/>
        <v>0</v>
      </c>
      <c r="FW146" s="118"/>
      <c r="FX146" s="118"/>
      <c r="FY146" s="119"/>
      <c r="FZ146" s="119"/>
      <c r="GA146" s="77">
        <f t="shared" si="376"/>
        <v>0</v>
      </c>
      <c r="GB146" s="77">
        <f t="shared" si="377"/>
        <v>0</v>
      </c>
      <c r="GC146" s="77">
        <f t="shared" si="378"/>
        <v>0</v>
      </c>
      <c r="GD146" s="118"/>
      <c r="GE146" s="118"/>
      <c r="GF146" s="119"/>
      <c r="GG146" s="119"/>
      <c r="GH146" s="77">
        <f t="shared" si="379"/>
        <v>0</v>
      </c>
      <c r="GI146" s="77">
        <f t="shared" si="380"/>
        <v>0</v>
      </c>
      <c r="GJ146" s="77">
        <f t="shared" si="381"/>
        <v>0</v>
      </c>
      <c r="GK146" s="118"/>
      <c r="GL146" s="118"/>
      <c r="GM146" s="119"/>
      <c r="GN146" s="119"/>
      <c r="GO146" s="77">
        <f t="shared" si="382"/>
        <v>0</v>
      </c>
      <c r="GP146" s="77">
        <f t="shared" si="383"/>
        <v>0</v>
      </c>
      <c r="GQ146" s="77">
        <f t="shared" si="384"/>
        <v>0</v>
      </c>
      <c r="GR146" s="118"/>
      <c r="GS146" s="118"/>
      <c r="GT146" s="119"/>
      <c r="GU146" s="119"/>
      <c r="GV146" s="77">
        <f t="shared" si="385"/>
        <v>0</v>
      </c>
      <c r="GW146" s="77">
        <f t="shared" si="386"/>
        <v>0</v>
      </c>
      <c r="GX146" s="77">
        <f t="shared" si="387"/>
        <v>0</v>
      </c>
      <c r="GY146" s="118"/>
      <c r="GZ146" s="118"/>
      <c r="HA146" s="119"/>
      <c r="HB146" s="119"/>
      <c r="HC146" s="77">
        <f t="shared" si="388"/>
        <v>0</v>
      </c>
      <c r="HD146" s="77">
        <f t="shared" si="389"/>
        <v>0</v>
      </c>
      <c r="HE146" s="77">
        <f t="shared" si="390"/>
        <v>0</v>
      </c>
      <c r="HF146" s="118"/>
      <c r="HG146" s="118"/>
      <c r="HH146" s="119"/>
      <c r="HI146" s="119"/>
      <c r="HJ146" s="77">
        <f t="shared" si="391"/>
        <v>0</v>
      </c>
      <c r="HK146" s="77">
        <f t="shared" si="392"/>
        <v>0</v>
      </c>
      <c r="HL146" s="77">
        <f t="shared" si="393"/>
        <v>0</v>
      </c>
      <c r="HM146" s="120"/>
      <c r="HN146" s="120"/>
      <c r="HO146" s="120"/>
      <c r="HP146" s="120"/>
      <c r="HQ146" s="120"/>
      <c r="HR146" s="120"/>
      <c r="HS146" s="76">
        <f t="shared" si="288"/>
        <v>0</v>
      </c>
      <c r="HT146" s="76">
        <f t="shared" si="289"/>
        <v>0</v>
      </c>
      <c r="HU146" s="76">
        <f t="shared" si="290"/>
        <v>0</v>
      </c>
      <c r="HV146" s="76">
        <f t="shared" si="291"/>
        <v>0</v>
      </c>
      <c r="HW146" s="76">
        <f t="shared" si="292"/>
        <v>0</v>
      </c>
      <c r="HX146" s="76">
        <f t="shared" si="293"/>
        <v>0</v>
      </c>
      <c r="HY146" s="76">
        <f t="shared" si="294"/>
        <v>0</v>
      </c>
      <c r="HZ146" s="76">
        <f t="shared" si="295"/>
        <v>0</v>
      </c>
      <c r="IA146" s="76">
        <f t="shared" si="296"/>
        <v>0</v>
      </c>
      <c r="IB146" s="76">
        <f t="shared" si="297"/>
        <v>0</v>
      </c>
      <c r="IC146" s="76">
        <f t="shared" si="298"/>
        <v>0</v>
      </c>
      <c r="ID146" s="76">
        <f t="shared" si="299"/>
        <v>0</v>
      </c>
      <c r="IE146" s="78">
        <f>IF('Daftar Pegawai'!I140="ASN YANG TIDAK DIBAYARKAN TPP",100%,
 IF(HZ146&gt;=$C$4,100%,
 (HN146*3%)+H146+I146+J146+O146+P146+Q146+V146+W146+X146+AC146+AD146+AE146+AJ146+AK146+AL146+AQ146+AR146+AS146+AX146+AY146+AZ146+BE146+BF146+BG146+BL146+BM146+BN146+BS146+BT146+BU146+BZ146+CA146+CB146+CG146+CH146+CI146+CN146+CO146+CP146+CU146+CV146+CW146+DB146+DC146+DD146+DI146+DJ146+DK146+DP146+DQ146+DR146+DW146+DX146+DY146+ED146+EE146+EF146+EK146+EL146+EM146+ER146+ES146+ET146+EY146+EZ146+FA146+FF146+FG146+FH146+FM146+FN146+FO146+FT146+FU146+FV146+GA146+GB146+GC146+GH146+GI146+GJ146+GO146+GP146+GQ146+GV146+GW146+GX146+HC146+HD146+HE146+HJ146+HK146+HL146+'Daftar Pegawai'!K140+'Daftar Pegawai'!M140+'Daftar Pegawai'!U140+'Daftar Pegawai'!O140+'Daftar Pegawai'!Q140+'Daftar Pegawai'!S140
 )
)</f>
        <v>1</v>
      </c>
      <c r="IF146" s="78">
        <f t="shared" si="394"/>
        <v>1</v>
      </c>
    </row>
    <row r="147" spans="1:240" x14ac:dyDescent="0.25">
      <c r="A147" s="121">
        <f t="shared" si="300"/>
        <v>137</v>
      </c>
      <c r="B147" s="121">
        <f>'Daftar Pegawai'!B141</f>
        <v>0</v>
      </c>
      <c r="C147" s="121">
        <f>'Daftar Pegawai'!C141</f>
        <v>0</v>
      </c>
      <c r="D147" s="118"/>
      <c r="E147" s="118"/>
      <c r="F147" s="119"/>
      <c r="G147" s="119"/>
      <c r="H147" s="77">
        <f t="shared" si="301"/>
        <v>0</v>
      </c>
      <c r="I147" s="77">
        <f t="shared" si="302"/>
        <v>0</v>
      </c>
      <c r="J147" s="77">
        <f t="shared" si="303"/>
        <v>0</v>
      </c>
      <c r="K147" s="118"/>
      <c r="L147" s="118"/>
      <c r="M147" s="119"/>
      <c r="N147" s="119"/>
      <c r="O147" s="77">
        <f t="shared" si="304"/>
        <v>0</v>
      </c>
      <c r="P147" s="77">
        <f t="shared" si="305"/>
        <v>0</v>
      </c>
      <c r="Q147" s="77">
        <f t="shared" si="306"/>
        <v>0</v>
      </c>
      <c r="R147" s="118"/>
      <c r="S147" s="118"/>
      <c r="T147" s="119"/>
      <c r="U147" s="119"/>
      <c r="V147" s="77">
        <f t="shared" si="307"/>
        <v>0</v>
      </c>
      <c r="W147" s="77">
        <f t="shared" si="308"/>
        <v>0</v>
      </c>
      <c r="X147" s="77">
        <f t="shared" si="309"/>
        <v>0</v>
      </c>
      <c r="Y147" s="118"/>
      <c r="Z147" s="118"/>
      <c r="AA147" s="119"/>
      <c r="AB147" s="119"/>
      <c r="AC147" s="77">
        <f t="shared" si="310"/>
        <v>0</v>
      </c>
      <c r="AD147" s="77">
        <f t="shared" si="311"/>
        <v>0</v>
      </c>
      <c r="AE147" s="77">
        <f t="shared" si="312"/>
        <v>0</v>
      </c>
      <c r="AF147" s="118"/>
      <c r="AG147" s="118"/>
      <c r="AH147" s="119"/>
      <c r="AI147" s="119"/>
      <c r="AJ147" s="77">
        <f t="shared" si="313"/>
        <v>0</v>
      </c>
      <c r="AK147" s="77">
        <f t="shared" si="314"/>
        <v>0</v>
      </c>
      <c r="AL147" s="77">
        <f t="shared" si="315"/>
        <v>0</v>
      </c>
      <c r="AM147" s="118"/>
      <c r="AN147" s="118"/>
      <c r="AO147" s="119"/>
      <c r="AP147" s="119"/>
      <c r="AQ147" s="77">
        <f t="shared" si="316"/>
        <v>0</v>
      </c>
      <c r="AR147" s="77">
        <f t="shared" si="317"/>
        <v>0</v>
      </c>
      <c r="AS147" s="77">
        <f t="shared" si="318"/>
        <v>0</v>
      </c>
      <c r="AT147" s="118"/>
      <c r="AU147" s="118"/>
      <c r="AV147" s="119"/>
      <c r="AW147" s="119"/>
      <c r="AX147" s="77">
        <f t="shared" si="319"/>
        <v>0</v>
      </c>
      <c r="AY147" s="77">
        <f t="shared" si="320"/>
        <v>0</v>
      </c>
      <c r="AZ147" s="77">
        <f t="shared" si="321"/>
        <v>0</v>
      </c>
      <c r="BA147" s="118"/>
      <c r="BB147" s="118"/>
      <c r="BC147" s="119"/>
      <c r="BD147" s="119"/>
      <c r="BE147" s="77">
        <f t="shared" si="322"/>
        <v>0</v>
      </c>
      <c r="BF147" s="77">
        <f t="shared" si="323"/>
        <v>0</v>
      </c>
      <c r="BG147" s="77">
        <f t="shared" si="324"/>
        <v>0</v>
      </c>
      <c r="BH147" s="118"/>
      <c r="BI147" s="118"/>
      <c r="BJ147" s="119"/>
      <c r="BK147" s="119"/>
      <c r="BL147" s="77">
        <f t="shared" si="325"/>
        <v>0</v>
      </c>
      <c r="BM147" s="77">
        <f t="shared" si="326"/>
        <v>0</v>
      </c>
      <c r="BN147" s="77">
        <f t="shared" si="327"/>
        <v>0</v>
      </c>
      <c r="BO147" s="118"/>
      <c r="BP147" s="118"/>
      <c r="BQ147" s="119"/>
      <c r="BR147" s="119"/>
      <c r="BS147" s="77">
        <f t="shared" si="328"/>
        <v>0</v>
      </c>
      <c r="BT147" s="77">
        <f t="shared" si="329"/>
        <v>0</v>
      </c>
      <c r="BU147" s="77">
        <f t="shared" si="330"/>
        <v>0</v>
      </c>
      <c r="BV147" s="118"/>
      <c r="BW147" s="118"/>
      <c r="BX147" s="119"/>
      <c r="BY147" s="119"/>
      <c r="BZ147" s="77">
        <f t="shared" si="331"/>
        <v>0</v>
      </c>
      <c r="CA147" s="77">
        <f t="shared" si="332"/>
        <v>0</v>
      </c>
      <c r="CB147" s="77">
        <f t="shared" si="333"/>
        <v>0</v>
      </c>
      <c r="CC147" s="118"/>
      <c r="CD147" s="118"/>
      <c r="CE147" s="119"/>
      <c r="CF147" s="119"/>
      <c r="CG147" s="77">
        <f t="shared" si="334"/>
        <v>0</v>
      </c>
      <c r="CH147" s="77">
        <f t="shared" si="335"/>
        <v>0</v>
      </c>
      <c r="CI147" s="77">
        <f t="shared" si="336"/>
        <v>0</v>
      </c>
      <c r="CJ147" s="118"/>
      <c r="CK147" s="118"/>
      <c r="CL147" s="119"/>
      <c r="CM147" s="119"/>
      <c r="CN147" s="77">
        <f t="shared" si="337"/>
        <v>0</v>
      </c>
      <c r="CO147" s="77">
        <f t="shared" si="338"/>
        <v>0</v>
      </c>
      <c r="CP147" s="77">
        <f t="shared" si="339"/>
        <v>0</v>
      </c>
      <c r="CQ147" s="118"/>
      <c r="CR147" s="118"/>
      <c r="CS147" s="119"/>
      <c r="CT147" s="119"/>
      <c r="CU147" s="77">
        <f t="shared" si="340"/>
        <v>0</v>
      </c>
      <c r="CV147" s="77">
        <f t="shared" si="341"/>
        <v>0</v>
      </c>
      <c r="CW147" s="77">
        <f t="shared" si="342"/>
        <v>0</v>
      </c>
      <c r="CX147" s="118"/>
      <c r="CY147" s="118"/>
      <c r="CZ147" s="119"/>
      <c r="DA147" s="119"/>
      <c r="DB147" s="77">
        <f t="shared" si="343"/>
        <v>0</v>
      </c>
      <c r="DC147" s="77">
        <f t="shared" si="344"/>
        <v>0</v>
      </c>
      <c r="DD147" s="77">
        <f t="shared" si="345"/>
        <v>0</v>
      </c>
      <c r="DE147" s="118"/>
      <c r="DF147" s="118"/>
      <c r="DG147" s="119"/>
      <c r="DH147" s="119"/>
      <c r="DI147" s="77">
        <f t="shared" si="346"/>
        <v>0</v>
      </c>
      <c r="DJ147" s="77">
        <f t="shared" si="347"/>
        <v>0</v>
      </c>
      <c r="DK147" s="77">
        <f t="shared" si="348"/>
        <v>0</v>
      </c>
      <c r="DL147" s="118"/>
      <c r="DM147" s="118"/>
      <c r="DN147" s="119"/>
      <c r="DO147" s="119"/>
      <c r="DP147" s="77">
        <f t="shared" si="349"/>
        <v>0</v>
      </c>
      <c r="DQ147" s="77">
        <f t="shared" si="350"/>
        <v>0</v>
      </c>
      <c r="DR147" s="77">
        <f t="shared" si="351"/>
        <v>0</v>
      </c>
      <c r="DS147" s="118"/>
      <c r="DT147" s="118"/>
      <c r="DU147" s="119"/>
      <c r="DV147" s="119"/>
      <c r="DW147" s="77">
        <f t="shared" si="352"/>
        <v>0</v>
      </c>
      <c r="DX147" s="77">
        <f t="shared" si="353"/>
        <v>0</v>
      </c>
      <c r="DY147" s="77">
        <f t="shared" si="354"/>
        <v>0</v>
      </c>
      <c r="DZ147" s="118"/>
      <c r="EA147" s="118"/>
      <c r="EB147" s="119"/>
      <c r="EC147" s="119"/>
      <c r="ED147" s="77">
        <f t="shared" si="355"/>
        <v>0</v>
      </c>
      <c r="EE147" s="77">
        <f t="shared" si="356"/>
        <v>0</v>
      </c>
      <c r="EF147" s="77">
        <f t="shared" si="357"/>
        <v>0</v>
      </c>
      <c r="EG147" s="118"/>
      <c r="EH147" s="118"/>
      <c r="EI147" s="119"/>
      <c r="EJ147" s="119"/>
      <c r="EK147" s="77">
        <f t="shared" si="358"/>
        <v>0</v>
      </c>
      <c r="EL147" s="77">
        <f t="shared" si="359"/>
        <v>0</v>
      </c>
      <c r="EM147" s="77">
        <f t="shared" si="360"/>
        <v>0</v>
      </c>
      <c r="EN147" s="118"/>
      <c r="EO147" s="118"/>
      <c r="EP147" s="119"/>
      <c r="EQ147" s="119"/>
      <c r="ER147" s="77">
        <f t="shared" si="361"/>
        <v>0</v>
      </c>
      <c r="ES147" s="77">
        <f t="shared" si="362"/>
        <v>0</v>
      </c>
      <c r="ET147" s="77">
        <f t="shared" si="363"/>
        <v>0</v>
      </c>
      <c r="EU147" s="118"/>
      <c r="EV147" s="118"/>
      <c r="EW147" s="119"/>
      <c r="EX147" s="119"/>
      <c r="EY147" s="77">
        <f t="shared" si="364"/>
        <v>0</v>
      </c>
      <c r="EZ147" s="77">
        <f t="shared" si="365"/>
        <v>0</v>
      </c>
      <c r="FA147" s="77">
        <f t="shared" si="366"/>
        <v>0</v>
      </c>
      <c r="FB147" s="118"/>
      <c r="FC147" s="118"/>
      <c r="FD147" s="119"/>
      <c r="FE147" s="119"/>
      <c r="FF147" s="77">
        <f t="shared" si="367"/>
        <v>0</v>
      </c>
      <c r="FG147" s="77">
        <f t="shared" si="368"/>
        <v>0</v>
      </c>
      <c r="FH147" s="77">
        <f t="shared" si="369"/>
        <v>0</v>
      </c>
      <c r="FI147" s="118"/>
      <c r="FJ147" s="118"/>
      <c r="FK147" s="119"/>
      <c r="FL147" s="119"/>
      <c r="FM147" s="77">
        <f t="shared" si="370"/>
        <v>0</v>
      </c>
      <c r="FN147" s="77">
        <f t="shared" si="371"/>
        <v>0</v>
      </c>
      <c r="FO147" s="77">
        <f t="shared" si="372"/>
        <v>0</v>
      </c>
      <c r="FP147" s="118"/>
      <c r="FQ147" s="118"/>
      <c r="FR147" s="119"/>
      <c r="FS147" s="119"/>
      <c r="FT147" s="77">
        <f t="shared" si="373"/>
        <v>0</v>
      </c>
      <c r="FU147" s="77">
        <f t="shared" si="374"/>
        <v>0</v>
      </c>
      <c r="FV147" s="77">
        <f t="shared" si="375"/>
        <v>0</v>
      </c>
      <c r="FW147" s="118"/>
      <c r="FX147" s="118"/>
      <c r="FY147" s="119"/>
      <c r="FZ147" s="119"/>
      <c r="GA147" s="77">
        <f t="shared" si="376"/>
        <v>0</v>
      </c>
      <c r="GB147" s="77">
        <f t="shared" si="377"/>
        <v>0</v>
      </c>
      <c r="GC147" s="77">
        <f t="shared" si="378"/>
        <v>0</v>
      </c>
      <c r="GD147" s="118"/>
      <c r="GE147" s="118"/>
      <c r="GF147" s="119"/>
      <c r="GG147" s="119"/>
      <c r="GH147" s="77">
        <f t="shared" si="379"/>
        <v>0</v>
      </c>
      <c r="GI147" s="77">
        <f t="shared" si="380"/>
        <v>0</v>
      </c>
      <c r="GJ147" s="77">
        <f t="shared" si="381"/>
        <v>0</v>
      </c>
      <c r="GK147" s="118"/>
      <c r="GL147" s="118"/>
      <c r="GM147" s="119"/>
      <c r="GN147" s="119"/>
      <c r="GO147" s="77">
        <f t="shared" si="382"/>
        <v>0</v>
      </c>
      <c r="GP147" s="77">
        <f t="shared" si="383"/>
        <v>0</v>
      </c>
      <c r="GQ147" s="77">
        <f t="shared" si="384"/>
        <v>0</v>
      </c>
      <c r="GR147" s="118"/>
      <c r="GS147" s="118"/>
      <c r="GT147" s="119"/>
      <c r="GU147" s="119"/>
      <c r="GV147" s="77">
        <f t="shared" si="385"/>
        <v>0</v>
      </c>
      <c r="GW147" s="77">
        <f t="shared" si="386"/>
        <v>0</v>
      </c>
      <c r="GX147" s="77">
        <f t="shared" si="387"/>
        <v>0</v>
      </c>
      <c r="GY147" s="118"/>
      <c r="GZ147" s="118"/>
      <c r="HA147" s="119"/>
      <c r="HB147" s="119"/>
      <c r="HC147" s="77">
        <f t="shared" si="388"/>
        <v>0</v>
      </c>
      <c r="HD147" s="77">
        <f t="shared" si="389"/>
        <v>0</v>
      </c>
      <c r="HE147" s="77">
        <f t="shared" si="390"/>
        <v>0</v>
      </c>
      <c r="HF147" s="118"/>
      <c r="HG147" s="118"/>
      <c r="HH147" s="119"/>
      <c r="HI147" s="119"/>
      <c r="HJ147" s="77">
        <f t="shared" si="391"/>
        <v>0</v>
      </c>
      <c r="HK147" s="77">
        <f t="shared" si="392"/>
        <v>0</v>
      </c>
      <c r="HL147" s="77">
        <f t="shared" si="393"/>
        <v>0</v>
      </c>
      <c r="HM147" s="120"/>
      <c r="HN147" s="120"/>
      <c r="HO147" s="120"/>
      <c r="HP147" s="120"/>
      <c r="HQ147" s="120"/>
      <c r="HR147" s="120"/>
      <c r="HS147" s="76">
        <f t="shared" si="288"/>
        <v>0</v>
      </c>
      <c r="HT147" s="76">
        <f t="shared" si="289"/>
        <v>0</v>
      </c>
      <c r="HU147" s="76">
        <f t="shared" si="290"/>
        <v>0</v>
      </c>
      <c r="HV147" s="76">
        <f t="shared" si="291"/>
        <v>0</v>
      </c>
      <c r="HW147" s="76">
        <f t="shared" si="292"/>
        <v>0</v>
      </c>
      <c r="HX147" s="76">
        <f t="shared" si="293"/>
        <v>0</v>
      </c>
      <c r="HY147" s="76">
        <f t="shared" si="294"/>
        <v>0</v>
      </c>
      <c r="HZ147" s="76">
        <f t="shared" si="295"/>
        <v>0</v>
      </c>
      <c r="IA147" s="76">
        <f t="shared" si="296"/>
        <v>0</v>
      </c>
      <c r="IB147" s="76">
        <f t="shared" si="297"/>
        <v>0</v>
      </c>
      <c r="IC147" s="76">
        <f t="shared" si="298"/>
        <v>0</v>
      </c>
      <c r="ID147" s="76">
        <f t="shared" si="299"/>
        <v>0</v>
      </c>
      <c r="IE147" s="78">
        <f>IF('Daftar Pegawai'!I141="ASN YANG TIDAK DIBAYARKAN TPP",100%,
 IF(HZ147&gt;=$C$4,100%,
 (HN147*3%)+H147+I147+J147+O147+P147+Q147+V147+W147+X147+AC147+AD147+AE147+AJ147+AK147+AL147+AQ147+AR147+AS147+AX147+AY147+AZ147+BE147+BF147+BG147+BL147+BM147+BN147+BS147+BT147+BU147+BZ147+CA147+CB147+CG147+CH147+CI147+CN147+CO147+CP147+CU147+CV147+CW147+DB147+DC147+DD147+DI147+DJ147+DK147+DP147+DQ147+DR147+DW147+DX147+DY147+ED147+EE147+EF147+EK147+EL147+EM147+ER147+ES147+ET147+EY147+EZ147+FA147+FF147+FG147+FH147+FM147+FN147+FO147+FT147+FU147+FV147+GA147+GB147+GC147+GH147+GI147+GJ147+GO147+GP147+GQ147+GV147+GW147+GX147+HC147+HD147+HE147+HJ147+HK147+HL147+'Daftar Pegawai'!K141+'Daftar Pegawai'!M141+'Daftar Pegawai'!U141+'Daftar Pegawai'!O141+'Daftar Pegawai'!Q141+'Daftar Pegawai'!S141
 )
)</f>
        <v>1</v>
      </c>
      <c r="IF147" s="78">
        <f t="shared" si="394"/>
        <v>1</v>
      </c>
    </row>
    <row r="148" spans="1:240" x14ac:dyDescent="0.25">
      <c r="A148" s="121">
        <f t="shared" si="300"/>
        <v>138</v>
      </c>
      <c r="B148" s="121">
        <f>'Daftar Pegawai'!B142</f>
        <v>0</v>
      </c>
      <c r="C148" s="121">
        <f>'Daftar Pegawai'!C142</f>
        <v>0</v>
      </c>
      <c r="D148" s="118"/>
      <c r="E148" s="118"/>
      <c r="F148" s="119"/>
      <c r="G148" s="119"/>
      <c r="H148" s="77">
        <f t="shared" si="301"/>
        <v>0</v>
      </c>
      <c r="I148" s="77">
        <f t="shared" si="302"/>
        <v>0</v>
      </c>
      <c r="J148" s="77">
        <f t="shared" si="303"/>
        <v>0</v>
      </c>
      <c r="K148" s="118"/>
      <c r="L148" s="118"/>
      <c r="M148" s="119"/>
      <c r="N148" s="119"/>
      <c r="O148" s="77">
        <f t="shared" si="304"/>
        <v>0</v>
      </c>
      <c r="P148" s="77">
        <f t="shared" si="305"/>
        <v>0</v>
      </c>
      <c r="Q148" s="77">
        <f t="shared" si="306"/>
        <v>0</v>
      </c>
      <c r="R148" s="118"/>
      <c r="S148" s="118"/>
      <c r="T148" s="119"/>
      <c r="U148" s="119"/>
      <c r="V148" s="77">
        <f t="shared" si="307"/>
        <v>0</v>
      </c>
      <c r="W148" s="77">
        <f t="shared" si="308"/>
        <v>0</v>
      </c>
      <c r="X148" s="77">
        <f t="shared" si="309"/>
        <v>0</v>
      </c>
      <c r="Y148" s="118"/>
      <c r="Z148" s="118"/>
      <c r="AA148" s="119"/>
      <c r="AB148" s="119"/>
      <c r="AC148" s="77">
        <f t="shared" si="310"/>
        <v>0</v>
      </c>
      <c r="AD148" s="77">
        <f t="shared" si="311"/>
        <v>0</v>
      </c>
      <c r="AE148" s="77">
        <f t="shared" si="312"/>
        <v>0</v>
      </c>
      <c r="AF148" s="118"/>
      <c r="AG148" s="118"/>
      <c r="AH148" s="119"/>
      <c r="AI148" s="119"/>
      <c r="AJ148" s="77">
        <f t="shared" si="313"/>
        <v>0</v>
      </c>
      <c r="AK148" s="77">
        <f t="shared" si="314"/>
        <v>0</v>
      </c>
      <c r="AL148" s="77">
        <f t="shared" si="315"/>
        <v>0</v>
      </c>
      <c r="AM148" s="118"/>
      <c r="AN148" s="118"/>
      <c r="AO148" s="119"/>
      <c r="AP148" s="119"/>
      <c r="AQ148" s="77">
        <f t="shared" si="316"/>
        <v>0</v>
      </c>
      <c r="AR148" s="77">
        <f t="shared" si="317"/>
        <v>0</v>
      </c>
      <c r="AS148" s="77">
        <f t="shared" si="318"/>
        <v>0</v>
      </c>
      <c r="AT148" s="118"/>
      <c r="AU148" s="118"/>
      <c r="AV148" s="119"/>
      <c r="AW148" s="119"/>
      <c r="AX148" s="77">
        <f t="shared" si="319"/>
        <v>0</v>
      </c>
      <c r="AY148" s="77">
        <f t="shared" si="320"/>
        <v>0</v>
      </c>
      <c r="AZ148" s="77">
        <f t="shared" si="321"/>
        <v>0</v>
      </c>
      <c r="BA148" s="118"/>
      <c r="BB148" s="118"/>
      <c r="BC148" s="119"/>
      <c r="BD148" s="119"/>
      <c r="BE148" s="77">
        <f t="shared" si="322"/>
        <v>0</v>
      </c>
      <c r="BF148" s="77">
        <f t="shared" si="323"/>
        <v>0</v>
      </c>
      <c r="BG148" s="77">
        <f t="shared" si="324"/>
        <v>0</v>
      </c>
      <c r="BH148" s="118"/>
      <c r="BI148" s="118"/>
      <c r="BJ148" s="119"/>
      <c r="BK148" s="119"/>
      <c r="BL148" s="77">
        <f t="shared" si="325"/>
        <v>0</v>
      </c>
      <c r="BM148" s="77">
        <f t="shared" si="326"/>
        <v>0</v>
      </c>
      <c r="BN148" s="77">
        <f t="shared" si="327"/>
        <v>0</v>
      </c>
      <c r="BO148" s="118"/>
      <c r="BP148" s="118"/>
      <c r="BQ148" s="119"/>
      <c r="BR148" s="119"/>
      <c r="BS148" s="77">
        <f t="shared" si="328"/>
        <v>0</v>
      </c>
      <c r="BT148" s="77">
        <f t="shared" si="329"/>
        <v>0</v>
      </c>
      <c r="BU148" s="77">
        <f t="shared" si="330"/>
        <v>0</v>
      </c>
      <c r="BV148" s="118"/>
      <c r="BW148" s="118"/>
      <c r="BX148" s="119"/>
      <c r="BY148" s="119"/>
      <c r="BZ148" s="77">
        <f t="shared" si="331"/>
        <v>0</v>
      </c>
      <c r="CA148" s="77">
        <f t="shared" si="332"/>
        <v>0</v>
      </c>
      <c r="CB148" s="77">
        <f t="shared" si="333"/>
        <v>0</v>
      </c>
      <c r="CC148" s="118"/>
      <c r="CD148" s="118"/>
      <c r="CE148" s="119"/>
      <c r="CF148" s="119"/>
      <c r="CG148" s="77">
        <f t="shared" si="334"/>
        <v>0</v>
      </c>
      <c r="CH148" s="77">
        <f t="shared" si="335"/>
        <v>0</v>
      </c>
      <c r="CI148" s="77">
        <f t="shared" si="336"/>
        <v>0</v>
      </c>
      <c r="CJ148" s="118"/>
      <c r="CK148" s="118"/>
      <c r="CL148" s="119"/>
      <c r="CM148" s="119"/>
      <c r="CN148" s="77">
        <f t="shared" si="337"/>
        <v>0</v>
      </c>
      <c r="CO148" s="77">
        <f t="shared" si="338"/>
        <v>0</v>
      </c>
      <c r="CP148" s="77">
        <f t="shared" si="339"/>
        <v>0</v>
      </c>
      <c r="CQ148" s="118"/>
      <c r="CR148" s="118"/>
      <c r="CS148" s="119"/>
      <c r="CT148" s="119"/>
      <c r="CU148" s="77">
        <f t="shared" si="340"/>
        <v>0</v>
      </c>
      <c r="CV148" s="77">
        <f t="shared" si="341"/>
        <v>0</v>
      </c>
      <c r="CW148" s="77">
        <f t="shared" si="342"/>
        <v>0</v>
      </c>
      <c r="CX148" s="118"/>
      <c r="CY148" s="118"/>
      <c r="CZ148" s="119"/>
      <c r="DA148" s="119"/>
      <c r="DB148" s="77">
        <f t="shared" si="343"/>
        <v>0</v>
      </c>
      <c r="DC148" s="77">
        <f t="shared" si="344"/>
        <v>0</v>
      </c>
      <c r="DD148" s="77">
        <f t="shared" si="345"/>
        <v>0</v>
      </c>
      <c r="DE148" s="118"/>
      <c r="DF148" s="118"/>
      <c r="DG148" s="119"/>
      <c r="DH148" s="119"/>
      <c r="DI148" s="77">
        <f t="shared" si="346"/>
        <v>0</v>
      </c>
      <c r="DJ148" s="77">
        <f t="shared" si="347"/>
        <v>0</v>
      </c>
      <c r="DK148" s="77">
        <f t="shared" si="348"/>
        <v>0</v>
      </c>
      <c r="DL148" s="118"/>
      <c r="DM148" s="118"/>
      <c r="DN148" s="119"/>
      <c r="DO148" s="119"/>
      <c r="DP148" s="77">
        <f t="shared" si="349"/>
        <v>0</v>
      </c>
      <c r="DQ148" s="77">
        <f t="shared" si="350"/>
        <v>0</v>
      </c>
      <c r="DR148" s="77">
        <f t="shared" si="351"/>
        <v>0</v>
      </c>
      <c r="DS148" s="118"/>
      <c r="DT148" s="118"/>
      <c r="DU148" s="119"/>
      <c r="DV148" s="119"/>
      <c r="DW148" s="77">
        <f t="shared" si="352"/>
        <v>0</v>
      </c>
      <c r="DX148" s="77">
        <f t="shared" si="353"/>
        <v>0</v>
      </c>
      <c r="DY148" s="77">
        <f t="shared" si="354"/>
        <v>0</v>
      </c>
      <c r="DZ148" s="118"/>
      <c r="EA148" s="118"/>
      <c r="EB148" s="119"/>
      <c r="EC148" s="119"/>
      <c r="ED148" s="77">
        <f t="shared" si="355"/>
        <v>0</v>
      </c>
      <c r="EE148" s="77">
        <f t="shared" si="356"/>
        <v>0</v>
      </c>
      <c r="EF148" s="77">
        <f t="shared" si="357"/>
        <v>0</v>
      </c>
      <c r="EG148" s="118"/>
      <c r="EH148" s="118"/>
      <c r="EI148" s="119"/>
      <c r="EJ148" s="119"/>
      <c r="EK148" s="77">
        <f t="shared" si="358"/>
        <v>0</v>
      </c>
      <c r="EL148" s="77">
        <f t="shared" si="359"/>
        <v>0</v>
      </c>
      <c r="EM148" s="77">
        <f t="shared" si="360"/>
        <v>0</v>
      </c>
      <c r="EN148" s="118"/>
      <c r="EO148" s="118"/>
      <c r="EP148" s="119"/>
      <c r="EQ148" s="119"/>
      <c r="ER148" s="77">
        <f t="shared" si="361"/>
        <v>0</v>
      </c>
      <c r="ES148" s="77">
        <f t="shared" si="362"/>
        <v>0</v>
      </c>
      <c r="ET148" s="77">
        <f t="shared" si="363"/>
        <v>0</v>
      </c>
      <c r="EU148" s="118"/>
      <c r="EV148" s="118"/>
      <c r="EW148" s="119"/>
      <c r="EX148" s="119"/>
      <c r="EY148" s="77">
        <f t="shared" si="364"/>
        <v>0</v>
      </c>
      <c r="EZ148" s="77">
        <f t="shared" si="365"/>
        <v>0</v>
      </c>
      <c r="FA148" s="77">
        <f t="shared" si="366"/>
        <v>0</v>
      </c>
      <c r="FB148" s="118"/>
      <c r="FC148" s="118"/>
      <c r="FD148" s="119"/>
      <c r="FE148" s="119"/>
      <c r="FF148" s="77">
        <f t="shared" si="367"/>
        <v>0</v>
      </c>
      <c r="FG148" s="77">
        <f t="shared" si="368"/>
        <v>0</v>
      </c>
      <c r="FH148" s="77">
        <f t="shared" si="369"/>
        <v>0</v>
      </c>
      <c r="FI148" s="118"/>
      <c r="FJ148" s="118"/>
      <c r="FK148" s="119"/>
      <c r="FL148" s="119"/>
      <c r="FM148" s="77">
        <f t="shared" si="370"/>
        <v>0</v>
      </c>
      <c r="FN148" s="77">
        <f t="shared" si="371"/>
        <v>0</v>
      </c>
      <c r="FO148" s="77">
        <f t="shared" si="372"/>
        <v>0</v>
      </c>
      <c r="FP148" s="118"/>
      <c r="FQ148" s="118"/>
      <c r="FR148" s="119"/>
      <c r="FS148" s="119"/>
      <c r="FT148" s="77">
        <f t="shared" si="373"/>
        <v>0</v>
      </c>
      <c r="FU148" s="77">
        <f t="shared" si="374"/>
        <v>0</v>
      </c>
      <c r="FV148" s="77">
        <f t="shared" si="375"/>
        <v>0</v>
      </c>
      <c r="FW148" s="118"/>
      <c r="FX148" s="118"/>
      <c r="FY148" s="119"/>
      <c r="FZ148" s="119"/>
      <c r="GA148" s="77">
        <f t="shared" si="376"/>
        <v>0</v>
      </c>
      <c r="GB148" s="77">
        <f t="shared" si="377"/>
        <v>0</v>
      </c>
      <c r="GC148" s="77">
        <f t="shared" si="378"/>
        <v>0</v>
      </c>
      <c r="GD148" s="118"/>
      <c r="GE148" s="118"/>
      <c r="GF148" s="119"/>
      <c r="GG148" s="119"/>
      <c r="GH148" s="77">
        <f t="shared" si="379"/>
        <v>0</v>
      </c>
      <c r="GI148" s="77">
        <f t="shared" si="380"/>
        <v>0</v>
      </c>
      <c r="GJ148" s="77">
        <f t="shared" si="381"/>
        <v>0</v>
      </c>
      <c r="GK148" s="118"/>
      <c r="GL148" s="118"/>
      <c r="GM148" s="119"/>
      <c r="GN148" s="119"/>
      <c r="GO148" s="77">
        <f t="shared" si="382"/>
        <v>0</v>
      </c>
      <c r="GP148" s="77">
        <f t="shared" si="383"/>
        <v>0</v>
      </c>
      <c r="GQ148" s="77">
        <f t="shared" si="384"/>
        <v>0</v>
      </c>
      <c r="GR148" s="118"/>
      <c r="GS148" s="118"/>
      <c r="GT148" s="119"/>
      <c r="GU148" s="119"/>
      <c r="GV148" s="77">
        <f t="shared" si="385"/>
        <v>0</v>
      </c>
      <c r="GW148" s="77">
        <f t="shared" si="386"/>
        <v>0</v>
      </c>
      <c r="GX148" s="77">
        <f t="shared" si="387"/>
        <v>0</v>
      </c>
      <c r="GY148" s="118"/>
      <c r="GZ148" s="118"/>
      <c r="HA148" s="119"/>
      <c r="HB148" s="119"/>
      <c r="HC148" s="77">
        <f t="shared" si="388"/>
        <v>0</v>
      </c>
      <c r="HD148" s="77">
        <f t="shared" si="389"/>
        <v>0</v>
      </c>
      <c r="HE148" s="77">
        <f t="shared" si="390"/>
        <v>0</v>
      </c>
      <c r="HF148" s="118"/>
      <c r="HG148" s="118"/>
      <c r="HH148" s="119"/>
      <c r="HI148" s="119"/>
      <c r="HJ148" s="77">
        <f t="shared" si="391"/>
        <v>0</v>
      </c>
      <c r="HK148" s="77">
        <f t="shared" si="392"/>
        <v>0</v>
      </c>
      <c r="HL148" s="77">
        <f t="shared" si="393"/>
        <v>0</v>
      </c>
      <c r="HM148" s="120"/>
      <c r="HN148" s="120"/>
      <c r="HO148" s="120"/>
      <c r="HP148" s="120"/>
      <c r="HQ148" s="120"/>
      <c r="HR148" s="120"/>
      <c r="HS148" s="76">
        <f t="shared" si="288"/>
        <v>0</v>
      </c>
      <c r="HT148" s="76">
        <f t="shared" si="289"/>
        <v>0</v>
      </c>
      <c r="HU148" s="76">
        <f t="shared" si="290"/>
        <v>0</v>
      </c>
      <c r="HV148" s="76">
        <f t="shared" si="291"/>
        <v>0</v>
      </c>
      <c r="HW148" s="76">
        <f t="shared" si="292"/>
        <v>0</v>
      </c>
      <c r="HX148" s="76">
        <f t="shared" si="293"/>
        <v>0</v>
      </c>
      <c r="HY148" s="76">
        <f t="shared" si="294"/>
        <v>0</v>
      </c>
      <c r="HZ148" s="76">
        <f t="shared" si="295"/>
        <v>0</v>
      </c>
      <c r="IA148" s="76">
        <f t="shared" si="296"/>
        <v>0</v>
      </c>
      <c r="IB148" s="76">
        <f t="shared" si="297"/>
        <v>0</v>
      </c>
      <c r="IC148" s="76">
        <f t="shared" si="298"/>
        <v>0</v>
      </c>
      <c r="ID148" s="76">
        <f t="shared" si="299"/>
        <v>0</v>
      </c>
      <c r="IE148" s="78">
        <f>IF('Daftar Pegawai'!I142="ASN YANG TIDAK DIBAYARKAN TPP",100%,
 IF(HZ148&gt;=$C$4,100%,
 (HN148*3%)+H148+I148+J148+O148+P148+Q148+V148+W148+X148+AC148+AD148+AE148+AJ148+AK148+AL148+AQ148+AR148+AS148+AX148+AY148+AZ148+BE148+BF148+BG148+BL148+BM148+BN148+BS148+BT148+BU148+BZ148+CA148+CB148+CG148+CH148+CI148+CN148+CO148+CP148+CU148+CV148+CW148+DB148+DC148+DD148+DI148+DJ148+DK148+DP148+DQ148+DR148+DW148+DX148+DY148+ED148+EE148+EF148+EK148+EL148+EM148+ER148+ES148+ET148+EY148+EZ148+FA148+FF148+FG148+FH148+FM148+FN148+FO148+FT148+FU148+FV148+GA148+GB148+GC148+GH148+GI148+GJ148+GO148+GP148+GQ148+GV148+GW148+GX148+HC148+HD148+HE148+HJ148+HK148+HL148+'Daftar Pegawai'!K142+'Daftar Pegawai'!M142+'Daftar Pegawai'!U142+'Daftar Pegawai'!O142+'Daftar Pegawai'!Q142+'Daftar Pegawai'!S142
 )
)</f>
        <v>1</v>
      </c>
      <c r="IF148" s="78">
        <f t="shared" si="394"/>
        <v>1</v>
      </c>
    </row>
    <row r="149" spans="1:240" x14ac:dyDescent="0.25">
      <c r="A149" s="121">
        <f t="shared" si="300"/>
        <v>139</v>
      </c>
      <c r="B149" s="121">
        <f>'Daftar Pegawai'!B143</f>
        <v>0</v>
      </c>
      <c r="C149" s="121">
        <f>'Daftar Pegawai'!C143</f>
        <v>0</v>
      </c>
      <c r="D149" s="118"/>
      <c r="E149" s="118"/>
      <c r="F149" s="119"/>
      <c r="G149" s="119"/>
      <c r="H149" s="77">
        <f t="shared" si="301"/>
        <v>0</v>
      </c>
      <c r="I149" s="77">
        <f t="shared" si="302"/>
        <v>0</v>
      </c>
      <c r="J149" s="77">
        <f t="shared" si="303"/>
        <v>0</v>
      </c>
      <c r="K149" s="118"/>
      <c r="L149" s="118"/>
      <c r="M149" s="119"/>
      <c r="N149" s="119"/>
      <c r="O149" s="77">
        <f t="shared" si="304"/>
        <v>0</v>
      </c>
      <c r="P149" s="77">
        <f t="shared" si="305"/>
        <v>0</v>
      </c>
      <c r="Q149" s="77">
        <f t="shared" si="306"/>
        <v>0</v>
      </c>
      <c r="R149" s="118"/>
      <c r="S149" s="118"/>
      <c r="T149" s="119"/>
      <c r="U149" s="119"/>
      <c r="V149" s="77">
        <f t="shared" si="307"/>
        <v>0</v>
      </c>
      <c r="W149" s="77">
        <f t="shared" si="308"/>
        <v>0</v>
      </c>
      <c r="X149" s="77">
        <f t="shared" si="309"/>
        <v>0</v>
      </c>
      <c r="Y149" s="118"/>
      <c r="Z149" s="118"/>
      <c r="AA149" s="119"/>
      <c r="AB149" s="119"/>
      <c r="AC149" s="77">
        <f t="shared" si="310"/>
        <v>0</v>
      </c>
      <c r="AD149" s="77">
        <f t="shared" si="311"/>
        <v>0</v>
      </c>
      <c r="AE149" s="77">
        <f t="shared" si="312"/>
        <v>0</v>
      </c>
      <c r="AF149" s="118"/>
      <c r="AG149" s="118"/>
      <c r="AH149" s="119"/>
      <c r="AI149" s="119"/>
      <c r="AJ149" s="77">
        <f t="shared" si="313"/>
        <v>0</v>
      </c>
      <c r="AK149" s="77">
        <f t="shared" si="314"/>
        <v>0</v>
      </c>
      <c r="AL149" s="77">
        <f t="shared" si="315"/>
        <v>0</v>
      </c>
      <c r="AM149" s="118"/>
      <c r="AN149" s="118"/>
      <c r="AO149" s="119"/>
      <c r="AP149" s="119"/>
      <c r="AQ149" s="77">
        <f t="shared" si="316"/>
        <v>0</v>
      </c>
      <c r="AR149" s="77">
        <f t="shared" si="317"/>
        <v>0</v>
      </c>
      <c r="AS149" s="77">
        <f t="shared" si="318"/>
        <v>0</v>
      </c>
      <c r="AT149" s="118"/>
      <c r="AU149" s="118"/>
      <c r="AV149" s="119"/>
      <c r="AW149" s="119"/>
      <c r="AX149" s="77">
        <f t="shared" si="319"/>
        <v>0</v>
      </c>
      <c r="AY149" s="77">
        <f t="shared" si="320"/>
        <v>0</v>
      </c>
      <c r="AZ149" s="77">
        <f t="shared" si="321"/>
        <v>0</v>
      </c>
      <c r="BA149" s="118"/>
      <c r="BB149" s="118"/>
      <c r="BC149" s="119"/>
      <c r="BD149" s="119"/>
      <c r="BE149" s="77">
        <f t="shared" si="322"/>
        <v>0</v>
      </c>
      <c r="BF149" s="77">
        <f t="shared" si="323"/>
        <v>0</v>
      </c>
      <c r="BG149" s="77">
        <f t="shared" si="324"/>
        <v>0</v>
      </c>
      <c r="BH149" s="118"/>
      <c r="BI149" s="118"/>
      <c r="BJ149" s="119"/>
      <c r="BK149" s="119"/>
      <c r="BL149" s="77">
        <f t="shared" si="325"/>
        <v>0</v>
      </c>
      <c r="BM149" s="77">
        <f t="shared" si="326"/>
        <v>0</v>
      </c>
      <c r="BN149" s="77">
        <f t="shared" si="327"/>
        <v>0</v>
      </c>
      <c r="BO149" s="118"/>
      <c r="BP149" s="118"/>
      <c r="BQ149" s="119"/>
      <c r="BR149" s="119"/>
      <c r="BS149" s="77">
        <f t="shared" si="328"/>
        <v>0</v>
      </c>
      <c r="BT149" s="77">
        <f t="shared" si="329"/>
        <v>0</v>
      </c>
      <c r="BU149" s="77">
        <f t="shared" si="330"/>
        <v>0</v>
      </c>
      <c r="BV149" s="118"/>
      <c r="BW149" s="118"/>
      <c r="BX149" s="119"/>
      <c r="BY149" s="119"/>
      <c r="BZ149" s="77">
        <f t="shared" si="331"/>
        <v>0</v>
      </c>
      <c r="CA149" s="77">
        <f t="shared" si="332"/>
        <v>0</v>
      </c>
      <c r="CB149" s="77">
        <f t="shared" si="333"/>
        <v>0</v>
      </c>
      <c r="CC149" s="118"/>
      <c r="CD149" s="118"/>
      <c r="CE149" s="119"/>
      <c r="CF149" s="119"/>
      <c r="CG149" s="77">
        <f t="shared" si="334"/>
        <v>0</v>
      </c>
      <c r="CH149" s="77">
        <f t="shared" si="335"/>
        <v>0</v>
      </c>
      <c r="CI149" s="77">
        <f t="shared" si="336"/>
        <v>0</v>
      </c>
      <c r="CJ149" s="118"/>
      <c r="CK149" s="118"/>
      <c r="CL149" s="119"/>
      <c r="CM149" s="119"/>
      <c r="CN149" s="77">
        <f t="shared" si="337"/>
        <v>0</v>
      </c>
      <c r="CO149" s="77">
        <f t="shared" si="338"/>
        <v>0</v>
      </c>
      <c r="CP149" s="77">
        <f t="shared" si="339"/>
        <v>0</v>
      </c>
      <c r="CQ149" s="118"/>
      <c r="CR149" s="118"/>
      <c r="CS149" s="119"/>
      <c r="CT149" s="119"/>
      <c r="CU149" s="77">
        <f t="shared" si="340"/>
        <v>0</v>
      </c>
      <c r="CV149" s="77">
        <f t="shared" si="341"/>
        <v>0</v>
      </c>
      <c r="CW149" s="77">
        <f t="shared" si="342"/>
        <v>0</v>
      </c>
      <c r="CX149" s="118"/>
      <c r="CY149" s="118"/>
      <c r="CZ149" s="119"/>
      <c r="DA149" s="119"/>
      <c r="DB149" s="77">
        <f t="shared" si="343"/>
        <v>0</v>
      </c>
      <c r="DC149" s="77">
        <f t="shared" si="344"/>
        <v>0</v>
      </c>
      <c r="DD149" s="77">
        <f t="shared" si="345"/>
        <v>0</v>
      </c>
      <c r="DE149" s="118"/>
      <c r="DF149" s="118"/>
      <c r="DG149" s="119"/>
      <c r="DH149" s="119"/>
      <c r="DI149" s="77">
        <f t="shared" si="346"/>
        <v>0</v>
      </c>
      <c r="DJ149" s="77">
        <f t="shared" si="347"/>
        <v>0</v>
      </c>
      <c r="DK149" s="77">
        <f t="shared" si="348"/>
        <v>0</v>
      </c>
      <c r="DL149" s="118"/>
      <c r="DM149" s="118"/>
      <c r="DN149" s="119"/>
      <c r="DO149" s="119"/>
      <c r="DP149" s="77">
        <f t="shared" si="349"/>
        <v>0</v>
      </c>
      <c r="DQ149" s="77">
        <f t="shared" si="350"/>
        <v>0</v>
      </c>
      <c r="DR149" s="77">
        <f t="shared" si="351"/>
        <v>0</v>
      </c>
      <c r="DS149" s="118"/>
      <c r="DT149" s="118"/>
      <c r="DU149" s="119"/>
      <c r="DV149" s="119"/>
      <c r="DW149" s="77">
        <f t="shared" si="352"/>
        <v>0</v>
      </c>
      <c r="DX149" s="77">
        <f t="shared" si="353"/>
        <v>0</v>
      </c>
      <c r="DY149" s="77">
        <f t="shared" si="354"/>
        <v>0</v>
      </c>
      <c r="DZ149" s="118"/>
      <c r="EA149" s="118"/>
      <c r="EB149" s="119"/>
      <c r="EC149" s="119"/>
      <c r="ED149" s="77">
        <f t="shared" si="355"/>
        <v>0</v>
      </c>
      <c r="EE149" s="77">
        <f t="shared" si="356"/>
        <v>0</v>
      </c>
      <c r="EF149" s="77">
        <f t="shared" si="357"/>
        <v>0</v>
      </c>
      <c r="EG149" s="118"/>
      <c r="EH149" s="118"/>
      <c r="EI149" s="119"/>
      <c r="EJ149" s="119"/>
      <c r="EK149" s="77">
        <f t="shared" si="358"/>
        <v>0</v>
      </c>
      <c r="EL149" s="77">
        <f t="shared" si="359"/>
        <v>0</v>
      </c>
      <c r="EM149" s="77">
        <f t="shared" si="360"/>
        <v>0</v>
      </c>
      <c r="EN149" s="118"/>
      <c r="EO149" s="118"/>
      <c r="EP149" s="119"/>
      <c r="EQ149" s="119"/>
      <c r="ER149" s="77">
        <f t="shared" si="361"/>
        <v>0</v>
      </c>
      <c r="ES149" s="77">
        <f t="shared" si="362"/>
        <v>0</v>
      </c>
      <c r="ET149" s="77">
        <f t="shared" si="363"/>
        <v>0</v>
      </c>
      <c r="EU149" s="118"/>
      <c r="EV149" s="118"/>
      <c r="EW149" s="119"/>
      <c r="EX149" s="119"/>
      <c r="EY149" s="77">
        <f t="shared" si="364"/>
        <v>0</v>
      </c>
      <c r="EZ149" s="77">
        <f t="shared" si="365"/>
        <v>0</v>
      </c>
      <c r="FA149" s="77">
        <f t="shared" si="366"/>
        <v>0</v>
      </c>
      <c r="FB149" s="118"/>
      <c r="FC149" s="118"/>
      <c r="FD149" s="119"/>
      <c r="FE149" s="119"/>
      <c r="FF149" s="77">
        <f t="shared" si="367"/>
        <v>0</v>
      </c>
      <c r="FG149" s="77">
        <f t="shared" si="368"/>
        <v>0</v>
      </c>
      <c r="FH149" s="77">
        <f t="shared" si="369"/>
        <v>0</v>
      </c>
      <c r="FI149" s="118"/>
      <c r="FJ149" s="118"/>
      <c r="FK149" s="119"/>
      <c r="FL149" s="119"/>
      <c r="FM149" s="77">
        <f t="shared" si="370"/>
        <v>0</v>
      </c>
      <c r="FN149" s="77">
        <f t="shared" si="371"/>
        <v>0</v>
      </c>
      <c r="FO149" s="77">
        <f t="shared" si="372"/>
        <v>0</v>
      </c>
      <c r="FP149" s="118"/>
      <c r="FQ149" s="118"/>
      <c r="FR149" s="119"/>
      <c r="FS149" s="119"/>
      <c r="FT149" s="77">
        <f t="shared" si="373"/>
        <v>0</v>
      </c>
      <c r="FU149" s="77">
        <f t="shared" si="374"/>
        <v>0</v>
      </c>
      <c r="FV149" s="77">
        <f t="shared" si="375"/>
        <v>0</v>
      </c>
      <c r="FW149" s="118"/>
      <c r="FX149" s="118"/>
      <c r="FY149" s="119"/>
      <c r="FZ149" s="119"/>
      <c r="GA149" s="77">
        <f t="shared" si="376"/>
        <v>0</v>
      </c>
      <c r="GB149" s="77">
        <f t="shared" si="377"/>
        <v>0</v>
      </c>
      <c r="GC149" s="77">
        <f t="shared" si="378"/>
        <v>0</v>
      </c>
      <c r="GD149" s="118"/>
      <c r="GE149" s="118"/>
      <c r="GF149" s="119"/>
      <c r="GG149" s="119"/>
      <c r="GH149" s="77">
        <f t="shared" si="379"/>
        <v>0</v>
      </c>
      <c r="GI149" s="77">
        <f t="shared" si="380"/>
        <v>0</v>
      </c>
      <c r="GJ149" s="77">
        <f t="shared" si="381"/>
        <v>0</v>
      </c>
      <c r="GK149" s="118"/>
      <c r="GL149" s="118"/>
      <c r="GM149" s="119"/>
      <c r="GN149" s="119"/>
      <c r="GO149" s="77">
        <f t="shared" si="382"/>
        <v>0</v>
      </c>
      <c r="GP149" s="77">
        <f t="shared" si="383"/>
        <v>0</v>
      </c>
      <c r="GQ149" s="77">
        <f t="shared" si="384"/>
        <v>0</v>
      </c>
      <c r="GR149" s="118"/>
      <c r="GS149" s="118"/>
      <c r="GT149" s="119"/>
      <c r="GU149" s="119"/>
      <c r="GV149" s="77">
        <f t="shared" si="385"/>
        <v>0</v>
      </c>
      <c r="GW149" s="77">
        <f t="shared" si="386"/>
        <v>0</v>
      </c>
      <c r="GX149" s="77">
        <f t="shared" si="387"/>
        <v>0</v>
      </c>
      <c r="GY149" s="118"/>
      <c r="GZ149" s="118"/>
      <c r="HA149" s="119"/>
      <c r="HB149" s="119"/>
      <c r="HC149" s="77">
        <f t="shared" si="388"/>
        <v>0</v>
      </c>
      <c r="HD149" s="77">
        <f t="shared" si="389"/>
        <v>0</v>
      </c>
      <c r="HE149" s="77">
        <f t="shared" si="390"/>
        <v>0</v>
      </c>
      <c r="HF149" s="118"/>
      <c r="HG149" s="118"/>
      <c r="HH149" s="119"/>
      <c r="HI149" s="119"/>
      <c r="HJ149" s="77">
        <f t="shared" si="391"/>
        <v>0</v>
      </c>
      <c r="HK149" s="77">
        <f t="shared" si="392"/>
        <v>0</v>
      </c>
      <c r="HL149" s="77">
        <f t="shared" si="393"/>
        <v>0</v>
      </c>
      <c r="HM149" s="120"/>
      <c r="HN149" s="120"/>
      <c r="HO149" s="120"/>
      <c r="HP149" s="120"/>
      <c r="HQ149" s="120"/>
      <c r="HR149" s="120"/>
      <c r="HS149" s="76">
        <f t="shared" si="288"/>
        <v>0</v>
      </c>
      <c r="HT149" s="76">
        <f t="shared" si="289"/>
        <v>0</v>
      </c>
      <c r="HU149" s="76">
        <f t="shared" si="290"/>
        <v>0</v>
      </c>
      <c r="HV149" s="76">
        <f t="shared" si="291"/>
        <v>0</v>
      </c>
      <c r="HW149" s="76">
        <f t="shared" si="292"/>
        <v>0</v>
      </c>
      <c r="HX149" s="76">
        <f t="shared" si="293"/>
        <v>0</v>
      </c>
      <c r="HY149" s="76">
        <f t="shared" si="294"/>
        <v>0</v>
      </c>
      <c r="HZ149" s="76">
        <f t="shared" si="295"/>
        <v>0</v>
      </c>
      <c r="IA149" s="76">
        <f t="shared" si="296"/>
        <v>0</v>
      </c>
      <c r="IB149" s="76">
        <f t="shared" si="297"/>
        <v>0</v>
      </c>
      <c r="IC149" s="76">
        <f t="shared" si="298"/>
        <v>0</v>
      </c>
      <c r="ID149" s="76">
        <f t="shared" si="299"/>
        <v>0</v>
      </c>
      <c r="IE149" s="78">
        <f>IF('Daftar Pegawai'!I143="ASN YANG TIDAK DIBAYARKAN TPP",100%,
 IF(HZ149&gt;=$C$4,100%,
 (HN149*3%)+H149+I149+J149+O149+P149+Q149+V149+W149+X149+AC149+AD149+AE149+AJ149+AK149+AL149+AQ149+AR149+AS149+AX149+AY149+AZ149+BE149+BF149+BG149+BL149+BM149+BN149+BS149+BT149+BU149+BZ149+CA149+CB149+CG149+CH149+CI149+CN149+CO149+CP149+CU149+CV149+CW149+DB149+DC149+DD149+DI149+DJ149+DK149+DP149+DQ149+DR149+DW149+DX149+DY149+ED149+EE149+EF149+EK149+EL149+EM149+ER149+ES149+ET149+EY149+EZ149+FA149+FF149+FG149+FH149+FM149+FN149+FO149+FT149+FU149+FV149+GA149+GB149+GC149+GH149+GI149+GJ149+GO149+GP149+GQ149+GV149+GW149+GX149+HC149+HD149+HE149+HJ149+HK149+HL149+'Daftar Pegawai'!K143+'Daftar Pegawai'!M143+'Daftar Pegawai'!U143+'Daftar Pegawai'!O143+'Daftar Pegawai'!Q143+'Daftar Pegawai'!S143
 )
)</f>
        <v>1</v>
      </c>
      <c r="IF149" s="78">
        <f t="shared" si="394"/>
        <v>1</v>
      </c>
    </row>
    <row r="150" spans="1:240" x14ac:dyDescent="0.25">
      <c r="A150" s="121">
        <f t="shared" si="300"/>
        <v>140</v>
      </c>
      <c r="B150" s="121">
        <f>'Daftar Pegawai'!B144</f>
        <v>0</v>
      </c>
      <c r="C150" s="121">
        <f>'Daftar Pegawai'!C144</f>
        <v>0</v>
      </c>
      <c r="D150" s="118"/>
      <c r="E150" s="118"/>
      <c r="F150" s="119"/>
      <c r="G150" s="119"/>
      <c r="H150" s="77">
        <f t="shared" si="301"/>
        <v>0</v>
      </c>
      <c r="I150" s="77">
        <f t="shared" si="302"/>
        <v>0</v>
      </c>
      <c r="J150" s="77">
        <f t="shared" si="303"/>
        <v>0</v>
      </c>
      <c r="K150" s="118"/>
      <c r="L150" s="118"/>
      <c r="M150" s="119"/>
      <c r="N150" s="119"/>
      <c r="O150" s="77">
        <f t="shared" si="304"/>
        <v>0</v>
      </c>
      <c r="P150" s="77">
        <f t="shared" si="305"/>
        <v>0</v>
      </c>
      <c r="Q150" s="77">
        <f t="shared" si="306"/>
        <v>0</v>
      </c>
      <c r="R150" s="118"/>
      <c r="S150" s="118"/>
      <c r="T150" s="119"/>
      <c r="U150" s="119"/>
      <c r="V150" s="77">
        <f t="shared" si="307"/>
        <v>0</v>
      </c>
      <c r="W150" s="77">
        <f t="shared" si="308"/>
        <v>0</v>
      </c>
      <c r="X150" s="77">
        <f t="shared" si="309"/>
        <v>0</v>
      </c>
      <c r="Y150" s="118"/>
      <c r="Z150" s="118"/>
      <c r="AA150" s="119"/>
      <c r="AB150" s="119"/>
      <c r="AC150" s="77">
        <f t="shared" si="310"/>
        <v>0</v>
      </c>
      <c r="AD150" s="77">
        <f t="shared" si="311"/>
        <v>0</v>
      </c>
      <c r="AE150" s="77">
        <f t="shared" si="312"/>
        <v>0</v>
      </c>
      <c r="AF150" s="118"/>
      <c r="AG150" s="118"/>
      <c r="AH150" s="119"/>
      <c r="AI150" s="119"/>
      <c r="AJ150" s="77">
        <f t="shared" si="313"/>
        <v>0</v>
      </c>
      <c r="AK150" s="77">
        <f t="shared" si="314"/>
        <v>0</v>
      </c>
      <c r="AL150" s="77">
        <f t="shared" si="315"/>
        <v>0</v>
      </c>
      <c r="AM150" s="118"/>
      <c r="AN150" s="118"/>
      <c r="AO150" s="119"/>
      <c r="AP150" s="119"/>
      <c r="AQ150" s="77">
        <f t="shared" si="316"/>
        <v>0</v>
      </c>
      <c r="AR150" s="77">
        <f t="shared" si="317"/>
        <v>0</v>
      </c>
      <c r="AS150" s="77">
        <f t="shared" si="318"/>
        <v>0</v>
      </c>
      <c r="AT150" s="118"/>
      <c r="AU150" s="118"/>
      <c r="AV150" s="119"/>
      <c r="AW150" s="119"/>
      <c r="AX150" s="77">
        <f t="shared" si="319"/>
        <v>0</v>
      </c>
      <c r="AY150" s="77">
        <f t="shared" si="320"/>
        <v>0</v>
      </c>
      <c r="AZ150" s="77">
        <f t="shared" si="321"/>
        <v>0</v>
      </c>
      <c r="BA150" s="118"/>
      <c r="BB150" s="118"/>
      <c r="BC150" s="119"/>
      <c r="BD150" s="119"/>
      <c r="BE150" s="77">
        <f t="shared" si="322"/>
        <v>0</v>
      </c>
      <c r="BF150" s="77">
        <f t="shared" si="323"/>
        <v>0</v>
      </c>
      <c r="BG150" s="77">
        <f t="shared" si="324"/>
        <v>0</v>
      </c>
      <c r="BH150" s="118"/>
      <c r="BI150" s="118"/>
      <c r="BJ150" s="119"/>
      <c r="BK150" s="119"/>
      <c r="BL150" s="77">
        <f t="shared" si="325"/>
        <v>0</v>
      </c>
      <c r="BM150" s="77">
        <f t="shared" si="326"/>
        <v>0</v>
      </c>
      <c r="BN150" s="77">
        <f t="shared" si="327"/>
        <v>0</v>
      </c>
      <c r="BO150" s="118"/>
      <c r="BP150" s="118"/>
      <c r="BQ150" s="119"/>
      <c r="BR150" s="119"/>
      <c r="BS150" s="77">
        <f t="shared" si="328"/>
        <v>0</v>
      </c>
      <c r="BT150" s="77">
        <f t="shared" si="329"/>
        <v>0</v>
      </c>
      <c r="BU150" s="77">
        <f t="shared" si="330"/>
        <v>0</v>
      </c>
      <c r="BV150" s="118"/>
      <c r="BW150" s="118"/>
      <c r="BX150" s="119"/>
      <c r="BY150" s="119"/>
      <c r="BZ150" s="77">
        <f t="shared" si="331"/>
        <v>0</v>
      </c>
      <c r="CA150" s="77">
        <f t="shared" si="332"/>
        <v>0</v>
      </c>
      <c r="CB150" s="77">
        <f t="shared" si="333"/>
        <v>0</v>
      </c>
      <c r="CC150" s="118"/>
      <c r="CD150" s="118"/>
      <c r="CE150" s="119"/>
      <c r="CF150" s="119"/>
      <c r="CG150" s="77">
        <f t="shared" si="334"/>
        <v>0</v>
      </c>
      <c r="CH150" s="77">
        <f t="shared" si="335"/>
        <v>0</v>
      </c>
      <c r="CI150" s="77">
        <f t="shared" si="336"/>
        <v>0</v>
      </c>
      <c r="CJ150" s="118"/>
      <c r="CK150" s="118"/>
      <c r="CL150" s="119"/>
      <c r="CM150" s="119"/>
      <c r="CN150" s="77">
        <f t="shared" si="337"/>
        <v>0</v>
      </c>
      <c r="CO150" s="77">
        <f t="shared" si="338"/>
        <v>0</v>
      </c>
      <c r="CP150" s="77">
        <f t="shared" si="339"/>
        <v>0</v>
      </c>
      <c r="CQ150" s="118"/>
      <c r="CR150" s="118"/>
      <c r="CS150" s="119"/>
      <c r="CT150" s="119"/>
      <c r="CU150" s="77">
        <f t="shared" si="340"/>
        <v>0</v>
      </c>
      <c r="CV150" s="77">
        <f t="shared" si="341"/>
        <v>0</v>
      </c>
      <c r="CW150" s="77">
        <f t="shared" si="342"/>
        <v>0</v>
      </c>
      <c r="CX150" s="118"/>
      <c r="CY150" s="118"/>
      <c r="CZ150" s="119"/>
      <c r="DA150" s="119"/>
      <c r="DB150" s="77">
        <f t="shared" si="343"/>
        <v>0</v>
      </c>
      <c r="DC150" s="77">
        <f t="shared" si="344"/>
        <v>0</v>
      </c>
      <c r="DD150" s="77">
        <f t="shared" si="345"/>
        <v>0</v>
      </c>
      <c r="DE150" s="118"/>
      <c r="DF150" s="118"/>
      <c r="DG150" s="119"/>
      <c r="DH150" s="119"/>
      <c r="DI150" s="77">
        <f t="shared" si="346"/>
        <v>0</v>
      </c>
      <c r="DJ150" s="77">
        <f t="shared" si="347"/>
        <v>0</v>
      </c>
      <c r="DK150" s="77">
        <f t="shared" si="348"/>
        <v>0</v>
      </c>
      <c r="DL150" s="118"/>
      <c r="DM150" s="118"/>
      <c r="DN150" s="119"/>
      <c r="DO150" s="119"/>
      <c r="DP150" s="77">
        <f t="shared" si="349"/>
        <v>0</v>
      </c>
      <c r="DQ150" s="77">
        <f t="shared" si="350"/>
        <v>0</v>
      </c>
      <c r="DR150" s="77">
        <f t="shared" si="351"/>
        <v>0</v>
      </c>
      <c r="DS150" s="118"/>
      <c r="DT150" s="118"/>
      <c r="DU150" s="119"/>
      <c r="DV150" s="119"/>
      <c r="DW150" s="77">
        <f t="shared" si="352"/>
        <v>0</v>
      </c>
      <c r="DX150" s="77">
        <f t="shared" si="353"/>
        <v>0</v>
      </c>
      <c r="DY150" s="77">
        <f t="shared" si="354"/>
        <v>0</v>
      </c>
      <c r="DZ150" s="118"/>
      <c r="EA150" s="118"/>
      <c r="EB150" s="119"/>
      <c r="EC150" s="119"/>
      <c r="ED150" s="77">
        <f t="shared" si="355"/>
        <v>0</v>
      </c>
      <c r="EE150" s="77">
        <f t="shared" si="356"/>
        <v>0</v>
      </c>
      <c r="EF150" s="77">
        <f t="shared" si="357"/>
        <v>0</v>
      </c>
      <c r="EG150" s="118"/>
      <c r="EH150" s="118"/>
      <c r="EI150" s="119"/>
      <c r="EJ150" s="119"/>
      <c r="EK150" s="77">
        <f t="shared" si="358"/>
        <v>0</v>
      </c>
      <c r="EL150" s="77">
        <f t="shared" si="359"/>
        <v>0</v>
      </c>
      <c r="EM150" s="77">
        <f t="shared" si="360"/>
        <v>0</v>
      </c>
      <c r="EN150" s="118"/>
      <c r="EO150" s="118"/>
      <c r="EP150" s="119"/>
      <c r="EQ150" s="119"/>
      <c r="ER150" s="77">
        <f t="shared" si="361"/>
        <v>0</v>
      </c>
      <c r="ES150" s="77">
        <f t="shared" si="362"/>
        <v>0</v>
      </c>
      <c r="ET150" s="77">
        <f t="shared" si="363"/>
        <v>0</v>
      </c>
      <c r="EU150" s="118"/>
      <c r="EV150" s="118"/>
      <c r="EW150" s="119"/>
      <c r="EX150" s="119"/>
      <c r="EY150" s="77">
        <f t="shared" si="364"/>
        <v>0</v>
      </c>
      <c r="EZ150" s="77">
        <f t="shared" si="365"/>
        <v>0</v>
      </c>
      <c r="FA150" s="77">
        <f t="shared" si="366"/>
        <v>0</v>
      </c>
      <c r="FB150" s="118"/>
      <c r="FC150" s="118"/>
      <c r="FD150" s="119"/>
      <c r="FE150" s="119"/>
      <c r="FF150" s="77">
        <f t="shared" si="367"/>
        <v>0</v>
      </c>
      <c r="FG150" s="77">
        <f t="shared" si="368"/>
        <v>0</v>
      </c>
      <c r="FH150" s="77">
        <f t="shared" si="369"/>
        <v>0</v>
      </c>
      <c r="FI150" s="118"/>
      <c r="FJ150" s="118"/>
      <c r="FK150" s="119"/>
      <c r="FL150" s="119"/>
      <c r="FM150" s="77">
        <f t="shared" si="370"/>
        <v>0</v>
      </c>
      <c r="FN150" s="77">
        <f t="shared" si="371"/>
        <v>0</v>
      </c>
      <c r="FO150" s="77">
        <f t="shared" si="372"/>
        <v>0</v>
      </c>
      <c r="FP150" s="118"/>
      <c r="FQ150" s="118"/>
      <c r="FR150" s="119"/>
      <c r="FS150" s="119"/>
      <c r="FT150" s="77">
        <f t="shared" si="373"/>
        <v>0</v>
      </c>
      <c r="FU150" s="77">
        <f t="shared" si="374"/>
        <v>0</v>
      </c>
      <c r="FV150" s="77">
        <f t="shared" si="375"/>
        <v>0</v>
      </c>
      <c r="FW150" s="118"/>
      <c r="FX150" s="118"/>
      <c r="FY150" s="119"/>
      <c r="FZ150" s="119"/>
      <c r="GA150" s="77">
        <f t="shared" si="376"/>
        <v>0</v>
      </c>
      <c r="GB150" s="77">
        <f t="shared" si="377"/>
        <v>0</v>
      </c>
      <c r="GC150" s="77">
        <f t="shared" si="378"/>
        <v>0</v>
      </c>
      <c r="GD150" s="118"/>
      <c r="GE150" s="118"/>
      <c r="GF150" s="119"/>
      <c r="GG150" s="119"/>
      <c r="GH150" s="77">
        <f t="shared" si="379"/>
        <v>0</v>
      </c>
      <c r="GI150" s="77">
        <f t="shared" si="380"/>
        <v>0</v>
      </c>
      <c r="GJ150" s="77">
        <f t="shared" si="381"/>
        <v>0</v>
      </c>
      <c r="GK150" s="118"/>
      <c r="GL150" s="118"/>
      <c r="GM150" s="119"/>
      <c r="GN150" s="119"/>
      <c r="GO150" s="77">
        <f t="shared" si="382"/>
        <v>0</v>
      </c>
      <c r="GP150" s="77">
        <f t="shared" si="383"/>
        <v>0</v>
      </c>
      <c r="GQ150" s="77">
        <f t="shared" si="384"/>
        <v>0</v>
      </c>
      <c r="GR150" s="118"/>
      <c r="GS150" s="118"/>
      <c r="GT150" s="119"/>
      <c r="GU150" s="119"/>
      <c r="GV150" s="77">
        <f t="shared" si="385"/>
        <v>0</v>
      </c>
      <c r="GW150" s="77">
        <f t="shared" si="386"/>
        <v>0</v>
      </c>
      <c r="GX150" s="77">
        <f t="shared" si="387"/>
        <v>0</v>
      </c>
      <c r="GY150" s="118"/>
      <c r="GZ150" s="118"/>
      <c r="HA150" s="119"/>
      <c r="HB150" s="119"/>
      <c r="HC150" s="77">
        <f t="shared" si="388"/>
        <v>0</v>
      </c>
      <c r="HD150" s="77">
        <f t="shared" si="389"/>
        <v>0</v>
      </c>
      <c r="HE150" s="77">
        <f t="shared" si="390"/>
        <v>0</v>
      </c>
      <c r="HF150" s="118"/>
      <c r="HG150" s="118"/>
      <c r="HH150" s="119"/>
      <c r="HI150" s="119"/>
      <c r="HJ150" s="77">
        <f t="shared" si="391"/>
        <v>0</v>
      </c>
      <c r="HK150" s="77">
        <f t="shared" si="392"/>
        <v>0</v>
      </c>
      <c r="HL150" s="77">
        <f t="shared" si="393"/>
        <v>0</v>
      </c>
      <c r="HM150" s="120"/>
      <c r="HN150" s="120"/>
      <c r="HO150" s="120"/>
      <c r="HP150" s="120"/>
      <c r="HQ150" s="120"/>
      <c r="HR150" s="120"/>
      <c r="HS150" s="76">
        <f t="shared" si="288"/>
        <v>0</v>
      </c>
      <c r="HT150" s="76">
        <f t="shared" si="289"/>
        <v>0</v>
      </c>
      <c r="HU150" s="76">
        <f t="shared" si="290"/>
        <v>0</v>
      </c>
      <c r="HV150" s="76">
        <f t="shared" si="291"/>
        <v>0</v>
      </c>
      <c r="HW150" s="76">
        <f t="shared" si="292"/>
        <v>0</v>
      </c>
      <c r="HX150" s="76">
        <f t="shared" si="293"/>
        <v>0</v>
      </c>
      <c r="HY150" s="76">
        <f t="shared" si="294"/>
        <v>0</v>
      </c>
      <c r="HZ150" s="76">
        <f t="shared" si="295"/>
        <v>0</v>
      </c>
      <c r="IA150" s="76">
        <f t="shared" si="296"/>
        <v>0</v>
      </c>
      <c r="IB150" s="76">
        <f t="shared" si="297"/>
        <v>0</v>
      </c>
      <c r="IC150" s="76">
        <f t="shared" si="298"/>
        <v>0</v>
      </c>
      <c r="ID150" s="76">
        <f t="shared" si="299"/>
        <v>0</v>
      </c>
      <c r="IE150" s="78">
        <f>IF('Daftar Pegawai'!I144="ASN YANG TIDAK DIBAYARKAN TPP",100%,
 IF(HZ150&gt;=$C$4,100%,
 (HN150*3%)+H150+I150+J150+O150+P150+Q150+V150+W150+X150+AC150+AD150+AE150+AJ150+AK150+AL150+AQ150+AR150+AS150+AX150+AY150+AZ150+BE150+BF150+BG150+BL150+BM150+BN150+BS150+BT150+BU150+BZ150+CA150+CB150+CG150+CH150+CI150+CN150+CO150+CP150+CU150+CV150+CW150+DB150+DC150+DD150+DI150+DJ150+DK150+DP150+DQ150+DR150+DW150+DX150+DY150+ED150+EE150+EF150+EK150+EL150+EM150+ER150+ES150+ET150+EY150+EZ150+FA150+FF150+FG150+FH150+FM150+FN150+FO150+FT150+FU150+FV150+GA150+GB150+GC150+GH150+GI150+GJ150+GO150+GP150+GQ150+GV150+GW150+GX150+HC150+HD150+HE150+HJ150+HK150+HL150+'Daftar Pegawai'!K144+'Daftar Pegawai'!M144+'Daftar Pegawai'!U144+'Daftar Pegawai'!O144+'Daftar Pegawai'!Q144+'Daftar Pegawai'!S144
 )
)</f>
        <v>1</v>
      </c>
      <c r="IF150" s="78">
        <f t="shared" si="394"/>
        <v>1</v>
      </c>
    </row>
    <row r="151" spans="1:240" x14ac:dyDescent="0.25">
      <c r="A151" s="121">
        <f t="shared" si="300"/>
        <v>141</v>
      </c>
      <c r="B151" s="121">
        <f>'Daftar Pegawai'!B145</f>
        <v>0</v>
      </c>
      <c r="C151" s="121">
        <f>'Daftar Pegawai'!C145</f>
        <v>0</v>
      </c>
      <c r="D151" s="118"/>
      <c r="E151" s="118"/>
      <c r="F151" s="119"/>
      <c r="G151" s="119"/>
      <c r="H151" s="77">
        <f t="shared" si="301"/>
        <v>0</v>
      </c>
      <c r="I151" s="77">
        <f t="shared" si="302"/>
        <v>0</v>
      </c>
      <c r="J151" s="77">
        <f t="shared" si="303"/>
        <v>0</v>
      </c>
      <c r="K151" s="118"/>
      <c r="L151" s="118"/>
      <c r="M151" s="119"/>
      <c r="N151" s="119"/>
      <c r="O151" s="77">
        <f t="shared" si="304"/>
        <v>0</v>
      </c>
      <c r="P151" s="77">
        <f t="shared" si="305"/>
        <v>0</v>
      </c>
      <c r="Q151" s="77">
        <f t="shared" si="306"/>
        <v>0</v>
      </c>
      <c r="R151" s="118"/>
      <c r="S151" s="118"/>
      <c r="T151" s="119"/>
      <c r="U151" s="119"/>
      <c r="V151" s="77">
        <f t="shared" si="307"/>
        <v>0</v>
      </c>
      <c r="W151" s="77">
        <f t="shared" si="308"/>
        <v>0</v>
      </c>
      <c r="X151" s="77">
        <f t="shared" si="309"/>
        <v>0</v>
      </c>
      <c r="Y151" s="118"/>
      <c r="Z151" s="118"/>
      <c r="AA151" s="119"/>
      <c r="AB151" s="119"/>
      <c r="AC151" s="77">
        <f t="shared" si="310"/>
        <v>0</v>
      </c>
      <c r="AD151" s="77">
        <f t="shared" si="311"/>
        <v>0</v>
      </c>
      <c r="AE151" s="77">
        <f t="shared" si="312"/>
        <v>0</v>
      </c>
      <c r="AF151" s="118"/>
      <c r="AG151" s="118"/>
      <c r="AH151" s="119"/>
      <c r="AI151" s="119"/>
      <c r="AJ151" s="77">
        <f t="shared" si="313"/>
        <v>0</v>
      </c>
      <c r="AK151" s="77">
        <f t="shared" si="314"/>
        <v>0</v>
      </c>
      <c r="AL151" s="77">
        <f t="shared" si="315"/>
        <v>0</v>
      </c>
      <c r="AM151" s="118"/>
      <c r="AN151" s="118"/>
      <c r="AO151" s="119"/>
      <c r="AP151" s="119"/>
      <c r="AQ151" s="77">
        <f t="shared" si="316"/>
        <v>0</v>
      </c>
      <c r="AR151" s="77">
        <f t="shared" si="317"/>
        <v>0</v>
      </c>
      <c r="AS151" s="77">
        <f t="shared" si="318"/>
        <v>0</v>
      </c>
      <c r="AT151" s="118"/>
      <c r="AU151" s="118"/>
      <c r="AV151" s="119"/>
      <c r="AW151" s="119"/>
      <c r="AX151" s="77">
        <f t="shared" si="319"/>
        <v>0</v>
      </c>
      <c r="AY151" s="77">
        <f t="shared" si="320"/>
        <v>0</v>
      </c>
      <c r="AZ151" s="77">
        <f t="shared" si="321"/>
        <v>0</v>
      </c>
      <c r="BA151" s="118"/>
      <c r="BB151" s="118"/>
      <c r="BC151" s="119"/>
      <c r="BD151" s="119"/>
      <c r="BE151" s="77">
        <f t="shared" si="322"/>
        <v>0</v>
      </c>
      <c r="BF151" s="77">
        <f t="shared" si="323"/>
        <v>0</v>
      </c>
      <c r="BG151" s="77">
        <f t="shared" si="324"/>
        <v>0</v>
      </c>
      <c r="BH151" s="118"/>
      <c r="BI151" s="118"/>
      <c r="BJ151" s="119"/>
      <c r="BK151" s="119"/>
      <c r="BL151" s="77">
        <f t="shared" si="325"/>
        <v>0</v>
      </c>
      <c r="BM151" s="77">
        <f t="shared" si="326"/>
        <v>0</v>
      </c>
      <c r="BN151" s="77">
        <f t="shared" si="327"/>
        <v>0</v>
      </c>
      <c r="BO151" s="118"/>
      <c r="BP151" s="118"/>
      <c r="BQ151" s="119"/>
      <c r="BR151" s="119"/>
      <c r="BS151" s="77">
        <f t="shared" si="328"/>
        <v>0</v>
      </c>
      <c r="BT151" s="77">
        <f t="shared" si="329"/>
        <v>0</v>
      </c>
      <c r="BU151" s="77">
        <f t="shared" si="330"/>
        <v>0</v>
      </c>
      <c r="BV151" s="118"/>
      <c r="BW151" s="118"/>
      <c r="BX151" s="119"/>
      <c r="BY151" s="119"/>
      <c r="BZ151" s="77">
        <f t="shared" si="331"/>
        <v>0</v>
      </c>
      <c r="CA151" s="77">
        <f t="shared" si="332"/>
        <v>0</v>
      </c>
      <c r="CB151" s="77">
        <f t="shared" si="333"/>
        <v>0</v>
      </c>
      <c r="CC151" s="118"/>
      <c r="CD151" s="118"/>
      <c r="CE151" s="119"/>
      <c r="CF151" s="119"/>
      <c r="CG151" s="77">
        <f t="shared" si="334"/>
        <v>0</v>
      </c>
      <c r="CH151" s="77">
        <f t="shared" si="335"/>
        <v>0</v>
      </c>
      <c r="CI151" s="77">
        <f t="shared" si="336"/>
        <v>0</v>
      </c>
      <c r="CJ151" s="118"/>
      <c r="CK151" s="118"/>
      <c r="CL151" s="119"/>
      <c r="CM151" s="119"/>
      <c r="CN151" s="77">
        <f t="shared" si="337"/>
        <v>0</v>
      </c>
      <c r="CO151" s="77">
        <f t="shared" si="338"/>
        <v>0</v>
      </c>
      <c r="CP151" s="77">
        <f t="shared" si="339"/>
        <v>0</v>
      </c>
      <c r="CQ151" s="118"/>
      <c r="CR151" s="118"/>
      <c r="CS151" s="119"/>
      <c r="CT151" s="119"/>
      <c r="CU151" s="77">
        <f t="shared" si="340"/>
        <v>0</v>
      </c>
      <c r="CV151" s="77">
        <f t="shared" si="341"/>
        <v>0</v>
      </c>
      <c r="CW151" s="77">
        <f t="shared" si="342"/>
        <v>0</v>
      </c>
      <c r="CX151" s="118"/>
      <c r="CY151" s="118"/>
      <c r="CZ151" s="119"/>
      <c r="DA151" s="119"/>
      <c r="DB151" s="77">
        <f t="shared" si="343"/>
        <v>0</v>
      </c>
      <c r="DC151" s="77">
        <f t="shared" si="344"/>
        <v>0</v>
      </c>
      <c r="DD151" s="77">
        <f t="shared" si="345"/>
        <v>0</v>
      </c>
      <c r="DE151" s="118"/>
      <c r="DF151" s="118"/>
      <c r="DG151" s="119"/>
      <c r="DH151" s="119"/>
      <c r="DI151" s="77">
        <f t="shared" si="346"/>
        <v>0</v>
      </c>
      <c r="DJ151" s="77">
        <f t="shared" si="347"/>
        <v>0</v>
      </c>
      <c r="DK151" s="77">
        <f t="shared" si="348"/>
        <v>0</v>
      </c>
      <c r="DL151" s="118"/>
      <c r="DM151" s="118"/>
      <c r="DN151" s="119"/>
      <c r="DO151" s="119"/>
      <c r="DP151" s="77">
        <f t="shared" si="349"/>
        <v>0</v>
      </c>
      <c r="DQ151" s="77">
        <f t="shared" si="350"/>
        <v>0</v>
      </c>
      <c r="DR151" s="77">
        <f t="shared" si="351"/>
        <v>0</v>
      </c>
      <c r="DS151" s="118"/>
      <c r="DT151" s="118"/>
      <c r="DU151" s="119"/>
      <c r="DV151" s="119"/>
      <c r="DW151" s="77">
        <f t="shared" si="352"/>
        <v>0</v>
      </c>
      <c r="DX151" s="77">
        <f t="shared" si="353"/>
        <v>0</v>
      </c>
      <c r="DY151" s="77">
        <f t="shared" si="354"/>
        <v>0</v>
      </c>
      <c r="DZ151" s="118"/>
      <c r="EA151" s="118"/>
      <c r="EB151" s="119"/>
      <c r="EC151" s="119"/>
      <c r="ED151" s="77">
        <f t="shared" si="355"/>
        <v>0</v>
      </c>
      <c r="EE151" s="77">
        <f t="shared" si="356"/>
        <v>0</v>
      </c>
      <c r="EF151" s="77">
        <f t="shared" si="357"/>
        <v>0</v>
      </c>
      <c r="EG151" s="118"/>
      <c r="EH151" s="118"/>
      <c r="EI151" s="119"/>
      <c r="EJ151" s="119"/>
      <c r="EK151" s="77">
        <f t="shared" si="358"/>
        <v>0</v>
      </c>
      <c r="EL151" s="77">
        <f t="shared" si="359"/>
        <v>0</v>
      </c>
      <c r="EM151" s="77">
        <f t="shared" si="360"/>
        <v>0</v>
      </c>
      <c r="EN151" s="118"/>
      <c r="EO151" s="118"/>
      <c r="EP151" s="119"/>
      <c r="EQ151" s="119"/>
      <c r="ER151" s="77">
        <f t="shared" si="361"/>
        <v>0</v>
      </c>
      <c r="ES151" s="77">
        <f t="shared" si="362"/>
        <v>0</v>
      </c>
      <c r="ET151" s="77">
        <f t="shared" si="363"/>
        <v>0</v>
      </c>
      <c r="EU151" s="118"/>
      <c r="EV151" s="118"/>
      <c r="EW151" s="119"/>
      <c r="EX151" s="119"/>
      <c r="EY151" s="77">
        <f t="shared" si="364"/>
        <v>0</v>
      </c>
      <c r="EZ151" s="77">
        <f t="shared" si="365"/>
        <v>0</v>
      </c>
      <c r="FA151" s="77">
        <f t="shared" si="366"/>
        <v>0</v>
      </c>
      <c r="FB151" s="118"/>
      <c r="FC151" s="118"/>
      <c r="FD151" s="119"/>
      <c r="FE151" s="119"/>
      <c r="FF151" s="77">
        <f t="shared" si="367"/>
        <v>0</v>
      </c>
      <c r="FG151" s="77">
        <f t="shared" si="368"/>
        <v>0</v>
      </c>
      <c r="FH151" s="77">
        <f t="shared" si="369"/>
        <v>0</v>
      </c>
      <c r="FI151" s="118"/>
      <c r="FJ151" s="118"/>
      <c r="FK151" s="119"/>
      <c r="FL151" s="119"/>
      <c r="FM151" s="77">
        <f t="shared" si="370"/>
        <v>0</v>
      </c>
      <c r="FN151" s="77">
        <f t="shared" si="371"/>
        <v>0</v>
      </c>
      <c r="FO151" s="77">
        <f t="shared" si="372"/>
        <v>0</v>
      </c>
      <c r="FP151" s="118"/>
      <c r="FQ151" s="118"/>
      <c r="FR151" s="119"/>
      <c r="FS151" s="119"/>
      <c r="FT151" s="77">
        <f t="shared" si="373"/>
        <v>0</v>
      </c>
      <c r="FU151" s="77">
        <f t="shared" si="374"/>
        <v>0</v>
      </c>
      <c r="FV151" s="77">
        <f t="shared" si="375"/>
        <v>0</v>
      </c>
      <c r="FW151" s="118"/>
      <c r="FX151" s="118"/>
      <c r="FY151" s="119"/>
      <c r="FZ151" s="119"/>
      <c r="GA151" s="77">
        <f t="shared" si="376"/>
        <v>0</v>
      </c>
      <c r="GB151" s="77">
        <f t="shared" si="377"/>
        <v>0</v>
      </c>
      <c r="GC151" s="77">
        <f t="shared" si="378"/>
        <v>0</v>
      </c>
      <c r="GD151" s="118"/>
      <c r="GE151" s="118"/>
      <c r="GF151" s="119"/>
      <c r="GG151" s="119"/>
      <c r="GH151" s="77">
        <f t="shared" si="379"/>
        <v>0</v>
      </c>
      <c r="GI151" s="77">
        <f t="shared" si="380"/>
        <v>0</v>
      </c>
      <c r="GJ151" s="77">
        <f t="shared" si="381"/>
        <v>0</v>
      </c>
      <c r="GK151" s="118"/>
      <c r="GL151" s="118"/>
      <c r="GM151" s="119"/>
      <c r="GN151" s="119"/>
      <c r="GO151" s="77">
        <f t="shared" si="382"/>
        <v>0</v>
      </c>
      <c r="GP151" s="77">
        <f t="shared" si="383"/>
        <v>0</v>
      </c>
      <c r="GQ151" s="77">
        <f t="shared" si="384"/>
        <v>0</v>
      </c>
      <c r="GR151" s="118"/>
      <c r="GS151" s="118"/>
      <c r="GT151" s="119"/>
      <c r="GU151" s="119"/>
      <c r="GV151" s="77">
        <f t="shared" si="385"/>
        <v>0</v>
      </c>
      <c r="GW151" s="77">
        <f t="shared" si="386"/>
        <v>0</v>
      </c>
      <c r="GX151" s="77">
        <f t="shared" si="387"/>
        <v>0</v>
      </c>
      <c r="GY151" s="118"/>
      <c r="GZ151" s="118"/>
      <c r="HA151" s="119"/>
      <c r="HB151" s="119"/>
      <c r="HC151" s="77">
        <f t="shared" si="388"/>
        <v>0</v>
      </c>
      <c r="HD151" s="77">
        <f t="shared" si="389"/>
        <v>0</v>
      </c>
      <c r="HE151" s="77">
        <f t="shared" si="390"/>
        <v>0</v>
      </c>
      <c r="HF151" s="118"/>
      <c r="HG151" s="118"/>
      <c r="HH151" s="119"/>
      <c r="HI151" s="119"/>
      <c r="HJ151" s="77">
        <f t="shared" si="391"/>
        <v>0</v>
      </c>
      <c r="HK151" s="77">
        <f t="shared" si="392"/>
        <v>0</v>
      </c>
      <c r="HL151" s="77">
        <f t="shared" si="393"/>
        <v>0</v>
      </c>
      <c r="HM151" s="120"/>
      <c r="HN151" s="120"/>
      <c r="HO151" s="120"/>
      <c r="HP151" s="120"/>
      <c r="HQ151" s="120"/>
      <c r="HR151" s="120"/>
      <c r="HS151" s="76">
        <f t="shared" si="288"/>
        <v>0</v>
      </c>
      <c r="HT151" s="76">
        <f t="shared" si="289"/>
        <v>0</v>
      </c>
      <c r="HU151" s="76">
        <f t="shared" si="290"/>
        <v>0</v>
      </c>
      <c r="HV151" s="76">
        <f t="shared" si="291"/>
        <v>0</v>
      </c>
      <c r="HW151" s="76">
        <f t="shared" si="292"/>
        <v>0</v>
      </c>
      <c r="HX151" s="76">
        <f t="shared" si="293"/>
        <v>0</v>
      </c>
      <c r="HY151" s="76">
        <f t="shared" si="294"/>
        <v>0</v>
      </c>
      <c r="HZ151" s="76">
        <f t="shared" si="295"/>
        <v>0</v>
      </c>
      <c r="IA151" s="76">
        <f t="shared" si="296"/>
        <v>0</v>
      </c>
      <c r="IB151" s="76">
        <f t="shared" si="297"/>
        <v>0</v>
      </c>
      <c r="IC151" s="76">
        <f t="shared" si="298"/>
        <v>0</v>
      </c>
      <c r="ID151" s="76">
        <f t="shared" si="299"/>
        <v>0</v>
      </c>
      <c r="IE151" s="78">
        <f>IF('Daftar Pegawai'!I145="ASN YANG TIDAK DIBAYARKAN TPP",100%,
 IF(HZ151&gt;=$C$4,100%,
 (HN151*3%)+H151+I151+J151+O151+P151+Q151+V151+W151+X151+AC151+AD151+AE151+AJ151+AK151+AL151+AQ151+AR151+AS151+AX151+AY151+AZ151+BE151+BF151+BG151+BL151+BM151+BN151+BS151+BT151+BU151+BZ151+CA151+CB151+CG151+CH151+CI151+CN151+CO151+CP151+CU151+CV151+CW151+DB151+DC151+DD151+DI151+DJ151+DK151+DP151+DQ151+DR151+DW151+DX151+DY151+ED151+EE151+EF151+EK151+EL151+EM151+ER151+ES151+ET151+EY151+EZ151+FA151+FF151+FG151+FH151+FM151+FN151+FO151+FT151+FU151+FV151+GA151+GB151+GC151+GH151+GI151+GJ151+GO151+GP151+GQ151+GV151+GW151+GX151+HC151+HD151+HE151+HJ151+HK151+HL151+'Daftar Pegawai'!K145+'Daftar Pegawai'!M145+'Daftar Pegawai'!U145+'Daftar Pegawai'!O145+'Daftar Pegawai'!Q145+'Daftar Pegawai'!S145
 )
)</f>
        <v>1</v>
      </c>
      <c r="IF151" s="78">
        <f t="shared" si="394"/>
        <v>1</v>
      </c>
    </row>
    <row r="152" spans="1:240" x14ac:dyDescent="0.25">
      <c r="A152" s="121">
        <f t="shared" si="300"/>
        <v>142</v>
      </c>
      <c r="B152" s="121">
        <f>'Daftar Pegawai'!B146</f>
        <v>0</v>
      </c>
      <c r="C152" s="121">
        <f>'Daftar Pegawai'!C146</f>
        <v>0</v>
      </c>
      <c r="D152" s="118"/>
      <c r="E152" s="118"/>
      <c r="F152" s="119"/>
      <c r="G152" s="119"/>
      <c r="H152" s="77">
        <f t="shared" si="301"/>
        <v>0</v>
      </c>
      <c r="I152" s="77">
        <f t="shared" si="302"/>
        <v>0</v>
      </c>
      <c r="J152" s="77">
        <f t="shared" si="303"/>
        <v>0</v>
      </c>
      <c r="K152" s="118"/>
      <c r="L152" s="118"/>
      <c r="M152" s="119"/>
      <c r="N152" s="119"/>
      <c r="O152" s="77">
        <f t="shared" si="304"/>
        <v>0</v>
      </c>
      <c r="P152" s="77">
        <f t="shared" si="305"/>
        <v>0</v>
      </c>
      <c r="Q152" s="77">
        <f t="shared" si="306"/>
        <v>0</v>
      </c>
      <c r="R152" s="118"/>
      <c r="S152" s="118"/>
      <c r="T152" s="119"/>
      <c r="U152" s="119"/>
      <c r="V152" s="77">
        <f t="shared" si="307"/>
        <v>0</v>
      </c>
      <c r="W152" s="77">
        <f t="shared" si="308"/>
        <v>0</v>
      </c>
      <c r="X152" s="77">
        <f t="shared" si="309"/>
        <v>0</v>
      </c>
      <c r="Y152" s="118"/>
      <c r="Z152" s="118"/>
      <c r="AA152" s="119"/>
      <c r="AB152" s="119"/>
      <c r="AC152" s="77">
        <f t="shared" si="310"/>
        <v>0</v>
      </c>
      <c r="AD152" s="77">
        <f t="shared" si="311"/>
        <v>0</v>
      </c>
      <c r="AE152" s="77">
        <f t="shared" si="312"/>
        <v>0</v>
      </c>
      <c r="AF152" s="118"/>
      <c r="AG152" s="118"/>
      <c r="AH152" s="119"/>
      <c r="AI152" s="119"/>
      <c r="AJ152" s="77">
        <f t="shared" si="313"/>
        <v>0</v>
      </c>
      <c r="AK152" s="77">
        <f t="shared" si="314"/>
        <v>0</v>
      </c>
      <c r="AL152" s="77">
        <f t="shared" si="315"/>
        <v>0</v>
      </c>
      <c r="AM152" s="118"/>
      <c r="AN152" s="118"/>
      <c r="AO152" s="119"/>
      <c r="AP152" s="119"/>
      <c r="AQ152" s="77">
        <f t="shared" si="316"/>
        <v>0</v>
      </c>
      <c r="AR152" s="77">
        <f t="shared" si="317"/>
        <v>0</v>
      </c>
      <c r="AS152" s="77">
        <f t="shared" si="318"/>
        <v>0</v>
      </c>
      <c r="AT152" s="118"/>
      <c r="AU152" s="118"/>
      <c r="AV152" s="119"/>
      <c r="AW152" s="119"/>
      <c r="AX152" s="77">
        <f t="shared" si="319"/>
        <v>0</v>
      </c>
      <c r="AY152" s="77">
        <f t="shared" si="320"/>
        <v>0</v>
      </c>
      <c r="AZ152" s="77">
        <f t="shared" si="321"/>
        <v>0</v>
      </c>
      <c r="BA152" s="118"/>
      <c r="BB152" s="118"/>
      <c r="BC152" s="119"/>
      <c r="BD152" s="119"/>
      <c r="BE152" s="77">
        <f t="shared" si="322"/>
        <v>0</v>
      </c>
      <c r="BF152" s="77">
        <f t="shared" si="323"/>
        <v>0</v>
      </c>
      <c r="BG152" s="77">
        <f t="shared" si="324"/>
        <v>0</v>
      </c>
      <c r="BH152" s="118"/>
      <c r="BI152" s="118"/>
      <c r="BJ152" s="119"/>
      <c r="BK152" s="119"/>
      <c r="BL152" s="77">
        <f t="shared" si="325"/>
        <v>0</v>
      </c>
      <c r="BM152" s="77">
        <f t="shared" si="326"/>
        <v>0</v>
      </c>
      <c r="BN152" s="77">
        <f t="shared" si="327"/>
        <v>0</v>
      </c>
      <c r="BO152" s="118"/>
      <c r="BP152" s="118"/>
      <c r="BQ152" s="119"/>
      <c r="BR152" s="119"/>
      <c r="BS152" s="77">
        <f t="shared" si="328"/>
        <v>0</v>
      </c>
      <c r="BT152" s="77">
        <f t="shared" si="329"/>
        <v>0</v>
      </c>
      <c r="BU152" s="77">
        <f t="shared" si="330"/>
        <v>0</v>
      </c>
      <c r="BV152" s="118"/>
      <c r="BW152" s="118"/>
      <c r="BX152" s="119"/>
      <c r="BY152" s="119"/>
      <c r="BZ152" s="77">
        <f t="shared" si="331"/>
        <v>0</v>
      </c>
      <c r="CA152" s="77">
        <f t="shared" si="332"/>
        <v>0</v>
      </c>
      <c r="CB152" s="77">
        <f t="shared" si="333"/>
        <v>0</v>
      </c>
      <c r="CC152" s="118"/>
      <c r="CD152" s="118"/>
      <c r="CE152" s="119"/>
      <c r="CF152" s="119"/>
      <c r="CG152" s="77">
        <f t="shared" si="334"/>
        <v>0</v>
      </c>
      <c r="CH152" s="77">
        <f t="shared" si="335"/>
        <v>0</v>
      </c>
      <c r="CI152" s="77">
        <f t="shared" si="336"/>
        <v>0</v>
      </c>
      <c r="CJ152" s="118"/>
      <c r="CK152" s="118"/>
      <c r="CL152" s="119"/>
      <c r="CM152" s="119"/>
      <c r="CN152" s="77">
        <f t="shared" si="337"/>
        <v>0</v>
      </c>
      <c r="CO152" s="77">
        <f t="shared" si="338"/>
        <v>0</v>
      </c>
      <c r="CP152" s="77">
        <f t="shared" si="339"/>
        <v>0</v>
      </c>
      <c r="CQ152" s="118"/>
      <c r="CR152" s="118"/>
      <c r="CS152" s="119"/>
      <c r="CT152" s="119"/>
      <c r="CU152" s="77">
        <f t="shared" si="340"/>
        <v>0</v>
      </c>
      <c r="CV152" s="77">
        <f t="shared" si="341"/>
        <v>0</v>
      </c>
      <c r="CW152" s="77">
        <f t="shared" si="342"/>
        <v>0</v>
      </c>
      <c r="CX152" s="118"/>
      <c r="CY152" s="118"/>
      <c r="CZ152" s="119"/>
      <c r="DA152" s="119"/>
      <c r="DB152" s="77">
        <f t="shared" si="343"/>
        <v>0</v>
      </c>
      <c r="DC152" s="77">
        <f t="shared" si="344"/>
        <v>0</v>
      </c>
      <c r="DD152" s="77">
        <f t="shared" si="345"/>
        <v>0</v>
      </c>
      <c r="DE152" s="118"/>
      <c r="DF152" s="118"/>
      <c r="DG152" s="119"/>
      <c r="DH152" s="119"/>
      <c r="DI152" s="77">
        <f t="shared" si="346"/>
        <v>0</v>
      </c>
      <c r="DJ152" s="77">
        <f t="shared" si="347"/>
        <v>0</v>
      </c>
      <c r="DK152" s="77">
        <f t="shared" si="348"/>
        <v>0</v>
      </c>
      <c r="DL152" s="118"/>
      <c r="DM152" s="118"/>
      <c r="DN152" s="119"/>
      <c r="DO152" s="119"/>
      <c r="DP152" s="77">
        <f t="shared" si="349"/>
        <v>0</v>
      </c>
      <c r="DQ152" s="77">
        <f t="shared" si="350"/>
        <v>0</v>
      </c>
      <c r="DR152" s="77">
        <f t="shared" si="351"/>
        <v>0</v>
      </c>
      <c r="DS152" s="118"/>
      <c r="DT152" s="118"/>
      <c r="DU152" s="119"/>
      <c r="DV152" s="119"/>
      <c r="DW152" s="77">
        <f t="shared" si="352"/>
        <v>0</v>
      </c>
      <c r="DX152" s="77">
        <f t="shared" si="353"/>
        <v>0</v>
      </c>
      <c r="DY152" s="77">
        <f t="shared" si="354"/>
        <v>0</v>
      </c>
      <c r="DZ152" s="118"/>
      <c r="EA152" s="118"/>
      <c r="EB152" s="119"/>
      <c r="EC152" s="119"/>
      <c r="ED152" s="77">
        <f t="shared" si="355"/>
        <v>0</v>
      </c>
      <c r="EE152" s="77">
        <f t="shared" si="356"/>
        <v>0</v>
      </c>
      <c r="EF152" s="77">
        <f t="shared" si="357"/>
        <v>0</v>
      </c>
      <c r="EG152" s="118"/>
      <c r="EH152" s="118"/>
      <c r="EI152" s="119"/>
      <c r="EJ152" s="119"/>
      <c r="EK152" s="77">
        <f t="shared" si="358"/>
        <v>0</v>
      </c>
      <c r="EL152" s="77">
        <f t="shared" si="359"/>
        <v>0</v>
      </c>
      <c r="EM152" s="77">
        <f t="shared" si="360"/>
        <v>0</v>
      </c>
      <c r="EN152" s="118"/>
      <c r="EO152" s="118"/>
      <c r="EP152" s="119"/>
      <c r="EQ152" s="119"/>
      <c r="ER152" s="77">
        <f t="shared" si="361"/>
        <v>0</v>
      </c>
      <c r="ES152" s="77">
        <f t="shared" si="362"/>
        <v>0</v>
      </c>
      <c r="ET152" s="77">
        <f t="shared" si="363"/>
        <v>0</v>
      </c>
      <c r="EU152" s="118"/>
      <c r="EV152" s="118"/>
      <c r="EW152" s="119"/>
      <c r="EX152" s="119"/>
      <c r="EY152" s="77">
        <f t="shared" si="364"/>
        <v>0</v>
      </c>
      <c r="EZ152" s="77">
        <f t="shared" si="365"/>
        <v>0</v>
      </c>
      <c r="FA152" s="77">
        <f t="shared" si="366"/>
        <v>0</v>
      </c>
      <c r="FB152" s="118"/>
      <c r="FC152" s="118"/>
      <c r="FD152" s="119"/>
      <c r="FE152" s="119"/>
      <c r="FF152" s="77">
        <f t="shared" si="367"/>
        <v>0</v>
      </c>
      <c r="FG152" s="77">
        <f t="shared" si="368"/>
        <v>0</v>
      </c>
      <c r="FH152" s="77">
        <f t="shared" si="369"/>
        <v>0</v>
      </c>
      <c r="FI152" s="118"/>
      <c r="FJ152" s="118"/>
      <c r="FK152" s="119"/>
      <c r="FL152" s="119"/>
      <c r="FM152" s="77">
        <f t="shared" si="370"/>
        <v>0</v>
      </c>
      <c r="FN152" s="77">
        <f t="shared" si="371"/>
        <v>0</v>
      </c>
      <c r="FO152" s="77">
        <f t="shared" si="372"/>
        <v>0</v>
      </c>
      <c r="FP152" s="118"/>
      <c r="FQ152" s="118"/>
      <c r="FR152" s="119"/>
      <c r="FS152" s="119"/>
      <c r="FT152" s="77">
        <f t="shared" si="373"/>
        <v>0</v>
      </c>
      <c r="FU152" s="77">
        <f t="shared" si="374"/>
        <v>0</v>
      </c>
      <c r="FV152" s="77">
        <f t="shared" si="375"/>
        <v>0</v>
      </c>
      <c r="FW152" s="118"/>
      <c r="FX152" s="118"/>
      <c r="FY152" s="119"/>
      <c r="FZ152" s="119"/>
      <c r="GA152" s="77">
        <f t="shared" si="376"/>
        <v>0</v>
      </c>
      <c r="GB152" s="77">
        <f t="shared" si="377"/>
        <v>0</v>
      </c>
      <c r="GC152" s="77">
        <f t="shared" si="378"/>
        <v>0</v>
      </c>
      <c r="GD152" s="118"/>
      <c r="GE152" s="118"/>
      <c r="GF152" s="119"/>
      <c r="GG152" s="119"/>
      <c r="GH152" s="77">
        <f t="shared" si="379"/>
        <v>0</v>
      </c>
      <c r="GI152" s="77">
        <f t="shared" si="380"/>
        <v>0</v>
      </c>
      <c r="GJ152" s="77">
        <f t="shared" si="381"/>
        <v>0</v>
      </c>
      <c r="GK152" s="118"/>
      <c r="GL152" s="118"/>
      <c r="GM152" s="119"/>
      <c r="GN152" s="119"/>
      <c r="GO152" s="77">
        <f t="shared" si="382"/>
        <v>0</v>
      </c>
      <c r="GP152" s="77">
        <f t="shared" si="383"/>
        <v>0</v>
      </c>
      <c r="GQ152" s="77">
        <f t="shared" si="384"/>
        <v>0</v>
      </c>
      <c r="GR152" s="118"/>
      <c r="GS152" s="118"/>
      <c r="GT152" s="119"/>
      <c r="GU152" s="119"/>
      <c r="GV152" s="77">
        <f t="shared" si="385"/>
        <v>0</v>
      </c>
      <c r="GW152" s="77">
        <f t="shared" si="386"/>
        <v>0</v>
      </c>
      <c r="GX152" s="77">
        <f t="shared" si="387"/>
        <v>0</v>
      </c>
      <c r="GY152" s="118"/>
      <c r="GZ152" s="118"/>
      <c r="HA152" s="119"/>
      <c r="HB152" s="119"/>
      <c r="HC152" s="77">
        <f t="shared" si="388"/>
        <v>0</v>
      </c>
      <c r="HD152" s="77">
        <f t="shared" si="389"/>
        <v>0</v>
      </c>
      <c r="HE152" s="77">
        <f t="shared" si="390"/>
        <v>0</v>
      </c>
      <c r="HF152" s="118"/>
      <c r="HG152" s="118"/>
      <c r="HH152" s="119"/>
      <c r="HI152" s="119"/>
      <c r="HJ152" s="77">
        <f t="shared" si="391"/>
        <v>0</v>
      </c>
      <c r="HK152" s="77">
        <f t="shared" si="392"/>
        <v>0</v>
      </c>
      <c r="HL152" s="77">
        <f t="shared" si="393"/>
        <v>0</v>
      </c>
      <c r="HM152" s="120"/>
      <c r="HN152" s="120"/>
      <c r="HO152" s="120"/>
      <c r="HP152" s="120"/>
      <c r="HQ152" s="120"/>
      <c r="HR152" s="120"/>
      <c r="HS152" s="76">
        <f t="shared" si="288"/>
        <v>0</v>
      </c>
      <c r="HT152" s="76">
        <f t="shared" si="289"/>
        <v>0</v>
      </c>
      <c r="HU152" s="76">
        <f t="shared" si="290"/>
        <v>0</v>
      </c>
      <c r="HV152" s="76">
        <f t="shared" si="291"/>
        <v>0</v>
      </c>
      <c r="HW152" s="76">
        <f t="shared" si="292"/>
        <v>0</v>
      </c>
      <c r="HX152" s="76">
        <f t="shared" si="293"/>
        <v>0</v>
      </c>
      <c r="HY152" s="76">
        <f t="shared" si="294"/>
        <v>0</v>
      </c>
      <c r="HZ152" s="76">
        <f t="shared" si="295"/>
        <v>0</v>
      </c>
      <c r="IA152" s="76">
        <f t="shared" si="296"/>
        <v>0</v>
      </c>
      <c r="IB152" s="76">
        <f t="shared" si="297"/>
        <v>0</v>
      </c>
      <c r="IC152" s="76">
        <f t="shared" si="298"/>
        <v>0</v>
      </c>
      <c r="ID152" s="76">
        <f t="shared" si="299"/>
        <v>0</v>
      </c>
      <c r="IE152" s="78">
        <f>IF('Daftar Pegawai'!I146="ASN YANG TIDAK DIBAYARKAN TPP",100%,
 IF(HZ152&gt;=$C$4,100%,
 (HN152*3%)+H152+I152+J152+O152+P152+Q152+V152+W152+X152+AC152+AD152+AE152+AJ152+AK152+AL152+AQ152+AR152+AS152+AX152+AY152+AZ152+BE152+BF152+BG152+BL152+BM152+BN152+BS152+BT152+BU152+BZ152+CA152+CB152+CG152+CH152+CI152+CN152+CO152+CP152+CU152+CV152+CW152+DB152+DC152+DD152+DI152+DJ152+DK152+DP152+DQ152+DR152+DW152+DX152+DY152+ED152+EE152+EF152+EK152+EL152+EM152+ER152+ES152+ET152+EY152+EZ152+FA152+FF152+FG152+FH152+FM152+FN152+FO152+FT152+FU152+FV152+GA152+GB152+GC152+GH152+GI152+GJ152+GO152+GP152+GQ152+GV152+GW152+GX152+HC152+HD152+HE152+HJ152+HK152+HL152+'Daftar Pegawai'!K146+'Daftar Pegawai'!M146+'Daftar Pegawai'!U146+'Daftar Pegawai'!O146+'Daftar Pegawai'!Q146+'Daftar Pegawai'!S146
 )
)</f>
        <v>1</v>
      </c>
      <c r="IF152" s="78">
        <f t="shared" si="394"/>
        <v>1</v>
      </c>
    </row>
    <row r="153" spans="1:240" x14ac:dyDescent="0.25">
      <c r="A153" s="121">
        <f t="shared" si="300"/>
        <v>143</v>
      </c>
      <c r="B153" s="121">
        <f>'Daftar Pegawai'!B147</f>
        <v>0</v>
      </c>
      <c r="C153" s="121">
        <f>'Daftar Pegawai'!C147</f>
        <v>0</v>
      </c>
      <c r="D153" s="118"/>
      <c r="E153" s="118"/>
      <c r="F153" s="119"/>
      <c r="G153" s="119"/>
      <c r="H153" s="77">
        <f t="shared" si="301"/>
        <v>0</v>
      </c>
      <c r="I153" s="77">
        <f t="shared" si="302"/>
        <v>0</v>
      </c>
      <c r="J153" s="77">
        <f t="shared" si="303"/>
        <v>0</v>
      </c>
      <c r="K153" s="118"/>
      <c r="L153" s="118"/>
      <c r="M153" s="119"/>
      <c r="N153" s="119"/>
      <c r="O153" s="77">
        <f t="shared" si="304"/>
        <v>0</v>
      </c>
      <c r="P153" s="77">
        <f t="shared" si="305"/>
        <v>0</v>
      </c>
      <c r="Q153" s="77">
        <f t="shared" si="306"/>
        <v>0</v>
      </c>
      <c r="R153" s="118"/>
      <c r="S153" s="118"/>
      <c r="T153" s="119"/>
      <c r="U153" s="119"/>
      <c r="V153" s="77">
        <f t="shared" si="307"/>
        <v>0</v>
      </c>
      <c r="W153" s="77">
        <f t="shared" si="308"/>
        <v>0</v>
      </c>
      <c r="X153" s="77">
        <f t="shared" si="309"/>
        <v>0</v>
      </c>
      <c r="Y153" s="118"/>
      <c r="Z153" s="118"/>
      <c r="AA153" s="119"/>
      <c r="AB153" s="119"/>
      <c r="AC153" s="77">
        <f t="shared" si="310"/>
        <v>0</v>
      </c>
      <c r="AD153" s="77">
        <f t="shared" si="311"/>
        <v>0</v>
      </c>
      <c r="AE153" s="77">
        <f t="shared" si="312"/>
        <v>0</v>
      </c>
      <c r="AF153" s="118"/>
      <c r="AG153" s="118"/>
      <c r="AH153" s="119"/>
      <c r="AI153" s="119"/>
      <c r="AJ153" s="77">
        <f t="shared" si="313"/>
        <v>0</v>
      </c>
      <c r="AK153" s="77">
        <f t="shared" si="314"/>
        <v>0</v>
      </c>
      <c r="AL153" s="77">
        <f t="shared" si="315"/>
        <v>0</v>
      </c>
      <c r="AM153" s="118"/>
      <c r="AN153" s="118"/>
      <c r="AO153" s="119"/>
      <c r="AP153" s="119"/>
      <c r="AQ153" s="77">
        <f t="shared" si="316"/>
        <v>0</v>
      </c>
      <c r="AR153" s="77">
        <f t="shared" si="317"/>
        <v>0</v>
      </c>
      <c r="AS153" s="77">
        <f t="shared" si="318"/>
        <v>0</v>
      </c>
      <c r="AT153" s="118"/>
      <c r="AU153" s="118"/>
      <c r="AV153" s="119"/>
      <c r="AW153" s="119"/>
      <c r="AX153" s="77">
        <f t="shared" si="319"/>
        <v>0</v>
      </c>
      <c r="AY153" s="77">
        <f t="shared" si="320"/>
        <v>0</v>
      </c>
      <c r="AZ153" s="77">
        <f t="shared" si="321"/>
        <v>0</v>
      </c>
      <c r="BA153" s="118"/>
      <c r="BB153" s="118"/>
      <c r="BC153" s="119"/>
      <c r="BD153" s="119"/>
      <c r="BE153" s="77">
        <f t="shared" si="322"/>
        <v>0</v>
      </c>
      <c r="BF153" s="77">
        <f t="shared" si="323"/>
        <v>0</v>
      </c>
      <c r="BG153" s="77">
        <f t="shared" si="324"/>
        <v>0</v>
      </c>
      <c r="BH153" s="118"/>
      <c r="BI153" s="118"/>
      <c r="BJ153" s="119"/>
      <c r="BK153" s="119"/>
      <c r="BL153" s="77">
        <f t="shared" si="325"/>
        <v>0</v>
      </c>
      <c r="BM153" s="77">
        <f t="shared" si="326"/>
        <v>0</v>
      </c>
      <c r="BN153" s="77">
        <f t="shared" si="327"/>
        <v>0</v>
      </c>
      <c r="BO153" s="118"/>
      <c r="BP153" s="118"/>
      <c r="BQ153" s="119"/>
      <c r="BR153" s="119"/>
      <c r="BS153" s="77">
        <f t="shared" si="328"/>
        <v>0</v>
      </c>
      <c r="BT153" s="77">
        <f t="shared" si="329"/>
        <v>0</v>
      </c>
      <c r="BU153" s="77">
        <f t="shared" si="330"/>
        <v>0</v>
      </c>
      <c r="BV153" s="118"/>
      <c r="BW153" s="118"/>
      <c r="BX153" s="119"/>
      <c r="BY153" s="119"/>
      <c r="BZ153" s="77">
        <f t="shared" si="331"/>
        <v>0</v>
      </c>
      <c r="CA153" s="77">
        <f t="shared" si="332"/>
        <v>0</v>
      </c>
      <c r="CB153" s="77">
        <f t="shared" si="333"/>
        <v>0</v>
      </c>
      <c r="CC153" s="118"/>
      <c r="CD153" s="118"/>
      <c r="CE153" s="119"/>
      <c r="CF153" s="119"/>
      <c r="CG153" s="77">
        <f t="shared" si="334"/>
        <v>0</v>
      </c>
      <c r="CH153" s="77">
        <f t="shared" si="335"/>
        <v>0</v>
      </c>
      <c r="CI153" s="77">
        <f t="shared" si="336"/>
        <v>0</v>
      </c>
      <c r="CJ153" s="118"/>
      <c r="CK153" s="118"/>
      <c r="CL153" s="119"/>
      <c r="CM153" s="119"/>
      <c r="CN153" s="77">
        <f t="shared" si="337"/>
        <v>0</v>
      </c>
      <c r="CO153" s="77">
        <f t="shared" si="338"/>
        <v>0</v>
      </c>
      <c r="CP153" s="77">
        <f t="shared" si="339"/>
        <v>0</v>
      </c>
      <c r="CQ153" s="118"/>
      <c r="CR153" s="118"/>
      <c r="CS153" s="119"/>
      <c r="CT153" s="119"/>
      <c r="CU153" s="77">
        <f t="shared" si="340"/>
        <v>0</v>
      </c>
      <c r="CV153" s="77">
        <f t="shared" si="341"/>
        <v>0</v>
      </c>
      <c r="CW153" s="77">
        <f t="shared" si="342"/>
        <v>0</v>
      </c>
      <c r="CX153" s="118"/>
      <c r="CY153" s="118"/>
      <c r="CZ153" s="119"/>
      <c r="DA153" s="119"/>
      <c r="DB153" s="77">
        <f t="shared" si="343"/>
        <v>0</v>
      </c>
      <c r="DC153" s="77">
        <f t="shared" si="344"/>
        <v>0</v>
      </c>
      <c r="DD153" s="77">
        <f t="shared" si="345"/>
        <v>0</v>
      </c>
      <c r="DE153" s="118"/>
      <c r="DF153" s="118"/>
      <c r="DG153" s="119"/>
      <c r="DH153" s="119"/>
      <c r="DI153" s="77">
        <f t="shared" si="346"/>
        <v>0</v>
      </c>
      <c r="DJ153" s="77">
        <f t="shared" si="347"/>
        <v>0</v>
      </c>
      <c r="DK153" s="77">
        <f t="shared" si="348"/>
        <v>0</v>
      </c>
      <c r="DL153" s="118"/>
      <c r="DM153" s="118"/>
      <c r="DN153" s="119"/>
      <c r="DO153" s="119"/>
      <c r="DP153" s="77">
        <f t="shared" si="349"/>
        <v>0</v>
      </c>
      <c r="DQ153" s="77">
        <f t="shared" si="350"/>
        <v>0</v>
      </c>
      <c r="DR153" s="77">
        <f t="shared" si="351"/>
        <v>0</v>
      </c>
      <c r="DS153" s="118"/>
      <c r="DT153" s="118"/>
      <c r="DU153" s="119"/>
      <c r="DV153" s="119"/>
      <c r="DW153" s="77">
        <f t="shared" si="352"/>
        <v>0</v>
      </c>
      <c r="DX153" s="77">
        <f t="shared" si="353"/>
        <v>0</v>
      </c>
      <c r="DY153" s="77">
        <f t="shared" si="354"/>
        <v>0</v>
      </c>
      <c r="DZ153" s="118"/>
      <c r="EA153" s="118"/>
      <c r="EB153" s="119"/>
      <c r="EC153" s="119"/>
      <c r="ED153" s="77">
        <f t="shared" si="355"/>
        <v>0</v>
      </c>
      <c r="EE153" s="77">
        <f t="shared" si="356"/>
        <v>0</v>
      </c>
      <c r="EF153" s="77">
        <f t="shared" si="357"/>
        <v>0</v>
      </c>
      <c r="EG153" s="118"/>
      <c r="EH153" s="118"/>
      <c r="EI153" s="119"/>
      <c r="EJ153" s="119"/>
      <c r="EK153" s="77">
        <f t="shared" si="358"/>
        <v>0</v>
      </c>
      <c r="EL153" s="77">
        <f t="shared" si="359"/>
        <v>0</v>
      </c>
      <c r="EM153" s="77">
        <f t="shared" si="360"/>
        <v>0</v>
      </c>
      <c r="EN153" s="118"/>
      <c r="EO153" s="118"/>
      <c r="EP153" s="119"/>
      <c r="EQ153" s="119"/>
      <c r="ER153" s="77">
        <f t="shared" si="361"/>
        <v>0</v>
      </c>
      <c r="ES153" s="77">
        <f t="shared" si="362"/>
        <v>0</v>
      </c>
      <c r="ET153" s="77">
        <f t="shared" si="363"/>
        <v>0</v>
      </c>
      <c r="EU153" s="118"/>
      <c r="EV153" s="118"/>
      <c r="EW153" s="119"/>
      <c r="EX153" s="119"/>
      <c r="EY153" s="77">
        <f t="shared" si="364"/>
        <v>0</v>
      </c>
      <c r="EZ153" s="77">
        <f t="shared" si="365"/>
        <v>0</v>
      </c>
      <c r="FA153" s="77">
        <f t="shared" si="366"/>
        <v>0</v>
      </c>
      <c r="FB153" s="118"/>
      <c r="FC153" s="118"/>
      <c r="FD153" s="119"/>
      <c r="FE153" s="119"/>
      <c r="FF153" s="77">
        <f t="shared" si="367"/>
        <v>0</v>
      </c>
      <c r="FG153" s="77">
        <f t="shared" si="368"/>
        <v>0</v>
      </c>
      <c r="FH153" s="77">
        <f t="shared" si="369"/>
        <v>0</v>
      </c>
      <c r="FI153" s="118"/>
      <c r="FJ153" s="118"/>
      <c r="FK153" s="119"/>
      <c r="FL153" s="119"/>
      <c r="FM153" s="77">
        <f t="shared" si="370"/>
        <v>0</v>
      </c>
      <c r="FN153" s="77">
        <f t="shared" si="371"/>
        <v>0</v>
      </c>
      <c r="FO153" s="77">
        <f t="shared" si="372"/>
        <v>0</v>
      </c>
      <c r="FP153" s="118"/>
      <c r="FQ153" s="118"/>
      <c r="FR153" s="119"/>
      <c r="FS153" s="119"/>
      <c r="FT153" s="77">
        <f t="shared" si="373"/>
        <v>0</v>
      </c>
      <c r="FU153" s="77">
        <f t="shared" si="374"/>
        <v>0</v>
      </c>
      <c r="FV153" s="77">
        <f t="shared" si="375"/>
        <v>0</v>
      </c>
      <c r="FW153" s="118"/>
      <c r="FX153" s="118"/>
      <c r="FY153" s="119"/>
      <c r="FZ153" s="119"/>
      <c r="GA153" s="77">
        <f t="shared" si="376"/>
        <v>0</v>
      </c>
      <c r="GB153" s="77">
        <f t="shared" si="377"/>
        <v>0</v>
      </c>
      <c r="GC153" s="77">
        <f t="shared" si="378"/>
        <v>0</v>
      </c>
      <c r="GD153" s="118"/>
      <c r="GE153" s="118"/>
      <c r="GF153" s="119"/>
      <c r="GG153" s="119"/>
      <c r="GH153" s="77">
        <f t="shared" si="379"/>
        <v>0</v>
      </c>
      <c r="GI153" s="77">
        <f t="shared" si="380"/>
        <v>0</v>
      </c>
      <c r="GJ153" s="77">
        <f t="shared" si="381"/>
        <v>0</v>
      </c>
      <c r="GK153" s="118"/>
      <c r="GL153" s="118"/>
      <c r="GM153" s="119"/>
      <c r="GN153" s="119"/>
      <c r="GO153" s="77">
        <f t="shared" si="382"/>
        <v>0</v>
      </c>
      <c r="GP153" s="77">
        <f t="shared" si="383"/>
        <v>0</v>
      </c>
      <c r="GQ153" s="77">
        <f t="shared" si="384"/>
        <v>0</v>
      </c>
      <c r="GR153" s="118"/>
      <c r="GS153" s="118"/>
      <c r="GT153" s="119"/>
      <c r="GU153" s="119"/>
      <c r="GV153" s="77">
        <f t="shared" si="385"/>
        <v>0</v>
      </c>
      <c r="GW153" s="77">
        <f t="shared" si="386"/>
        <v>0</v>
      </c>
      <c r="GX153" s="77">
        <f t="shared" si="387"/>
        <v>0</v>
      </c>
      <c r="GY153" s="118"/>
      <c r="GZ153" s="118"/>
      <c r="HA153" s="119"/>
      <c r="HB153" s="119"/>
      <c r="HC153" s="77">
        <f t="shared" si="388"/>
        <v>0</v>
      </c>
      <c r="HD153" s="77">
        <f t="shared" si="389"/>
        <v>0</v>
      </c>
      <c r="HE153" s="77">
        <f t="shared" si="390"/>
        <v>0</v>
      </c>
      <c r="HF153" s="118"/>
      <c r="HG153" s="118"/>
      <c r="HH153" s="119"/>
      <c r="HI153" s="119"/>
      <c r="HJ153" s="77">
        <f t="shared" si="391"/>
        <v>0</v>
      </c>
      <c r="HK153" s="77">
        <f t="shared" si="392"/>
        <v>0</v>
      </c>
      <c r="HL153" s="77">
        <f t="shared" si="393"/>
        <v>0</v>
      </c>
      <c r="HM153" s="120"/>
      <c r="HN153" s="120"/>
      <c r="HO153" s="120"/>
      <c r="HP153" s="120"/>
      <c r="HQ153" s="120"/>
      <c r="HR153" s="120"/>
      <c r="HS153" s="76">
        <f t="shared" si="288"/>
        <v>0</v>
      </c>
      <c r="HT153" s="76">
        <f t="shared" si="289"/>
        <v>0</v>
      </c>
      <c r="HU153" s="76">
        <f t="shared" si="290"/>
        <v>0</v>
      </c>
      <c r="HV153" s="76">
        <f t="shared" si="291"/>
        <v>0</v>
      </c>
      <c r="HW153" s="76">
        <f t="shared" si="292"/>
        <v>0</v>
      </c>
      <c r="HX153" s="76">
        <f t="shared" si="293"/>
        <v>0</v>
      </c>
      <c r="HY153" s="76">
        <f t="shared" si="294"/>
        <v>0</v>
      </c>
      <c r="HZ153" s="76">
        <f t="shared" si="295"/>
        <v>0</v>
      </c>
      <c r="IA153" s="76">
        <f t="shared" si="296"/>
        <v>0</v>
      </c>
      <c r="IB153" s="76">
        <f t="shared" si="297"/>
        <v>0</v>
      </c>
      <c r="IC153" s="76">
        <f t="shared" si="298"/>
        <v>0</v>
      </c>
      <c r="ID153" s="76">
        <f t="shared" si="299"/>
        <v>0</v>
      </c>
      <c r="IE153" s="78">
        <f>IF('Daftar Pegawai'!I147="ASN YANG TIDAK DIBAYARKAN TPP",100%,
 IF(HZ153&gt;=$C$4,100%,
 (HN153*3%)+H153+I153+J153+O153+P153+Q153+V153+W153+X153+AC153+AD153+AE153+AJ153+AK153+AL153+AQ153+AR153+AS153+AX153+AY153+AZ153+BE153+BF153+BG153+BL153+BM153+BN153+BS153+BT153+BU153+BZ153+CA153+CB153+CG153+CH153+CI153+CN153+CO153+CP153+CU153+CV153+CW153+DB153+DC153+DD153+DI153+DJ153+DK153+DP153+DQ153+DR153+DW153+DX153+DY153+ED153+EE153+EF153+EK153+EL153+EM153+ER153+ES153+ET153+EY153+EZ153+FA153+FF153+FG153+FH153+FM153+FN153+FO153+FT153+FU153+FV153+GA153+GB153+GC153+GH153+GI153+GJ153+GO153+GP153+GQ153+GV153+GW153+GX153+HC153+HD153+HE153+HJ153+HK153+HL153+'Daftar Pegawai'!K147+'Daftar Pegawai'!M147+'Daftar Pegawai'!U147+'Daftar Pegawai'!O147+'Daftar Pegawai'!Q147+'Daftar Pegawai'!S147
 )
)</f>
        <v>1</v>
      </c>
      <c r="IF153" s="78">
        <f t="shared" si="394"/>
        <v>1</v>
      </c>
    </row>
    <row r="154" spans="1:240" x14ac:dyDescent="0.25">
      <c r="A154" s="121">
        <f t="shared" si="300"/>
        <v>144</v>
      </c>
      <c r="B154" s="121">
        <f>'Daftar Pegawai'!B148</f>
        <v>0</v>
      </c>
      <c r="C154" s="121">
        <f>'Daftar Pegawai'!C148</f>
        <v>0</v>
      </c>
      <c r="D154" s="118"/>
      <c r="E154" s="118"/>
      <c r="F154" s="119"/>
      <c r="G154" s="119"/>
      <c r="H154" s="77">
        <f t="shared" si="301"/>
        <v>0</v>
      </c>
      <c r="I154" s="77">
        <f t="shared" si="302"/>
        <v>0</v>
      </c>
      <c r="J154" s="77">
        <f t="shared" si="303"/>
        <v>0</v>
      </c>
      <c r="K154" s="118"/>
      <c r="L154" s="118"/>
      <c r="M154" s="119"/>
      <c r="N154" s="119"/>
      <c r="O154" s="77">
        <f t="shared" si="304"/>
        <v>0</v>
      </c>
      <c r="P154" s="77">
        <f t="shared" si="305"/>
        <v>0</v>
      </c>
      <c r="Q154" s="77">
        <f t="shared" si="306"/>
        <v>0</v>
      </c>
      <c r="R154" s="118"/>
      <c r="S154" s="118"/>
      <c r="T154" s="119"/>
      <c r="U154" s="119"/>
      <c r="V154" s="77">
        <f t="shared" si="307"/>
        <v>0</v>
      </c>
      <c r="W154" s="77">
        <f t="shared" si="308"/>
        <v>0</v>
      </c>
      <c r="X154" s="77">
        <f t="shared" si="309"/>
        <v>0</v>
      </c>
      <c r="Y154" s="118"/>
      <c r="Z154" s="118"/>
      <c r="AA154" s="119"/>
      <c r="AB154" s="119"/>
      <c r="AC154" s="77">
        <f t="shared" si="310"/>
        <v>0</v>
      </c>
      <c r="AD154" s="77">
        <f t="shared" si="311"/>
        <v>0</v>
      </c>
      <c r="AE154" s="77">
        <f t="shared" si="312"/>
        <v>0</v>
      </c>
      <c r="AF154" s="118"/>
      <c r="AG154" s="118"/>
      <c r="AH154" s="119"/>
      <c r="AI154" s="119"/>
      <c r="AJ154" s="77">
        <f t="shared" si="313"/>
        <v>0</v>
      </c>
      <c r="AK154" s="77">
        <f t="shared" si="314"/>
        <v>0</v>
      </c>
      <c r="AL154" s="77">
        <f t="shared" si="315"/>
        <v>0</v>
      </c>
      <c r="AM154" s="118"/>
      <c r="AN154" s="118"/>
      <c r="AO154" s="119"/>
      <c r="AP154" s="119"/>
      <c r="AQ154" s="77">
        <f t="shared" si="316"/>
        <v>0</v>
      </c>
      <c r="AR154" s="77">
        <f t="shared" si="317"/>
        <v>0</v>
      </c>
      <c r="AS154" s="77">
        <f t="shared" si="318"/>
        <v>0</v>
      </c>
      <c r="AT154" s="118"/>
      <c r="AU154" s="118"/>
      <c r="AV154" s="119"/>
      <c r="AW154" s="119"/>
      <c r="AX154" s="77">
        <f t="shared" si="319"/>
        <v>0</v>
      </c>
      <c r="AY154" s="77">
        <f t="shared" si="320"/>
        <v>0</v>
      </c>
      <c r="AZ154" s="77">
        <f t="shared" si="321"/>
        <v>0</v>
      </c>
      <c r="BA154" s="118"/>
      <c r="BB154" s="118"/>
      <c r="BC154" s="119"/>
      <c r="BD154" s="119"/>
      <c r="BE154" s="77">
        <f t="shared" si="322"/>
        <v>0</v>
      </c>
      <c r="BF154" s="77">
        <f t="shared" si="323"/>
        <v>0</v>
      </c>
      <c r="BG154" s="77">
        <f t="shared" si="324"/>
        <v>0</v>
      </c>
      <c r="BH154" s="118"/>
      <c r="BI154" s="118"/>
      <c r="BJ154" s="119"/>
      <c r="BK154" s="119"/>
      <c r="BL154" s="77">
        <f t="shared" si="325"/>
        <v>0</v>
      </c>
      <c r="BM154" s="77">
        <f t="shared" si="326"/>
        <v>0</v>
      </c>
      <c r="BN154" s="77">
        <f t="shared" si="327"/>
        <v>0</v>
      </c>
      <c r="BO154" s="118"/>
      <c r="BP154" s="118"/>
      <c r="BQ154" s="119"/>
      <c r="BR154" s="119"/>
      <c r="BS154" s="77">
        <f t="shared" si="328"/>
        <v>0</v>
      </c>
      <c r="BT154" s="77">
        <f t="shared" si="329"/>
        <v>0</v>
      </c>
      <c r="BU154" s="77">
        <f t="shared" si="330"/>
        <v>0</v>
      </c>
      <c r="BV154" s="118"/>
      <c r="BW154" s="118"/>
      <c r="BX154" s="119"/>
      <c r="BY154" s="119"/>
      <c r="BZ154" s="77">
        <f t="shared" si="331"/>
        <v>0</v>
      </c>
      <c r="CA154" s="77">
        <f t="shared" si="332"/>
        <v>0</v>
      </c>
      <c r="CB154" s="77">
        <f t="shared" si="333"/>
        <v>0</v>
      </c>
      <c r="CC154" s="118"/>
      <c r="CD154" s="118"/>
      <c r="CE154" s="119"/>
      <c r="CF154" s="119"/>
      <c r="CG154" s="77">
        <f t="shared" si="334"/>
        <v>0</v>
      </c>
      <c r="CH154" s="77">
        <f t="shared" si="335"/>
        <v>0</v>
      </c>
      <c r="CI154" s="77">
        <f t="shared" si="336"/>
        <v>0</v>
      </c>
      <c r="CJ154" s="118"/>
      <c r="CK154" s="118"/>
      <c r="CL154" s="119"/>
      <c r="CM154" s="119"/>
      <c r="CN154" s="77">
        <f t="shared" si="337"/>
        <v>0</v>
      </c>
      <c r="CO154" s="77">
        <f t="shared" si="338"/>
        <v>0</v>
      </c>
      <c r="CP154" s="77">
        <f t="shared" si="339"/>
        <v>0</v>
      </c>
      <c r="CQ154" s="118"/>
      <c r="CR154" s="118"/>
      <c r="CS154" s="119"/>
      <c r="CT154" s="119"/>
      <c r="CU154" s="77">
        <f t="shared" si="340"/>
        <v>0</v>
      </c>
      <c r="CV154" s="77">
        <f t="shared" si="341"/>
        <v>0</v>
      </c>
      <c r="CW154" s="77">
        <f t="shared" si="342"/>
        <v>0</v>
      </c>
      <c r="CX154" s="118"/>
      <c r="CY154" s="118"/>
      <c r="CZ154" s="119"/>
      <c r="DA154" s="119"/>
      <c r="DB154" s="77">
        <f t="shared" si="343"/>
        <v>0</v>
      </c>
      <c r="DC154" s="77">
        <f t="shared" si="344"/>
        <v>0</v>
      </c>
      <c r="DD154" s="77">
        <f t="shared" si="345"/>
        <v>0</v>
      </c>
      <c r="DE154" s="118"/>
      <c r="DF154" s="118"/>
      <c r="DG154" s="119"/>
      <c r="DH154" s="119"/>
      <c r="DI154" s="77">
        <f t="shared" si="346"/>
        <v>0</v>
      </c>
      <c r="DJ154" s="77">
        <f t="shared" si="347"/>
        <v>0</v>
      </c>
      <c r="DK154" s="77">
        <f t="shared" si="348"/>
        <v>0</v>
      </c>
      <c r="DL154" s="118"/>
      <c r="DM154" s="118"/>
      <c r="DN154" s="119"/>
      <c r="DO154" s="119"/>
      <c r="DP154" s="77">
        <f t="shared" si="349"/>
        <v>0</v>
      </c>
      <c r="DQ154" s="77">
        <f t="shared" si="350"/>
        <v>0</v>
      </c>
      <c r="DR154" s="77">
        <f t="shared" si="351"/>
        <v>0</v>
      </c>
      <c r="DS154" s="118"/>
      <c r="DT154" s="118"/>
      <c r="DU154" s="119"/>
      <c r="DV154" s="119"/>
      <c r="DW154" s="77">
        <f t="shared" si="352"/>
        <v>0</v>
      </c>
      <c r="DX154" s="77">
        <f t="shared" si="353"/>
        <v>0</v>
      </c>
      <c r="DY154" s="77">
        <f t="shared" si="354"/>
        <v>0</v>
      </c>
      <c r="DZ154" s="118"/>
      <c r="EA154" s="118"/>
      <c r="EB154" s="119"/>
      <c r="EC154" s="119"/>
      <c r="ED154" s="77">
        <f t="shared" si="355"/>
        <v>0</v>
      </c>
      <c r="EE154" s="77">
        <f t="shared" si="356"/>
        <v>0</v>
      </c>
      <c r="EF154" s="77">
        <f t="shared" si="357"/>
        <v>0</v>
      </c>
      <c r="EG154" s="118"/>
      <c r="EH154" s="118"/>
      <c r="EI154" s="119"/>
      <c r="EJ154" s="119"/>
      <c r="EK154" s="77">
        <f t="shared" si="358"/>
        <v>0</v>
      </c>
      <c r="EL154" s="77">
        <f t="shared" si="359"/>
        <v>0</v>
      </c>
      <c r="EM154" s="77">
        <f t="shared" si="360"/>
        <v>0</v>
      </c>
      <c r="EN154" s="118"/>
      <c r="EO154" s="118"/>
      <c r="EP154" s="119"/>
      <c r="EQ154" s="119"/>
      <c r="ER154" s="77">
        <f t="shared" si="361"/>
        <v>0</v>
      </c>
      <c r="ES154" s="77">
        <f t="shared" si="362"/>
        <v>0</v>
      </c>
      <c r="ET154" s="77">
        <f t="shared" si="363"/>
        <v>0</v>
      </c>
      <c r="EU154" s="118"/>
      <c r="EV154" s="118"/>
      <c r="EW154" s="119"/>
      <c r="EX154" s="119"/>
      <c r="EY154" s="77">
        <f t="shared" si="364"/>
        <v>0</v>
      </c>
      <c r="EZ154" s="77">
        <f t="shared" si="365"/>
        <v>0</v>
      </c>
      <c r="FA154" s="77">
        <f t="shared" si="366"/>
        <v>0</v>
      </c>
      <c r="FB154" s="118"/>
      <c r="FC154" s="118"/>
      <c r="FD154" s="119"/>
      <c r="FE154" s="119"/>
      <c r="FF154" s="77">
        <f t="shared" si="367"/>
        <v>0</v>
      </c>
      <c r="FG154" s="77">
        <f t="shared" si="368"/>
        <v>0</v>
      </c>
      <c r="FH154" s="77">
        <f t="shared" si="369"/>
        <v>0</v>
      </c>
      <c r="FI154" s="118"/>
      <c r="FJ154" s="118"/>
      <c r="FK154" s="119"/>
      <c r="FL154" s="119"/>
      <c r="FM154" s="77">
        <f t="shared" si="370"/>
        <v>0</v>
      </c>
      <c r="FN154" s="77">
        <f t="shared" si="371"/>
        <v>0</v>
      </c>
      <c r="FO154" s="77">
        <f t="shared" si="372"/>
        <v>0</v>
      </c>
      <c r="FP154" s="118"/>
      <c r="FQ154" s="118"/>
      <c r="FR154" s="119"/>
      <c r="FS154" s="119"/>
      <c r="FT154" s="77">
        <f t="shared" si="373"/>
        <v>0</v>
      </c>
      <c r="FU154" s="77">
        <f t="shared" si="374"/>
        <v>0</v>
      </c>
      <c r="FV154" s="77">
        <f t="shared" si="375"/>
        <v>0</v>
      </c>
      <c r="FW154" s="118"/>
      <c r="FX154" s="118"/>
      <c r="FY154" s="119"/>
      <c r="FZ154" s="119"/>
      <c r="GA154" s="77">
        <f t="shared" si="376"/>
        <v>0</v>
      </c>
      <c r="GB154" s="77">
        <f t="shared" si="377"/>
        <v>0</v>
      </c>
      <c r="GC154" s="77">
        <f t="shared" si="378"/>
        <v>0</v>
      </c>
      <c r="GD154" s="118"/>
      <c r="GE154" s="118"/>
      <c r="GF154" s="119"/>
      <c r="GG154" s="119"/>
      <c r="GH154" s="77">
        <f t="shared" si="379"/>
        <v>0</v>
      </c>
      <c r="GI154" s="77">
        <f t="shared" si="380"/>
        <v>0</v>
      </c>
      <c r="GJ154" s="77">
        <f t="shared" si="381"/>
        <v>0</v>
      </c>
      <c r="GK154" s="118"/>
      <c r="GL154" s="118"/>
      <c r="GM154" s="119"/>
      <c r="GN154" s="119"/>
      <c r="GO154" s="77">
        <f t="shared" si="382"/>
        <v>0</v>
      </c>
      <c r="GP154" s="77">
        <f t="shared" si="383"/>
        <v>0</v>
      </c>
      <c r="GQ154" s="77">
        <f t="shared" si="384"/>
        <v>0</v>
      </c>
      <c r="GR154" s="118"/>
      <c r="GS154" s="118"/>
      <c r="GT154" s="119"/>
      <c r="GU154" s="119"/>
      <c r="GV154" s="77">
        <f t="shared" si="385"/>
        <v>0</v>
      </c>
      <c r="GW154" s="77">
        <f t="shared" si="386"/>
        <v>0</v>
      </c>
      <c r="GX154" s="77">
        <f t="shared" si="387"/>
        <v>0</v>
      </c>
      <c r="GY154" s="118"/>
      <c r="GZ154" s="118"/>
      <c r="HA154" s="119"/>
      <c r="HB154" s="119"/>
      <c r="HC154" s="77">
        <f t="shared" si="388"/>
        <v>0</v>
      </c>
      <c r="HD154" s="77">
        <f t="shared" si="389"/>
        <v>0</v>
      </c>
      <c r="HE154" s="77">
        <f t="shared" si="390"/>
        <v>0</v>
      </c>
      <c r="HF154" s="118"/>
      <c r="HG154" s="118"/>
      <c r="HH154" s="119"/>
      <c r="HI154" s="119"/>
      <c r="HJ154" s="77">
        <f t="shared" si="391"/>
        <v>0</v>
      </c>
      <c r="HK154" s="77">
        <f t="shared" si="392"/>
        <v>0</v>
      </c>
      <c r="HL154" s="77">
        <f t="shared" si="393"/>
        <v>0</v>
      </c>
      <c r="HM154" s="120"/>
      <c r="HN154" s="120"/>
      <c r="HO154" s="120"/>
      <c r="HP154" s="120"/>
      <c r="HQ154" s="120"/>
      <c r="HR154" s="120"/>
      <c r="HS154" s="76">
        <f t="shared" si="288"/>
        <v>0</v>
      </c>
      <c r="HT154" s="76">
        <f t="shared" si="289"/>
        <v>0</v>
      </c>
      <c r="HU154" s="76">
        <f t="shared" si="290"/>
        <v>0</v>
      </c>
      <c r="HV154" s="76">
        <f t="shared" si="291"/>
        <v>0</v>
      </c>
      <c r="HW154" s="76">
        <f t="shared" si="292"/>
        <v>0</v>
      </c>
      <c r="HX154" s="76">
        <f t="shared" si="293"/>
        <v>0</v>
      </c>
      <c r="HY154" s="76">
        <f t="shared" si="294"/>
        <v>0</v>
      </c>
      <c r="HZ154" s="76">
        <f t="shared" si="295"/>
        <v>0</v>
      </c>
      <c r="IA154" s="76">
        <f t="shared" si="296"/>
        <v>0</v>
      </c>
      <c r="IB154" s="76">
        <f t="shared" si="297"/>
        <v>0</v>
      </c>
      <c r="IC154" s="76">
        <f t="shared" si="298"/>
        <v>0</v>
      </c>
      <c r="ID154" s="76">
        <f t="shared" si="299"/>
        <v>0</v>
      </c>
      <c r="IE154" s="78">
        <f>IF('Daftar Pegawai'!I148="ASN YANG TIDAK DIBAYARKAN TPP",100%,
 IF(HZ154&gt;=$C$4,100%,
 (HN154*3%)+H154+I154+J154+O154+P154+Q154+V154+W154+X154+AC154+AD154+AE154+AJ154+AK154+AL154+AQ154+AR154+AS154+AX154+AY154+AZ154+BE154+BF154+BG154+BL154+BM154+BN154+BS154+BT154+BU154+BZ154+CA154+CB154+CG154+CH154+CI154+CN154+CO154+CP154+CU154+CV154+CW154+DB154+DC154+DD154+DI154+DJ154+DK154+DP154+DQ154+DR154+DW154+DX154+DY154+ED154+EE154+EF154+EK154+EL154+EM154+ER154+ES154+ET154+EY154+EZ154+FA154+FF154+FG154+FH154+FM154+FN154+FO154+FT154+FU154+FV154+GA154+GB154+GC154+GH154+GI154+GJ154+GO154+GP154+GQ154+GV154+GW154+GX154+HC154+HD154+HE154+HJ154+HK154+HL154+'Daftar Pegawai'!K148+'Daftar Pegawai'!M148+'Daftar Pegawai'!U148+'Daftar Pegawai'!O148+'Daftar Pegawai'!Q148+'Daftar Pegawai'!S148
 )
)</f>
        <v>1</v>
      </c>
      <c r="IF154" s="78">
        <f t="shared" si="394"/>
        <v>1</v>
      </c>
    </row>
    <row r="155" spans="1:240" x14ac:dyDescent="0.25">
      <c r="A155" s="121">
        <f t="shared" si="300"/>
        <v>145</v>
      </c>
      <c r="B155" s="121">
        <f>'Daftar Pegawai'!B149</f>
        <v>0</v>
      </c>
      <c r="C155" s="121">
        <f>'Daftar Pegawai'!C149</f>
        <v>0</v>
      </c>
      <c r="D155" s="118"/>
      <c r="E155" s="118"/>
      <c r="F155" s="119"/>
      <c r="G155" s="119"/>
      <c r="H155" s="77">
        <f t="shared" si="301"/>
        <v>0</v>
      </c>
      <c r="I155" s="77">
        <f t="shared" si="302"/>
        <v>0</v>
      </c>
      <c r="J155" s="77">
        <f t="shared" si="303"/>
        <v>0</v>
      </c>
      <c r="K155" s="118"/>
      <c r="L155" s="118"/>
      <c r="M155" s="119"/>
      <c r="N155" s="119"/>
      <c r="O155" s="77">
        <f t="shared" si="304"/>
        <v>0</v>
      </c>
      <c r="P155" s="77">
        <f t="shared" si="305"/>
        <v>0</v>
      </c>
      <c r="Q155" s="77">
        <f t="shared" si="306"/>
        <v>0</v>
      </c>
      <c r="R155" s="118"/>
      <c r="S155" s="118"/>
      <c r="T155" s="119"/>
      <c r="U155" s="119"/>
      <c r="V155" s="77">
        <f t="shared" si="307"/>
        <v>0</v>
      </c>
      <c r="W155" s="77">
        <f t="shared" si="308"/>
        <v>0</v>
      </c>
      <c r="X155" s="77">
        <f t="shared" si="309"/>
        <v>0</v>
      </c>
      <c r="Y155" s="118"/>
      <c r="Z155" s="118"/>
      <c r="AA155" s="119"/>
      <c r="AB155" s="119"/>
      <c r="AC155" s="77">
        <f t="shared" si="310"/>
        <v>0</v>
      </c>
      <c r="AD155" s="77">
        <f t="shared" si="311"/>
        <v>0</v>
      </c>
      <c r="AE155" s="77">
        <f t="shared" si="312"/>
        <v>0</v>
      </c>
      <c r="AF155" s="118"/>
      <c r="AG155" s="118"/>
      <c r="AH155" s="119"/>
      <c r="AI155" s="119"/>
      <c r="AJ155" s="77">
        <f t="shared" si="313"/>
        <v>0</v>
      </c>
      <c r="AK155" s="77">
        <f t="shared" si="314"/>
        <v>0</v>
      </c>
      <c r="AL155" s="77">
        <f t="shared" si="315"/>
        <v>0</v>
      </c>
      <c r="AM155" s="118"/>
      <c r="AN155" s="118"/>
      <c r="AO155" s="119"/>
      <c r="AP155" s="119"/>
      <c r="AQ155" s="77">
        <f t="shared" si="316"/>
        <v>0</v>
      </c>
      <c r="AR155" s="77">
        <f t="shared" si="317"/>
        <v>0</v>
      </c>
      <c r="AS155" s="77">
        <f t="shared" si="318"/>
        <v>0</v>
      </c>
      <c r="AT155" s="118"/>
      <c r="AU155" s="118"/>
      <c r="AV155" s="119"/>
      <c r="AW155" s="119"/>
      <c r="AX155" s="77">
        <f t="shared" si="319"/>
        <v>0</v>
      </c>
      <c r="AY155" s="77">
        <f t="shared" si="320"/>
        <v>0</v>
      </c>
      <c r="AZ155" s="77">
        <f t="shared" si="321"/>
        <v>0</v>
      </c>
      <c r="BA155" s="118"/>
      <c r="BB155" s="118"/>
      <c r="BC155" s="119"/>
      <c r="BD155" s="119"/>
      <c r="BE155" s="77">
        <f t="shared" si="322"/>
        <v>0</v>
      </c>
      <c r="BF155" s="77">
        <f t="shared" si="323"/>
        <v>0</v>
      </c>
      <c r="BG155" s="77">
        <f t="shared" si="324"/>
        <v>0</v>
      </c>
      <c r="BH155" s="118"/>
      <c r="BI155" s="118"/>
      <c r="BJ155" s="119"/>
      <c r="BK155" s="119"/>
      <c r="BL155" s="77">
        <f t="shared" si="325"/>
        <v>0</v>
      </c>
      <c r="BM155" s="77">
        <f t="shared" si="326"/>
        <v>0</v>
      </c>
      <c r="BN155" s="77">
        <f t="shared" si="327"/>
        <v>0</v>
      </c>
      <c r="BO155" s="118"/>
      <c r="BP155" s="118"/>
      <c r="BQ155" s="119"/>
      <c r="BR155" s="119"/>
      <c r="BS155" s="77">
        <f t="shared" si="328"/>
        <v>0</v>
      </c>
      <c r="BT155" s="77">
        <f t="shared" si="329"/>
        <v>0</v>
      </c>
      <c r="BU155" s="77">
        <f t="shared" si="330"/>
        <v>0</v>
      </c>
      <c r="BV155" s="118"/>
      <c r="BW155" s="118"/>
      <c r="BX155" s="119"/>
      <c r="BY155" s="119"/>
      <c r="BZ155" s="77">
        <f t="shared" si="331"/>
        <v>0</v>
      </c>
      <c r="CA155" s="77">
        <f t="shared" si="332"/>
        <v>0</v>
      </c>
      <c r="CB155" s="77">
        <f t="shared" si="333"/>
        <v>0</v>
      </c>
      <c r="CC155" s="118"/>
      <c r="CD155" s="118"/>
      <c r="CE155" s="119"/>
      <c r="CF155" s="119"/>
      <c r="CG155" s="77">
        <f t="shared" si="334"/>
        <v>0</v>
      </c>
      <c r="CH155" s="77">
        <f t="shared" si="335"/>
        <v>0</v>
      </c>
      <c r="CI155" s="77">
        <f t="shared" si="336"/>
        <v>0</v>
      </c>
      <c r="CJ155" s="118"/>
      <c r="CK155" s="118"/>
      <c r="CL155" s="119"/>
      <c r="CM155" s="119"/>
      <c r="CN155" s="77">
        <f t="shared" si="337"/>
        <v>0</v>
      </c>
      <c r="CO155" s="77">
        <f t="shared" si="338"/>
        <v>0</v>
      </c>
      <c r="CP155" s="77">
        <f t="shared" si="339"/>
        <v>0</v>
      </c>
      <c r="CQ155" s="118"/>
      <c r="CR155" s="118"/>
      <c r="CS155" s="119"/>
      <c r="CT155" s="119"/>
      <c r="CU155" s="77">
        <f t="shared" si="340"/>
        <v>0</v>
      </c>
      <c r="CV155" s="77">
        <f t="shared" si="341"/>
        <v>0</v>
      </c>
      <c r="CW155" s="77">
        <f t="shared" si="342"/>
        <v>0</v>
      </c>
      <c r="CX155" s="118"/>
      <c r="CY155" s="118"/>
      <c r="CZ155" s="119"/>
      <c r="DA155" s="119"/>
      <c r="DB155" s="77">
        <f t="shared" si="343"/>
        <v>0</v>
      </c>
      <c r="DC155" s="77">
        <f t="shared" si="344"/>
        <v>0</v>
      </c>
      <c r="DD155" s="77">
        <f t="shared" si="345"/>
        <v>0</v>
      </c>
      <c r="DE155" s="118"/>
      <c r="DF155" s="118"/>
      <c r="DG155" s="119"/>
      <c r="DH155" s="119"/>
      <c r="DI155" s="77">
        <f t="shared" si="346"/>
        <v>0</v>
      </c>
      <c r="DJ155" s="77">
        <f t="shared" si="347"/>
        <v>0</v>
      </c>
      <c r="DK155" s="77">
        <f t="shared" si="348"/>
        <v>0</v>
      </c>
      <c r="DL155" s="118"/>
      <c r="DM155" s="118"/>
      <c r="DN155" s="119"/>
      <c r="DO155" s="119"/>
      <c r="DP155" s="77">
        <f t="shared" si="349"/>
        <v>0</v>
      </c>
      <c r="DQ155" s="77">
        <f t="shared" si="350"/>
        <v>0</v>
      </c>
      <c r="DR155" s="77">
        <f t="shared" si="351"/>
        <v>0</v>
      </c>
      <c r="DS155" s="118"/>
      <c r="DT155" s="118"/>
      <c r="DU155" s="119"/>
      <c r="DV155" s="119"/>
      <c r="DW155" s="77">
        <f t="shared" si="352"/>
        <v>0</v>
      </c>
      <c r="DX155" s="77">
        <f t="shared" si="353"/>
        <v>0</v>
      </c>
      <c r="DY155" s="77">
        <f t="shared" si="354"/>
        <v>0</v>
      </c>
      <c r="DZ155" s="118"/>
      <c r="EA155" s="118"/>
      <c r="EB155" s="119"/>
      <c r="EC155" s="119"/>
      <c r="ED155" s="77">
        <f t="shared" si="355"/>
        <v>0</v>
      </c>
      <c r="EE155" s="77">
        <f t="shared" si="356"/>
        <v>0</v>
      </c>
      <c r="EF155" s="77">
        <f t="shared" si="357"/>
        <v>0</v>
      </c>
      <c r="EG155" s="118"/>
      <c r="EH155" s="118"/>
      <c r="EI155" s="119"/>
      <c r="EJ155" s="119"/>
      <c r="EK155" s="77">
        <f t="shared" si="358"/>
        <v>0</v>
      </c>
      <c r="EL155" s="77">
        <f t="shared" si="359"/>
        <v>0</v>
      </c>
      <c r="EM155" s="77">
        <f t="shared" si="360"/>
        <v>0</v>
      </c>
      <c r="EN155" s="118"/>
      <c r="EO155" s="118"/>
      <c r="EP155" s="119"/>
      <c r="EQ155" s="119"/>
      <c r="ER155" s="77">
        <f t="shared" si="361"/>
        <v>0</v>
      </c>
      <c r="ES155" s="77">
        <f t="shared" si="362"/>
        <v>0</v>
      </c>
      <c r="ET155" s="77">
        <f t="shared" si="363"/>
        <v>0</v>
      </c>
      <c r="EU155" s="118"/>
      <c r="EV155" s="118"/>
      <c r="EW155" s="119"/>
      <c r="EX155" s="119"/>
      <c r="EY155" s="77">
        <f t="shared" si="364"/>
        <v>0</v>
      </c>
      <c r="EZ155" s="77">
        <f t="shared" si="365"/>
        <v>0</v>
      </c>
      <c r="FA155" s="77">
        <f t="shared" si="366"/>
        <v>0</v>
      </c>
      <c r="FB155" s="118"/>
      <c r="FC155" s="118"/>
      <c r="FD155" s="119"/>
      <c r="FE155" s="119"/>
      <c r="FF155" s="77">
        <f t="shared" si="367"/>
        <v>0</v>
      </c>
      <c r="FG155" s="77">
        <f t="shared" si="368"/>
        <v>0</v>
      </c>
      <c r="FH155" s="77">
        <f t="shared" si="369"/>
        <v>0</v>
      </c>
      <c r="FI155" s="118"/>
      <c r="FJ155" s="118"/>
      <c r="FK155" s="119"/>
      <c r="FL155" s="119"/>
      <c r="FM155" s="77">
        <f t="shared" si="370"/>
        <v>0</v>
      </c>
      <c r="FN155" s="77">
        <f t="shared" si="371"/>
        <v>0</v>
      </c>
      <c r="FO155" s="77">
        <f t="shared" si="372"/>
        <v>0</v>
      </c>
      <c r="FP155" s="118"/>
      <c r="FQ155" s="118"/>
      <c r="FR155" s="119"/>
      <c r="FS155" s="119"/>
      <c r="FT155" s="77">
        <f t="shared" si="373"/>
        <v>0</v>
      </c>
      <c r="FU155" s="77">
        <f t="shared" si="374"/>
        <v>0</v>
      </c>
      <c r="FV155" s="77">
        <f t="shared" si="375"/>
        <v>0</v>
      </c>
      <c r="FW155" s="118"/>
      <c r="FX155" s="118"/>
      <c r="FY155" s="119"/>
      <c r="FZ155" s="119"/>
      <c r="GA155" s="77">
        <f t="shared" si="376"/>
        <v>0</v>
      </c>
      <c r="GB155" s="77">
        <f t="shared" si="377"/>
        <v>0</v>
      </c>
      <c r="GC155" s="77">
        <f t="shared" si="378"/>
        <v>0</v>
      </c>
      <c r="GD155" s="118"/>
      <c r="GE155" s="118"/>
      <c r="GF155" s="119"/>
      <c r="GG155" s="119"/>
      <c r="GH155" s="77">
        <f t="shared" si="379"/>
        <v>0</v>
      </c>
      <c r="GI155" s="77">
        <f t="shared" si="380"/>
        <v>0</v>
      </c>
      <c r="GJ155" s="77">
        <f t="shared" si="381"/>
        <v>0</v>
      </c>
      <c r="GK155" s="118"/>
      <c r="GL155" s="118"/>
      <c r="GM155" s="119"/>
      <c r="GN155" s="119"/>
      <c r="GO155" s="77">
        <f t="shared" si="382"/>
        <v>0</v>
      </c>
      <c r="GP155" s="77">
        <f t="shared" si="383"/>
        <v>0</v>
      </c>
      <c r="GQ155" s="77">
        <f t="shared" si="384"/>
        <v>0</v>
      </c>
      <c r="GR155" s="118"/>
      <c r="GS155" s="118"/>
      <c r="GT155" s="119"/>
      <c r="GU155" s="119"/>
      <c r="GV155" s="77">
        <f t="shared" si="385"/>
        <v>0</v>
      </c>
      <c r="GW155" s="77">
        <f t="shared" si="386"/>
        <v>0</v>
      </c>
      <c r="GX155" s="77">
        <f t="shared" si="387"/>
        <v>0</v>
      </c>
      <c r="GY155" s="118"/>
      <c r="GZ155" s="118"/>
      <c r="HA155" s="119"/>
      <c r="HB155" s="119"/>
      <c r="HC155" s="77">
        <f t="shared" si="388"/>
        <v>0</v>
      </c>
      <c r="HD155" s="77">
        <f t="shared" si="389"/>
        <v>0</v>
      </c>
      <c r="HE155" s="77">
        <f t="shared" si="390"/>
        <v>0</v>
      </c>
      <c r="HF155" s="118"/>
      <c r="HG155" s="118"/>
      <c r="HH155" s="119"/>
      <c r="HI155" s="119"/>
      <c r="HJ155" s="77">
        <f t="shared" si="391"/>
        <v>0</v>
      </c>
      <c r="HK155" s="77">
        <f t="shared" si="392"/>
        <v>0</v>
      </c>
      <c r="HL155" s="77">
        <f t="shared" si="393"/>
        <v>0</v>
      </c>
      <c r="HM155" s="120"/>
      <c r="HN155" s="120"/>
      <c r="HO155" s="120"/>
      <c r="HP155" s="120"/>
      <c r="HQ155" s="120"/>
      <c r="HR155" s="120"/>
      <c r="HS155" s="76">
        <f t="shared" si="288"/>
        <v>0</v>
      </c>
      <c r="HT155" s="76">
        <f t="shared" si="289"/>
        <v>0</v>
      </c>
      <c r="HU155" s="76">
        <f t="shared" si="290"/>
        <v>0</v>
      </c>
      <c r="HV155" s="76">
        <f t="shared" si="291"/>
        <v>0</v>
      </c>
      <c r="HW155" s="76">
        <f t="shared" si="292"/>
        <v>0</v>
      </c>
      <c r="HX155" s="76">
        <f t="shared" si="293"/>
        <v>0</v>
      </c>
      <c r="HY155" s="76">
        <f t="shared" si="294"/>
        <v>0</v>
      </c>
      <c r="HZ155" s="76">
        <f t="shared" si="295"/>
        <v>0</v>
      </c>
      <c r="IA155" s="76">
        <f t="shared" si="296"/>
        <v>0</v>
      </c>
      <c r="IB155" s="76">
        <f t="shared" si="297"/>
        <v>0</v>
      </c>
      <c r="IC155" s="76">
        <f t="shared" si="298"/>
        <v>0</v>
      </c>
      <c r="ID155" s="76">
        <f t="shared" si="299"/>
        <v>0</v>
      </c>
      <c r="IE155" s="78">
        <f>IF('Daftar Pegawai'!I149="ASN YANG TIDAK DIBAYARKAN TPP",100%,
 IF(HZ155&gt;=$C$4,100%,
 (HN155*3%)+H155+I155+J155+O155+P155+Q155+V155+W155+X155+AC155+AD155+AE155+AJ155+AK155+AL155+AQ155+AR155+AS155+AX155+AY155+AZ155+BE155+BF155+BG155+BL155+BM155+BN155+BS155+BT155+BU155+BZ155+CA155+CB155+CG155+CH155+CI155+CN155+CO155+CP155+CU155+CV155+CW155+DB155+DC155+DD155+DI155+DJ155+DK155+DP155+DQ155+DR155+DW155+DX155+DY155+ED155+EE155+EF155+EK155+EL155+EM155+ER155+ES155+ET155+EY155+EZ155+FA155+FF155+FG155+FH155+FM155+FN155+FO155+FT155+FU155+FV155+GA155+GB155+GC155+GH155+GI155+GJ155+GO155+GP155+GQ155+GV155+GW155+GX155+HC155+HD155+HE155+HJ155+HK155+HL155+'Daftar Pegawai'!K149+'Daftar Pegawai'!M149+'Daftar Pegawai'!U149+'Daftar Pegawai'!O149+'Daftar Pegawai'!Q149+'Daftar Pegawai'!S149
 )
)</f>
        <v>1</v>
      </c>
      <c r="IF155" s="78">
        <f t="shared" si="394"/>
        <v>1</v>
      </c>
    </row>
    <row r="156" spans="1:240" x14ac:dyDescent="0.25">
      <c r="A156" s="121">
        <f t="shared" si="300"/>
        <v>146</v>
      </c>
      <c r="B156" s="121">
        <f>'Daftar Pegawai'!B150</f>
        <v>0</v>
      </c>
      <c r="C156" s="121">
        <f>'Daftar Pegawai'!C150</f>
        <v>0</v>
      </c>
      <c r="D156" s="118"/>
      <c r="E156" s="118"/>
      <c r="F156" s="119"/>
      <c r="G156" s="119"/>
      <c r="H156" s="77">
        <f t="shared" si="301"/>
        <v>0</v>
      </c>
      <c r="I156" s="77">
        <f t="shared" si="302"/>
        <v>0</v>
      </c>
      <c r="J156" s="77">
        <f t="shared" si="303"/>
        <v>0</v>
      </c>
      <c r="K156" s="118"/>
      <c r="L156" s="118"/>
      <c r="M156" s="119"/>
      <c r="N156" s="119"/>
      <c r="O156" s="77">
        <f t="shared" si="304"/>
        <v>0</v>
      </c>
      <c r="P156" s="77">
        <f t="shared" si="305"/>
        <v>0</v>
      </c>
      <c r="Q156" s="77">
        <f t="shared" si="306"/>
        <v>0</v>
      </c>
      <c r="R156" s="118"/>
      <c r="S156" s="118"/>
      <c r="T156" s="119"/>
      <c r="U156" s="119"/>
      <c r="V156" s="77">
        <f t="shared" si="307"/>
        <v>0</v>
      </c>
      <c r="W156" s="77">
        <f t="shared" si="308"/>
        <v>0</v>
      </c>
      <c r="X156" s="77">
        <f t="shared" si="309"/>
        <v>0</v>
      </c>
      <c r="Y156" s="118"/>
      <c r="Z156" s="118"/>
      <c r="AA156" s="119"/>
      <c r="AB156" s="119"/>
      <c r="AC156" s="77">
        <f t="shared" si="310"/>
        <v>0</v>
      </c>
      <c r="AD156" s="77">
        <f t="shared" si="311"/>
        <v>0</v>
      </c>
      <c r="AE156" s="77">
        <f t="shared" si="312"/>
        <v>0</v>
      </c>
      <c r="AF156" s="118"/>
      <c r="AG156" s="118"/>
      <c r="AH156" s="119"/>
      <c r="AI156" s="119"/>
      <c r="AJ156" s="77">
        <f t="shared" si="313"/>
        <v>0</v>
      </c>
      <c r="AK156" s="77">
        <f t="shared" si="314"/>
        <v>0</v>
      </c>
      <c r="AL156" s="77">
        <f t="shared" si="315"/>
        <v>0</v>
      </c>
      <c r="AM156" s="118"/>
      <c r="AN156" s="118"/>
      <c r="AO156" s="119"/>
      <c r="AP156" s="119"/>
      <c r="AQ156" s="77">
        <f t="shared" si="316"/>
        <v>0</v>
      </c>
      <c r="AR156" s="77">
        <f t="shared" si="317"/>
        <v>0</v>
      </c>
      <c r="AS156" s="77">
        <f t="shared" si="318"/>
        <v>0</v>
      </c>
      <c r="AT156" s="118"/>
      <c r="AU156" s="118"/>
      <c r="AV156" s="119"/>
      <c r="AW156" s="119"/>
      <c r="AX156" s="77">
        <f t="shared" si="319"/>
        <v>0</v>
      </c>
      <c r="AY156" s="77">
        <f t="shared" si="320"/>
        <v>0</v>
      </c>
      <c r="AZ156" s="77">
        <f t="shared" si="321"/>
        <v>0</v>
      </c>
      <c r="BA156" s="118"/>
      <c r="BB156" s="118"/>
      <c r="BC156" s="119"/>
      <c r="BD156" s="119"/>
      <c r="BE156" s="77">
        <f t="shared" si="322"/>
        <v>0</v>
      </c>
      <c r="BF156" s="77">
        <f t="shared" si="323"/>
        <v>0</v>
      </c>
      <c r="BG156" s="77">
        <f t="shared" si="324"/>
        <v>0</v>
      </c>
      <c r="BH156" s="118"/>
      <c r="BI156" s="118"/>
      <c r="BJ156" s="119"/>
      <c r="BK156" s="119"/>
      <c r="BL156" s="77">
        <f t="shared" si="325"/>
        <v>0</v>
      </c>
      <c r="BM156" s="77">
        <f t="shared" si="326"/>
        <v>0</v>
      </c>
      <c r="BN156" s="77">
        <f t="shared" si="327"/>
        <v>0</v>
      </c>
      <c r="BO156" s="118"/>
      <c r="BP156" s="118"/>
      <c r="BQ156" s="119"/>
      <c r="BR156" s="119"/>
      <c r="BS156" s="77">
        <f t="shared" si="328"/>
        <v>0</v>
      </c>
      <c r="BT156" s="77">
        <f t="shared" si="329"/>
        <v>0</v>
      </c>
      <c r="BU156" s="77">
        <f t="shared" si="330"/>
        <v>0</v>
      </c>
      <c r="BV156" s="118"/>
      <c r="BW156" s="118"/>
      <c r="BX156" s="119"/>
      <c r="BY156" s="119"/>
      <c r="BZ156" s="77">
        <f t="shared" si="331"/>
        <v>0</v>
      </c>
      <c r="CA156" s="77">
        <f t="shared" si="332"/>
        <v>0</v>
      </c>
      <c r="CB156" s="77">
        <f t="shared" si="333"/>
        <v>0</v>
      </c>
      <c r="CC156" s="118"/>
      <c r="CD156" s="118"/>
      <c r="CE156" s="119"/>
      <c r="CF156" s="119"/>
      <c r="CG156" s="77">
        <f t="shared" si="334"/>
        <v>0</v>
      </c>
      <c r="CH156" s="77">
        <f t="shared" si="335"/>
        <v>0</v>
      </c>
      <c r="CI156" s="77">
        <f t="shared" si="336"/>
        <v>0</v>
      </c>
      <c r="CJ156" s="118"/>
      <c r="CK156" s="118"/>
      <c r="CL156" s="119"/>
      <c r="CM156" s="119"/>
      <c r="CN156" s="77">
        <f t="shared" si="337"/>
        <v>0</v>
      </c>
      <c r="CO156" s="77">
        <f t="shared" si="338"/>
        <v>0</v>
      </c>
      <c r="CP156" s="77">
        <f t="shared" si="339"/>
        <v>0</v>
      </c>
      <c r="CQ156" s="118"/>
      <c r="CR156" s="118"/>
      <c r="CS156" s="119"/>
      <c r="CT156" s="119"/>
      <c r="CU156" s="77">
        <f t="shared" si="340"/>
        <v>0</v>
      </c>
      <c r="CV156" s="77">
        <f t="shared" si="341"/>
        <v>0</v>
      </c>
      <c r="CW156" s="77">
        <f t="shared" si="342"/>
        <v>0</v>
      </c>
      <c r="CX156" s="118"/>
      <c r="CY156" s="118"/>
      <c r="CZ156" s="119"/>
      <c r="DA156" s="119"/>
      <c r="DB156" s="77">
        <f t="shared" si="343"/>
        <v>0</v>
      </c>
      <c r="DC156" s="77">
        <f t="shared" si="344"/>
        <v>0</v>
      </c>
      <c r="DD156" s="77">
        <f t="shared" si="345"/>
        <v>0</v>
      </c>
      <c r="DE156" s="118"/>
      <c r="DF156" s="118"/>
      <c r="DG156" s="119"/>
      <c r="DH156" s="119"/>
      <c r="DI156" s="77">
        <f t="shared" si="346"/>
        <v>0</v>
      </c>
      <c r="DJ156" s="77">
        <f t="shared" si="347"/>
        <v>0</v>
      </c>
      <c r="DK156" s="77">
        <f t="shared" si="348"/>
        <v>0</v>
      </c>
      <c r="DL156" s="118"/>
      <c r="DM156" s="118"/>
      <c r="DN156" s="119"/>
      <c r="DO156" s="119"/>
      <c r="DP156" s="77">
        <f t="shared" si="349"/>
        <v>0</v>
      </c>
      <c r="DQ156" s="77">
        <f t="shared" si="350"/>
        <v>0</v>
      </c>
      <c r="DR156" s="77">
        <f t="shared" si="351"/>
        <v>0</v>
      </c>
      <c r="DS156" s="118"/>
      <c r="DT156" s="118"/>
      <c r="DU156" s="119"/>
      <c r="DV156" s="119"/>
      <c r="DW156" s="77">
        <f t="shared" si="352"/>
        <v>0</v>
      </c>
      <c r="DX156" s="77">
        <f t="shared" si="353"/>
        <v>0</v>
      </c>
      <c r="DY156" s="77">
        <f t="shared" si="354"/>
        <v>0</v>
      </c>
      <c r="DZ156" s="118"/>
      <c r="EA156" s="118"/>
      <c r="EB156" s="119"/>
      <c r="EC156" s="119"/>
      <c r="ED156" s="77">
        <f t="shared" si="355"/>
        <v>0</v>
      </c>
      <c r="EE156" s="77">
        <f t="shared" si="356"/>
        <v>0</v>
      </c>
      <c r="EF156" s="77">
        <f t="shared" si="357"/>
        <v>0</v>
      </c>
      <c r="EG156" s="118"/>
      <c r="EH156" s="118"/>
      <c r="EI156" s="119"/>
      <c r="EJ156" s="119"/>
      <c r="EK156" s="77">
        <f t="shared" si="358"/>
        <v>0</v>
      </c>
      <c r="EL156" s="77">
        <f t="shared" si="359"/>
        <v>0</v>
      </c>
      <c r="EM156" s="77">
        <f t="shared" si="360"/>
        <v>0</v>
      </c>
      <c r="EN156" s="118"/>
      <c r="EO156" s="118"/>
      <c r="EP156" s="119"/>
      <c r="EQ156" s="119"/>
      <c r="ER156" s="77">
        <f t="shared" si="361"/>
        <v>0</v>
      </c>
      <c r="ES156" s="77">
        <f t="shared" si="362"/>
        <v>0</v>
      </c>
      <c r="ET156" s="77">
        <f t="shared" si="363"/>
        <v>0</v>
      </c>
      <c r="EU156" s="118"/>
      <c r="EV156" s="118"/>
      <c r="EW156" s="119"/>
      <c r="EX156" s="119"/>
      <c r="EY156" s="77">
        <f t="shared" si="364"/>
        <v>0</v>
      </c>
      <c r="EZ156" s="77">
        <f t="shared" si="365"/>
        <v>0</v>
      </c>
      <c r="FA156" s="77">
        <f t="shared" si="366"/>
        <v>0</v>
      </c>
      <c r="FB156" s="118"/>
      <c r="FC156" s="118"/>
      <c r="FD156" s="119"/>
      <c r="FE156" s="119"/>
      <c r="FF156" s="77">
        <f t="shared" si="367"/>
        <v>0</v>
      </c>
      <c r="FG156" s="77">
        <f t="shared" si="368"/>
        <v>0</v>
      </c>
      <c r="FH156" s="77">
        <f t="shared" si="369"/>
        <v>0</v>
      </c>
      <c r="FI156" s="118"/>
      <c r="FJ156" s="118"/>
      <c r="FK156" s="119"/>
      <c r="FL156" s="119"/>
      <c r="FM156" s="77">
        <f t="shared" si="370"/>
        <v>0</v>
      </c>
      <c r="FN156" s="77">
        <f t="shared" si="371"/>
        <v>0</v>
      </c>
      <c r="FO156" s="77">
        <f t="shared" si="372"/>
        <v>0</v>
      </c>
      <c r="FP156" s="118"/>
      <c r="FQ156" s="118"/>
      <c r="FR156" s="119"/>
      <c r="FS156" s="119"/>
      <c r="FT156" s="77">
        <f t="shared" si="373"/>
        <v>0</v>
      </c>
      <c r="FU156" s="77">
        <f t="shared" si="374"/>
        <v>0</v>
      </c>
      <c r="FV156" s="77">
        <f t="shared" si="375"/>
        <v>0</v>
      </c>
      <c r="FW156" s="118"/>
      <c r="FX156" s="118"/>
      <c r="FY156" s="119"/>
      <c r="FZ156" s="119"/>
      <c r="GA156" s="77">
        <f t="shared" si="376"/>
        <v>0</v>
      </c>
      <c r="GB156" s="77">
        <f t="shared" si="377"/>
        <v>0</v>
      </c>
      <c r="GC156" s="77">
        <f t="shared" si="378"/>
        <v>0</v>
      </c>
      <c r="GD156" s="118"/>
      <c r="GE156" s="118"/>
      <c r="GF156" s="119"/>
      <c r="GG156" s="119"/>
      <c r="GH156" s="77">
        <f t="shared" si="379"/>
        <v>0</v>
      </c>
      <c r="GI156" s="77">
        <f t="shared" si="380"/>
        <v>0</v>
      </c>
      <c r="GJ156" s="77">
        <f t="shared" si="381"/>
        <v>0</v>
      </c>
      <c r="GK156" s="118"/>
      <c r="GL156" s="118"/>
      <c r="GM156" s="119"/>
      <c r="GN156" s="119"/>
      <c r="GO156" s="77">
        <f t="shared" si="382"/>
        <v>0</v>
      </c>
      <c r="GP156" s="77">
        <f t="shared" si="383"/>
        <v>0</v>
      </c>
      <c r="GQ156" s="77">
        <f t="shared" si="384"/>
        <v>0</v>
      </c>
      <c r="GR156" s="118"/>
      <c r="GS156" s="118"/>
      <c r="GT156" s="119"/>
      <c r="GU156" s="119"/>
      <c r="GV156" s="77">
        <f t="shared" si="385"/>
        <v>0</v>
      </c>
      <c r="GW156" s="77">
        <f t="shared" si="386"/>
        <v>0</v>
      </c>
      <c r="GX156" s="77">
        <f t="shared" si="387"/>
        <v>0</v>
      </c>
      <c r="GY156" s="118"/>
      <c r="GZ156" s="118"/>
      <c r="HA156" s="119"/>
      <c r="HB156" s="119"/>
      <c r="HC156" s="77">
        <f t="shared" si="388"/>
        <v>0</v>
      </c>
      <c r="HD156" s="77">
        <f t="shared" si="389"/>
        <v>0</v>
      </c>
      <c r="HE156" s="77">
        <f t="shared" si="390"/>
        <v>0</v>
      </c>
      <c r="HF156" s="118"/>
      <c r="HG156" s="118"/>
      <c r="HH156" s="119"/>
      <c r="HI156" s="119"/>
      <c r="HJ156" s="77">
        <f t="shared" si="391"/>
        <v>0</v>
      </c>
      <c r="HK156" s="77">
        <f t="shared" si="392"/>
        <v>0</v>
      </c>
      <c r="HL156" s="77">
        <f t="shared" si="393"/>
        <v>0</v>
      </c>
      <c r="HM156" s="120"/>
      <c r="HN156" s="120"/>
      <c r="HO156" s="120"/>
      <c r="HP156" s="120"/>
      <c r="HQ156" s="120"/>
      <c r="HR156" s="120"/>
      <c r="HS156" s="76">
        <f t="shared" si="288"/>
        <v>0</v>
      </c>
      <c r="HT156" s="76">
        <f t="shared" si="289"/>
        <v>0</v>
      </c>
      <c r="HU156" s="76">
        <f t="shared" si="290"/>
        <v>0</v>
      </c>
      <c r="HV156" s="76">
        <f t="shared" si="291"/>
        <v>0</v>
      </c>
      <c r="HW156" s="76">
        <f t="shared" si="292"/>
        <v>0</v>
      </c>
      <c r="HX156" s="76">
        <f t="shared" si="293"/>
        <v>0</v>
      </c>
      <c r="HY156" s="76">
        <f t="shared" si="294"/>
        <v>0</v>
      </c>
      <c r="HZ156" s="76">
        <f t="shared" si="295"/>
        <v>0</v>
      </c>
      <c r="IA156" s="76">
        <f t="shared" si="296"/>
        <v>0</v>
      </c>
      <c r="IB156" s="76">
        <f t="shared" si="297"/>
        <v>0</v>
      </c>
      <c r="IC156" s="76">
        <f t="shared" si="298"/>
        <v>0</v>
      </c>
      <c r="ID156" s="76">
        <f t="shared" si="299"/>
        <v>0</v>
      </c>
      <c r="IE156" s="78">
        <f>IF('Daftar Pegawai'!I150="ASN YANG TIDAK DIBAYARKAN TPP",100%,
 IF(HZ156&gt;=$C$4,100%,
 (HN156*3%)+H156+I156+J156+O156+P156+Q156+V156+W156+X156+AC156+AD156+AE156+AJ156+AK156+AL156+AQ156+AR156+AS156+AX156+AY156+AZ156+BE156+BF156+BG156+BL156+BM156+BN156+BS156+BT156+BU156+BZ156+CA156+CB156+CG156+CH156+CI156+CN156+CO156+CP156+CU156+CV156+CW156+DB156+DC156+DD156+DI156+DJ156+DK156+DP156+DQ156+DR156+DW156+DX156+DY156+ED156+EE156+EF156+EK156+EL156+EM156+ER156+ES156+ET156+EY156+EZ156+FA156+FF156+FG156+FH156+FM156+FN156+FO156+FT156+FU156+FV156+GA156+GB156+GC156+GH156+GI156+GJ156+GO156+GP156+GQ156+GV156+GW156+GX156+HC156+HD156+HE156+HJ156+HK156+HL156+'Daftar Pegawai'!K150+'Daftar Pegawai'!M150+'Daftar Pegawai'!U150+'Daftar Pegawai'!O150+'Daftar Pegawai'!Q150+'Daftar Pegawai'!S150
 )
)</f>
        <v>1</v>
      </c>
      <c r="IF156" s="78">
        <f t="shared" si="394"/>
        <v>1</v>
      </c>
    </row>
    <row r="157" spans="1:240" x14ac:dyDescent="0.25">
      <c r="A157" s="121">
        <f t="shared" si="300"/>
        <v>147</v>
      </c>
      <c r="B157" s="121">
        <f>'Daftar Pegawai'!B151</f>
        <v>0</v>
      </c>
      <c r="C157" s="121">
        <f>'Daftar Pegawai'!C151</f>
        <v>0</v>
      </c>
      <c r="D157" s="118"/>
      <c r="E157" s="118"/>
      <c r="F157" s="119"/>
      <c r="G157" s="119"/>
      <c r="H157" s="77">
        <f t="shared" si="301"/>
        <v>0</v>
      </c>
      <c r="I157" s="77">
        <f t="shared" si="302"/>
        <v>0</v>
      </c>
      <c r="J157" s="77">
        <f t="shared" si="303"/>
        <v>0</v>
      </c>
      <c r="K157" s="118"/>
      <c r="L157" s="118"/>
      <c r="M157" s="119"/>
      <c r="N157" s="119"/>
      <c r="O157" s="77">
        <f t="shared" si="304"/>
        <v>0</v>
      </c>
      <c r="P157" s="77">
        <f t="shared" si="305"/>
        <v>0</v>
      </c>
      <c r="Q157" s="77">
        <f t="shared" si="306"/>
        <v>0</v>
      </c>
      <c r="R157" s="118"/>
      <c r="S157" s="118"/>
      <c r="T157" s="119"/>
      <c r="U157" s="119"/>
      <c r="V157" s="77">
        <f t="shared" si="307"/>
        <v>0</v>
      </c>
      <c r="W157" s="77">
        <f t="shared" si="308"/>
        <v>0</v>
      </c>
      <c r="X157" s="77">
        <f t="shared" si="309"/>
        <v>0</v>
      </c>
      <c r="Y157" s="118"/>
      <c r="Z157" s="118"/>
      <c r="AA157" s="119"/>
      <c r="AB157" s="119"/>
      <c r="AC157" s="77">
        <f t="shared" si="310"/>
        <v>0</v>
      </c>
      <c r="AD157" s="77">
        <f t="shared" si="311"/>
        <v>0</v>
      </c>
      <c r="AE157" s="77">
        <f t="shared" si="312"/>
        <v>0</v>
      </c>
      <c r="AF157" s="118"/>
      <c r="AG157" s="118"/>
      <c r="AH157" s="119"/>
      <c r="AI157" s="119"/>
      <c r="AJ157" s="77">
        <f t="shared" si="313"/>
        <v>0</v>
      </c>
      <c r="AK157" s="77">
        <f t="shared" si="314"/>
        <v>0</v>
      </c>
      <c r="AL157" s="77">
        <f t="shared" si="315"/>
        <v>0</v>
      </c>
      <c r="AM157" s="118"/>
      <c r="AN157" s="118"/>
      <c r="AO157" s="119"/>
      <c r="AP157" s="119"/>
      <c r="AQ157" s="77">
        <f t="shared" si="316"/>
        <v>0</v>
      </c>
      <c r="AR157" s="77">
        <f t="shared" si="317"/>
        <v>0</v>
      </c>
      <c r="AS157" s="77">
        <f t="shared" si="318"/>
        <v>0</v>
      </c>
      <c r="AT157" s="118"/>
      <c r="AU157" s="118"/>
      <c r="AV157" s="119"/>
      <c r="AW157" s="119"/>
      <c r="AX157" s="77">
        <f t="shared" si="319"/>
        <v>0</v>
      </c>
      <c r="AY157" s="77">
        <f t="shared" si="320"/>
        <v>0</v>
      </c>
      <c r="AZ157" s="77">
        <f t="shared" si="321"/>
        <v>0</v>
      </c>
      <c r="BA157" s="118"/>
      <c r="BB157" s="118"/>
      <c r="BC157" s="119"/>
      <c r="BD157" s="119"/>
      <c r="BE157" s="77">
        <f t="shared" si="322"/>
        <v>0</v>
      </c>
      <c r="BF157" s="77">
        <f t="shared" si="323"/>
        <v>0</v>
      </c>
      <c r="BG157" s="77">
        <f t="shared" si="324"/>
        <v>0</v>
      </c>
      <c r="BH157" s="118"/>
      <c r="BI157" s="118"/>
      <c r="BJ157" s="119"/>
      <c r="BK157" s="119"/>
      <c r="BL157" s="77">
        <f t="shared" si="325"/>
        <v>0</v>
      </c>
      <c r="BM157" s="77">
        <f t="shared" si="326"/>
        <v>0</v>
      </c>
      <c r="BN157" s="77">
        <f t="shared" si="327"/>
        <v>0</v>
      </c>
      <c r="BO157" s="118"/>
      <c r="BP157" s="118"/>
      <c r="BQ157" s="119"/>
      <c r="BR157" s="119"/>
      <c r="BS157" s="77">
        <f t="shared" si="328"/>
        <v>0</v>
      </c>
      <c r="BT157" s="77">
        <f t="shared" si="329"/>
        <v>0</v>
      </c>
      <c r="BU157" s="77">
        <f t="shared" si="330"/>
        <v>0</v>
      </c>
      <c r="BV157" s="118"/>
      <c r="BW157" s="118"/>
      <c r="BX157" s="119"/>
      <c r="BY157" s="119"/>
      <c r="BZ157" s="77">
        <f t="shared" si="331"/>
        <v>0</v>
      </c>
      <c r="CA157" s="77">
        <f t="shared" si="332"/>
        <v>0</v>
      </c>
      <c r="CB157" s="77">
        <f t="shared" si="333"/>
        <v>0</v>
      </c>
      <c r="CC157" s="118"/>
      <c r="CD157" s="118"/>
      <c r="CE157" s="119"/>
      <c r="CF157" s="119"/>
      <c r="CG157" s="77">
        <f t="shared" si="334"/>
        <v>0</v>
      </c>
      <c r="CH157" s="77">
        <f t="shared" si="335"/>
        <v>0</v>
      </c>
      <c r="CI157" s="77">
        <f t="shared" si="336"/>
        <v>0</v>
      </c>
      <c r="CJ157" s="118"/>
      <c r="CK157" s="118"/>
      <c r="CL157" s="119"/>
      <c r="CM157" s="119"/>
      <c r="CN157" s="77">
        <f t="shared" si="337"/>
        <v>0</v>
      </c>
      <c r="CO157" s="77">
        <f t="shared" si="338"/>
        <v>0</v>
      </c>
      <c r="CP157" s="77">
        <f t="shared" si="339"/>
        <v>0</v>
      </c>
      <c r="CQ157" s="118"/>
      <c r="CR157" s="118"/>
      <c r="CS157" s="119"/>
      <c r="CT157" s="119"/>
      <c r="CU157" s="77">
        <f t="shared" si="340"/>
        <v>0</v>
      </c>
      <c r="CV157" s="77">
        <f t="shared" si="341"/>
        <v>0</v>
      </c>
      <c r="CW157" s="77">
        <f t="shared" si="342"/>
        <v>0</v>
      </c>
      <c r="CX157" s="118"/>
      <c r="CY157" s="118"/>
      <c r="CZ157" s="119"/>
      <c r="DA157" s="119"/>
      <c r="DB157" s="77">
        <f t="shared" si="343"/>
        <v>0</v>
      </c>
      <c r="DC157" s="77">
        <f t="shared" si="344"/>
        <v>0</v>
      </c>
      <c r="DD157" s="77">
        <f t="shared" si="345"/>
        <v>0</v>
      </c>
      <c r="DE157" s="118"/>
      <c r="DF157" s="118"/>
      <c r="DG157" s="119"/>
      <c r="DH157" s="119"/>
      <c r="DI157" s="77">
        <f t="shared" si="346"/>
        <v>0</v>
      </c>
      <c r="DJ157" s="77">
        <f t="shared" si="347"/>
        <v>0</v>
      </c>
      <c r="DK157" s="77">
        <f t="shared" si="348"/>
        <v>0</v>
      </c>
      <c r="DL157" s="118"/>
      <c r="DM157" s="118"/>
      <c r="DN157" s="119"/>
      <c r="DO157" s="119"/>
      <c r="DP157" s="77">
        <f t="shared" si="349"/>
        <v>0</v>
      </c>
      <c r="DQ157" s="77">
        <f t="shared" si="350"/>
        <v>0</v>
      </c>
      <c r="DR157" s="77">
        <f t="shared" si="351"/>
        <v>0</v>
      </c>
      <c r="DS157" s="118"/>
      <c r="DT157" s="118"/>
      <c r="DU157" s="119"/>
      <c r="DV157" s="119"/>
      <c r="DW157" s="77">
        <f t="shared" si="352"/>
        <v>0</v>
      </c>
      <c r="DX157" s="77">
        <f t="shared" si="353"/>
        <v>0</v>
      </c>
      <c r="DY157" s="77">
        <f t="shared" si="354"/>
        <v>0</v>
      </c>
      <c r="DZ157" s="118"/>
      <c r="EA157" s="118"/>
      <c r="EB157" s="119"/>
      <c r="EC157" s="119"/>
      <c r="ED157" s="77">
        <f t="shared" si="355"/>
        <v>0</v>
      </c>
      <c r="EE157" s="77">
        <f t="shared" si="356"/>
        <v>0</v>
      </c>
      <c r="EF157" s="77">
        <f t="shared" si="357"/>
        <v>0</v>
      </c>
      <c r="EG157" s="118"/>
      <c r="EH157" s="118"/>
      <c r="EI157" s="119"/>
      <c r="EJ157" s="119"/>
      <c r="EK157" s="77">
        <f t="shared" si="358"/>
        <v>0</v>
      </c>
      <c r="EL157" s="77">
        <f t="shared" si="359"/>
        <v>0</v>
      </c>
      <c r="EM157" s="77">
        <f t="shared" si="360"/>
        <v>0</v>
      </c>
      <c r="EN157" s="118"/>
      <c r="EO157" s="118"/>
      <c r="EP157" s="119"/>
      <c r="EQ157" s="119"/>
      <c r="ER157" s="77">
        <f t="shared" si="361"/>
        <v>0</v>
      </c>
      <c r="ES157" s="77">
        <f t="shared" si="362"/>
        <v>0</v>
      </c>
      <c r="ET157" s="77">
        <f t="shared" si="363"/>
        <v>0</v>
      </c>
      <c r="EU157" s="118"/>
      <c r="EV157" s="118"/>
      <c r="EW157" s="119"/>
      <c r="EX157" s="119"/>
      <c r="EY157" s="77">
        <f t="shared" si="364"/>
        <v>0</v>
      </c>
      <c r="EZ157" s="77">
        <f t="shared" si="365"/>
        <v>0</v>
      </c>
      <c r="FA157" s="77">
        <f t="shared" si="366"/>
        <v>0</v>
      </c>
      <c r="FB157" s="118"/>
      <c r="FC157" s="118"/>
      <c r="FD157" s="119"/>
      <c r="FE157" s="119"/>
      <c r="FF157" s="77">
        <f t="shared" si="367"/>
        <v>0</v>
      </c>
      <c r="FG157" s="77">
        <f t="shared" si="368"/>
        <v>0</v>
      </c>
      <c r="FH157" s="77">
        <f t="shared" si="369"/>
        <v>0</v>
      </c>
      <c r="FI157" s="118"/>
      <c r="FJ157" s="118"/>
      <c r="FK157" s="119"/>
      <c r="FL157" s="119"/>
      <c r="FM157" s="77">
        <f t="shared" si="370"/>
        <v>0</v>
      </c>
      <c r="FN157" s="77">
        <f t="shared" si="371"/>
        <v>0</v>
      </c>
      <c r="FO157" s="77">
        <f t="shared" si="372"/>
        <v>0</v>
      </c>
      <c r="FP157" s="118"/>
      <c r="FQ157" s="118"/>
      <c r="FR157" s="119"/>
      <c r="FS157" s="119"/>
      <c r="FT157" s="77">
        <f t="shared" si="373"/>
        <v>0</v>
      </c>
      <c r="FU157" s="77">
        <f t="shared" si="374"/>
        <v>0</v>
      </c>
      <c r="FV157" s="77">
        <f t="shared" si="375"/>
        <v>0</v>
      </c>
      <c r="FW157" s="118"/>
      <c r="FX157" s="118"/>
      <c r="FY157" s="119"/>
      <c r="FZ157" s="119"/>
      <c r="GA157" s="77">
        <f t="shared" si="376"/>
        <v>0</v>
      </c>
      <c r="GB157" s="77">
        <f t="shared" si="377"/>
        <v>0</v>
      </c>
      <c r="GC157" s="77">
        <f t="shared" si="378"/>
        <v>0</v>
      </c>
      <c r="GD157" s="118"/>
      <c r="GE157" s="118"/>
      <c r="GF157" s="119"/>
      <c r="GG157" s="119"/>
      <c r="GH157" s="77">
        <f t="shared" si="379"/>
        <v>0</v>
      </c>
      <c r="GI157" s="77">
        <f t="shared" si="380"/>
        <v>0</v>
      </c>
      <c r="GJ157" s="77">
        <f t="shared" si="381"/>
        <v>0</v>
      </c>
      <c r="GK157" s="118"/>
      <c r="GL157" s="118"/>
      <c r="GM157" s="119"/>
      <c r="GN157" s="119"/>
      <c r="GO157" s="77">
        <f t="shared" si="382"/>
        <v>0</v>
      </c>
      <c r="GP157" s="77">
        <f t="shared" si="383"/>
        <v>0</v>
      </c>
      <c r="GQ157" s="77">
        <f t="shared" si="384"/>
        <v>0</v>
      </c>
      <c r="GR157" s="118"/>
      <c r="GS157" s="118"/>
      <c r="GT157" s="119"/>
      <c r="GU157" s="119"/>
      <c r="GV157" s="77">
        <f t="shared" si="385"/>
        <v>0</v>
      </c>
      <c r="GW157" s="77">
        <f t="shared" si="386"/>
        <v>0</v>
      </c>
      <c r="GX157" s="77">
        <f t="shared" si="387"/>
        <v>0</v>
      </c>
      <c r="GY157" s="118"/>
      <c r="GZ157" s="118"/>
      <c r="HA157" s="119"/>
      <c r="HB157" s="119"/>
      <c r="HC157" s="77">
        <f t="shared" si="388"/>
        <v>0</v>
      </c>
      <c r="HD157" s="77">
        <f t="shared" si="389"/>
        <v>0</v>
      </c>
      <c r="HE157" s="77">
        <f t="shared" si="390"/>
        <v>0</v>
      </c>
      <c r="HF157" s="118"/>
      <c r="HG157" s="118"/>
      <c r="HH157" s="119"/>
      <c r="HI157" s="119"/>
      <c r="HJ157" s="77">
        <f t="shared" si="391"/>
        <v>0</v>
      </c>
      <c r="HK157" s="77">
        <f t="shared" si="392"/>
        <v>0</v>
      </c>
      <c r="HL157" s="77">
        <f t="shared" si="393"/>
        <v>0</v>
      </c>
      <c r="HM157" s="120"/>
      <c r="HN157" s="120"/>
      <c r="HO157" s="120"/>
      <c r="HP157" s="120"/>
      <c r="HQ157" s="120"/>
      <c r="HR157" s="120"/>
      <c r="HS157" s="76">
        <f t="shared" si="288"/>
        <v>0</v>
      </c>
      <c r="HT157" s="76">
        <f t="shared" si="289"/>
        <v>0</v>
      </c>
      <c r="HU157" s="76">
        <f t="shared" si="290"/>
        <v>0</v>
      </c>
      <c r="HV157" s="76">
        <f t="shared" si="291"/>
        <v>0</v>
      </c>
      <c r="HW157" s="76">
        <f t="shared" si="292"/>
        <v>0</v>
      </c>
      <c r="HX157" s="76">
        <f t="shared" si="293"/>
        <v>0</v>
      </c>
      <c r="HY157" s="76">
        <f t="shared" si="294"/>
        <v>0</v>
      </c>
      <c r="HZ157" s="76">
        <f t="shared" si="295"/>
        <v>0</v>
      </c>
      <c r="IA157" s="76">
        <f t="shared" si="296"/>
        <v>0</v>
      </c>
      <c r="IB157" s="76">
        <f t="shared" si="297"/>
        <v>0</v>
      </c>
      <c r="IC157" s="76">
        <f t="shared" si="298"/>
        <v>0</v>
      </c>
      <c r="ID157" s="76">
        <f t="shared" si="299"/>
        <v>0</v>
      </c>
      <c r="IE157" s="78">
        <f>IF('Daftar Pegawai'!I151="ASN YANG TIDAK DIBAYARKAN TPP",100%,
 IF(HZ157&gt;=$C$4,100%,
 (HN157*3%)+H157+I157+J157+O157+P157+Q157+V157+W157+X157+AC157+AD157+AE157+AJ157+AK157+AL157+AQ157+AR157+AS157+AX157+AY157+AZ157+BE157+BF157+BG157+BL157+BM157+BN157+BS157+BT157+BU157+BZ157+CA157+CB157+CG157+CH157+CI157+CN157+CO157+CP157+CU157+CV157+CW157+DB157+DC157+DD157+DI157+DJ157+DK157+DP157+DQ157+DR157+DW157+DX157+DY157+ED157+EE157+EF157+EK157+EL157+EM157+ER157+ES157+ET157+EY157+EZ157+FA157+FF157+FG157+FH157+FM157+FN157+FO157+FT157+FU157+FV157+GA157+GB157+GC157+GH157+GI157+GJ157+GO157+GP157+GQ157+GV157+GW157+GX157+HC157+HD157+HE157+HJ157+HK157+HL157+'Daftar Pegawai'!K151+'Daftar Pegawai'!M151+'Daftar Pegawai'!U151+'Daftar Pegawai'!O151+'Daftar Pegawai'!Q151+'Daftar Pegawai'!S151
 )
)</f>
        <v>1</v>
      </c>
      <c r="IF157" s="78">
        <f t="shared" si="394"/>
        <v>1</v>
      </c>
    </row>
    <row r="158" spans="1:240" x14ac:dyDescent="0.25">
      <c r="A158" s="121">
        <f t="shared" si="300"/>
        <v>148</v>
      </c>
      <c r="B158" s="121">
        <f>'Daftar Pegawai'!B152</f>
        <v>0</v>
      </c>
      <c r="C158" s="121">
        <f>'Daftar Pegawai'!C152</f>
        <v>0</v>
      </c>
      <c r="D158" s="118"/>
      <c r="E158" s="118"/>
      <c r="F158" s="119"/>
      <c r="G158" s="119"/>
      <c r="H158" s="77">
        <f t="shared" si="301"/>
        <v>0</v>
      </c>
      <c r="I158" s="77">
        <f t="shared" si="302"/>
        <v>0</v>
      </c>
      <c r="J158" s="77">
        <f t="shared" si="303"/>
        <v>0</v>
      </c>
      <c r="K158" s="118"/>
      <c r="L158" s="118"/>
      <c r="M158" s="119"/>
      <c r="N158" s="119"/>
      <c r="O158" s="77">
        <f t="shared" si="304"/>
        <v>0</v>
      </c>
      <c r="P158" s="77">
        <f t="shared" si="305"/>
        <v>0</v>
      </c>
      <c r="Q158" s="77">
        <f t="shared" si="306"/>
        <v>0</v>
      </c>
      <c r="R158" s="118"/>
      <c r="S158" s="118"/>
      <c r="T158" s="119"/>
      <c r="U158" s="119"/>
      <c r="V158" s="77">
        <f t="shared" si="307"/>
        <v>0</v>
      </c>
      <c r="W158" s="77">
        <f t="shared" si="308"/>
        <v>0</v>
      </c>
      <c r="X158" s="77">
        <f t="shared" si="309"/>
        <v>0</v>
      </c>
      <c r="Y158" s="118"/>
      <c r="Z158" s="118"/>
      <c r="AA158" s="119"/>
      <c r="AB158" s="119"/>
      <c r="AC158" s="77">
        <f t="shared" si="310"/>
        <v>0</v>
      </c>
      <c r="AD158" s="77">
        <f t="shared" si="311"/>
        <v>0</v>
      </c>
      <c r="AE158" s="77">
        <f t="shared" si="312"/>
        <v>0</v>
      </c>
      <c r="AF158" s="118"/>
      <c r="AG158" s="118"/>
      <c r="AH158" s="119"/>
      <c r="AI158" s="119"/>
      <c r="AJ158" s="77">
        <f t="shared" si="313"/>
        <v>0</v>
      </c>
      <c r="AK158" s="77">
        <f t="shared" si="314"/>
        <v>0</v>
      </c>
      <c r="AL158" s="77">
        <f t="shared" si="315"/>
        <v>0</v>
      </c>
      <c r="AM158" s="118"/>
      <c r="AN158" s="118"/>
      <c r="AO158" s="119"/>
      <c r="AP158" s="119"/>
      <c r="AQ158" s="77">
        <f t="shared" si="316"/>
        <v>0</v>
      </c>
      <c r="AR158" s="77">
        <f t="shared" si="317"/>
        <v>0</v>
      </c>
      <c r="AS158" s="77">
        <f t="shared" si="318"/>
        <v>0</v>
      </c>
      <c r="AT158" s="118"/>
      <c r="AU158" s="118"/>
      <c r="AV158" s="119"/>
      <c r="AW158" s="119"/>
      <c r="AX158" s="77">
        <f t="shared" si="319"/>
        <v>0</v>
      </c>
      <c r="AY158" s="77">
        <f t="shared" si="320"/>
        <v>0</v>
      </c>
      <c r="AZ158" s="77">
        <f t="shared" si="321"/>
        <v>0</v>
      </c>
      <c r="BA158" s="118"/>
      <c r="BB158" s="118"/>
      <c r="BC158" s="119"/>
      <c r="BD158" s="119"/>
      <c r="BE158" s="77">
        <f t="shared" si="322"/>
        <v>0</v>
      </c>
      <c r="BF158" s="77">
        <f t="shared" si="323"/>
        <v>0</v>
      </c>
      <c r="BG158" s="77">
        <f t="shared" si="324"/>
        <v>0</v>
      </c>
      <c r="BH158" s="118"/>
      <c r="BI158" s="118"/>
      <c r="BJ158" s="119"/>
      <c r="BK158" s="119"/>
      <c r="BL158" s="77">
        <f t="shared" si="325"/>
        <v>0</v>
      </c>
      <c r="BM158" s="77">
        <f t="shared" si="326"/>
        <v>0</v>
      </c>
      <c r="BN158" s="77">
        <f t="shared" si="327"/>
        <v>0</v>
      </c>
      <c r="BO158" s="118"/>
      <c r="BP158" s="118"/>
      <c r="BQ158" s="119"/>
      <c r="BR158" s="119"/>
      <c r="BS158" s="77">
        <f t="shared" si="328"/>
        <v>0</v>
      </c>
      <c r="BT158" s="77">
        <f t="shared" si="329"/>
        <v>0</v>
      </c>
      <c r="BU158" s="77">
        <f t="shared" si="330"/>
        <v>0</v>
      </c>
      <c r="BV158" s="118"/>
      <c r="BW158" s="118"/>
      <c r="BX158" s="119"/>
      <c r="BY158" s="119"/>
      <c r="BZ158" s="77">
        <f t="shared" si="331"/>
        <v>0</v>
      </c>
      <c r="CA158" s="77">
        <f t="shared" si="332"/>
        <v>0</v>
      </c>
      <c r="CB158" s="77">
        <f t="shared" si="333"/>
        <v>0</v>
      </c>
      <c r="CC158" s="118"/>
      <c r="CD158" s="118"/>
      <c r="CE158" s="119"/>
      <c r="CF158" s="119"/>
      <c r="CG158" s="77">
        <f t="shared" si="334"/>
        <v>0</v>
      </c>
      <c r="CH158" s="77">
        <f t="shared" si="335"/>
        <v>0</v>
      </c>
      <c r="CI158" s="77">
        <f t="shared" si="336"/>
        <v>0</v>
      </c>
      <c r="CJ158" s="118"/>
      <c r="CK158" s="118"/>
      <c r="CL158" s="119"/>
      <c r="CM158" s="119"/>
      <c r="CN158" s="77">
        <f t="shared" si="337"/>
        <v>0</v>
      </c>
      <c r="CO158" s="77">
        <f t="shared" si="338"/>
        <v>0</v>
      </c>
      <c r="CP158" s="77">
        <f t="shared" si="339"/>
        <v>0</v>
      </c>
      <c r="CQ158" s="118"/>
      <c r="CR158" s="118"/>
      <c r="CS158" s="119"/>
      <c r="CT158" s="119"/>
      <c r="CU158" s="77">
        <f t="shared" si="340"/>
        <v>0</v>
      </c>
      <c r="CV158" s="77">
        <f t="shared" si="341"/>
        <v>0</v>
      </c>
      <c r="CW158" s="77">
        <f t="shared" si="342"/>
        <v>0</v>
      </c>
      <c r="CX158" s="118"/>
      <c r="CY158" s="118"/>
      <c r="CZ158" s="119"/>
      <c r="DA158" s="119"/>
      <c r="DB158" s="77">
        <f t="shared" si="343"/>
        <v>0</v>
      </c>
      <c r="DC158" s="77">
        <f t="shared" si="344"/>
        <v>0</v>
      </c>
      <c r="DD158" s="77">
        <f t="shared" si="345"/>
        <v>0</v>
      </c>
      <c r="DE158" s="118"/>
      <c r="DF158" s="118"/>
      <c r="DG158" s="119"/>
      <c r="DH158" s="119"/>
      <c r="DI158" s="77">
        <f t="shared" si="346"/>
        <v>0</v>
      </c>
      <c r="DJ158" s="77">
        <f t="shared" si="347"/>
        <v>0</v>
      </c>
      <c r="DK158" s="77">
        <f t="shared" si="348"/>
        <v>0</v>
      </c>
      <c r="DL158" s="118"/>
      <c r="DM158" s="118"/>
      <c r="DN158" s="119"/>
      <c r="DO158" s="119"/>
      <c r="DP158" s="77">
        <f t="shared" si="349"/>
        <v>0</v>
      </c>
      <c r="DQ158" s="77">
        <f t="shared" si="350"/>
        <v>0</v>
      </c>
      <c r="DR158" s="77">
        <f t="shared" si="351"/>
        <v>0</v>
      </c>
      <c r="DS158" s="118"/>
      <c r="DT158" s="118"/>
      <c r="DU158" s="119"/>
      <c r="DV158" s="119"/>
      <c r="DW158" s="77">
        <f t="shared" si="352"/>
        <v>0</v>
      </c>
      <c r="DX158" s="77">
        <f t="shared" si="353"/>
        <v>0</v>
      </c>
      <c r="DY158" s="77">
        <f t="shared" si="354"/>
        <v>0</v>
      </c>
      <c r="DZ158" s="118"/>
      <c r="EA158" s="118"/>
      <c r="EB158" s="119"/>
      <c r="EC158" s="119"/>
      <c r="ED158" s="77">
        <f t="shared" si="355"/>
        <v>0</v>
      </c>
      <c r="EE158" s="77">
        <f t="shared" si="356"/>
        <v>0</v>
      </c>
      <c r="EF158" s="77">
        <f t="shared" si="357"/>
        <v>0</v>
      </c>
      <c r="EG158" s="118"/>
      <c r="EH158" s="118"/>
      <c r="EI158" s="119"/>
      <c r="EJ158" s="119"/>
      <c r="EK158" s="77">
        <f t="shared" si="358"/>
        <v>0</v>
      </c>
      <c r="EL158" s="77">
        <f t="shared" si="359"/>
        <v>0</v>
      </c>
      <c r="EM158" s="77">
        <f t="shared" si="360"/>
        <v>0</v>
      </c>
      <c r="EN158" s="118"/>
      <c r="EO158" s="118"/>
      <c r="EP158" s="119"/>
      <c r="EQ158" s="119"/>
      <c r="ER158" s="77">
        <f t="shared" si="361"/>
        <v>0</v>
      </c>
      <c r="ES158" s="77">
        <f t="shared" si="362"/>
        <v>0</v>
      </c>
      <c r="ET158" s="77">
        <f t="shared" si="363"/>
        <v>0</v>
      </c>
      <c r="EU158" s="118"/>
      <c r="EV158" s="118"/>
      <c r="EW158" s="119"/>
      <c r="EX158" s="119"/>
      <c r="EY158" s="77">
        <f t="shared" si="364"/>
        <v>0</v>
      </c>
      <c r="EZ158" s="77">
        <f t="shared" si="365"/>
        <v>0</v>
      </c>
      <c r="FA158" s="77">
        <f t="shared" si="366"/>
        <v>0</v>
      </c>
      <c r="FB158" s="118"/>
      <c r="FC158" s="118"/>
      <c r="FD158" s="119"/>
      <c r="FE158" s="119"/>
      <c r="FF158" s="77">
        <f t="shared" si="367"/>
        <v>0</v>
      </c>
      <c r="FG158" s="77">
        <f t="shared" si="368"/>
        <v>0</v>
      </c>
      <c r="FH158" s="77">
        <f t="shared" si="369"/>
        <v>0</v>
      </c>
      <c r="FI158" s="118"/>
      <c r="FJ158" s="118"/>
      <c r="FK158" s="119"/>
      <c r="FL158" s="119"/>
      <c r="FM158" s="77">
        <f t="shared" si="370"/>
        <v>0</v>
      </c>
      <c r="FN158" s="77">
        <f t="shared" si="371"/>
        <v>0</v>
      </c>
      <c r="FO158" s="77">
        <f t="shared" si="372"/>
        <v>0</v>
      </c>
      <c r="FP158" s="118"/>
      <c r="FQ158" s="118"/>
      <c r="FR158" s="119"/>
      <c r="FS158" s="119"/>
      <c r="FT158" s="77">
        <f t="shared" si="373"/>
        <v>0</v>
      </c>
      <c r="FU158" s="77">
        <f t="shared" si="374"/>
        <v>0</v>
      </c>
      <c r="FV158" s="77">
        <f t="shared" si="375"/>
        <v>0</v>
      </c>
      <c r="FW158" s="118"/>
      <c r="FX158" s="118"/>
      <c r="FY158" s="119"/>
      <c r="FZ158" s="119"/>
      <c r="GA158" s="77">
        <f t="shared" si="376"/>
        <v>0</v>
      </c>
      <c r="GB158" s="77">
        <f t="shared" si="377"/>
        <v>0</v>
      </c>
      <c r="GC158" s="77">
        <f t="shared" si="378"/>
        <v>0</v>
      </c>
      <c r="GD158" s="118"/>
      <c r="GE158" s="118"/>
      <c r="GF158" s="119"/>
      <c r="GG158" s="119"/>
      <c r="GH158" s="77">
        <f t="shared" si="379"/>
        <v>0</v>
      </c>
      <c r="GI158" s="77">
        <f t="shared" si="380"/>
        <v>0</v>
      </c>
      <c r="GJ158" s="77">
        <f t="shared" si="381"/>
        <v>0</v>
      </c>
      <c r="GK158" s="118"/>
      <c r="GL158" s="118"/>
      <c r="GM158" s="119"/>
      <c r="GN158" s="119"/>
      <c r="GO158" s="77">
        <f t="shared" si="382"/>
        <v>0</v>
      </c>
      <c r="GP158" s="77">
        <f t="shared" si="383"/>
        <v>0</v>
      </c>
      <c r="GQ158" s="77">
        <f t="shared" si="384"/>
        <v>0</v>
      </c>
      <c r="GR158" s="118"/>
      <c r="GS158" s="118"/>
      <c r="GT158" s="119"/>
      <c r="GU158" s="119"/>
      <c r="GV158" s="77">
        <f t="shared" si="385"/>
        <v>0</v>
      </c>
      <c r="GW158" s="77">
        <f t="shared" si="386"/>
        <v>0</v>
      </c>
      <c r="GX158" s="77">
        <f t="shared" si="387"/>
        <v>0</v>
      </c>
      <c r="GY158" s="118"/>
      <c r="GZ158" s="118"/>
      <c r="HA158" s="119"/>
      <c r="HB158" s="119"/>
      <c r="HC158" s="77">
        <f t="shared" si="388"/>
        <v>0</v>
      </c>
      <c r="HD158" s="77">
        <f t="shared" si="389"/>
        <v>0</v>
      </c>
      <c r="HE158" s="77">
        <f t="shared" si="390"/>
        <v>0</v>
      </c>
      <c r="HF158" s="118"/>
      <c r="HG158" s="118"/>
      <c r="HH158" s="119"/>
      <c r="HI158" s="119"/>
      <c r="HJ158" s="77">
        <f t="shared" si="391"/>
        <v>0</v>
      </c>
      <c r="HK158" s="77">
        <f t="shared" si="392"/>
        <v>0</v>
      </c>
      <c r="HL158" s="77">
        <f t="shared" si="393"/>
        <v>0</v>
      </c>
      <c r="HM158" s="120"/>
      <c r="HN158" s="120"/>
      <c r="HO158" s="120"/>
      <c r="HP158" s="120"/>
      <c r="HQ158" s="120"/>
      <c r="HR158" s="120"/>
      <c r="HS158" s="76">
        <f t="shared" si="288"/>
        <v>0</v>
      </c>
      <c r="HT158" s="76">
        <f t="shared" si="289"/>
        <v>0</v>
      </c>
      <c r="HU158" s="76">
        <f t="shared" si="290"/>
        <v>0</v>
      </c>
      <c r="HV158" s="76">
        <f t="shared" si="291"/>
        <v>0</v>
      </c>
      <c r="HW158" s="76">
        <f t="shared" si="292"/>
        <v>0</v>
      </c>
      <c r="HX158" s="76">
        <f t="shared" si="293"/>
        <v>0</v>
      </c>
      <c r="HY158" s="76">
        <f t="shared" si="294"/>
        <v>0</v>
      </c>
      <c r="HZ158" s="76">
        <f t="shared" si="295"/>
        <v>0</v>
      </c>
      <c r="IA158" s="76">
        <f t="shared" si="296"/>
        <v>0</v>
      </c>
      <c r="IB158" s="76">
        <f t="shared" si="297"/>
        <v>0</v>
      </c>
      <c r="IC158" s="76">
        <f t="shared" si="298"/>
        <v>0</v>
      </c>
      <c r="ID158" s="76">
        <f t="shared" si="299"/>
        <v>0</v>
      </c>
      <c r="IE158" s="78">
        <f>IF('Daftar Pegawai'!I152="ASN YANG TIDAK DIBAYARKAN TPP",100%,
 IF(HZ158&gt;=$C$4,100%,
 (HN158*3%)+H158+I158+J158+O158+P158+Q158+V158+W158+X158+AC158+AD158+AE158+AJ158+AK158+AL158+AQ158+AR158+AS158+AX158+AY158+AZ158+BE158+BF158+BG158+BL158+BM158+BN158+BS158+BT158+BU158+BZ158+CA158+CB158+CG158+CH158+CI158+CN158+CO158+CP158+CU158+CV158+CW158+DB158+DC158+DD158+DI158+DJ158+DK158+DP158+DQ158+DR158+DW158+DX158+DY158+ED158+EE158+EF158+EK158+EL158+EM158+ER158+ES158+ET158+EY158+EZ158+FA158+FF158+FG158+FH158+FM158+FN158+FO158+FT158+FU158+FV158+GA158+GB158+GC158+GH158+GI158+GJ158+GO158+GP158+GQ158+GV158+GW158+GX158+HC158+HD158+HE158+HJ158+HK158+HL158+'Daftar Pegawai'!K152+'Daftar Pegawai'!M152+'Daftar Pegawai'!U152+'Daftar Pegawai'!O152+'Daftar Pegawai'!Q152+'Daftar Pegawai'!S152
 )
)</f>
        <v>1</v>
      </c>
      <c r="IF158" s="78">
        <f t="shared" si="394"/>
        <v>1</v>
      </c>
    </row>
    <row r="159" spans="1:240" x14ac:dyDescent="0.25">
      <c r="A159" s="121">
        <f t="shared" si="300"/>
        <v>149</v>
      </c>
      <c r="B159" s="121">
        <f>'Daftar Pegawai'!B153</f>
        <v>0</v>
      </c>
      <c r="C159" s="121">
        <f>'Daftar Pegawai'!C153</f>
        <v>0</v>
      </c>
      <c r="D159" s="118"/>
      <c r="E159" s="118"/>
      <c r="F159" s="119"/>
      <c r="G159" s="119"/>
      <c r="H159" s="77">
        <f t="shared" si="301"/>
        <v>0</v>
      </c>
      <c r="I159" s="77">
        <f t="shared" si="302"/>
        <v>0</v>
      </c>
      <c r="J159" s="77">
        <f t="shared" si="303"/>
        <v>0</v>
      </c>
      <c r="K159" s="118"/>
      <c r="L159" s="118"/>
      <c r="M159" s="119"/>
      <c r="N159" s="119"/>
      <c r="O159" s="77">
        <f t="shared" si="304"/>
        <v>0</v>
      </c>
      <c r="P159" s="77">
        <f t="shared" si="305"/>
        <v>0</v>
      </c>
      <c r="Q159" s="77">
        <f t="shared" si="306"/>
        <v>0</v>
      </c>
      <c r="R159" s="118"/>
      <c r="S159" s="118"/>
      <c r="T159" s="119"/>
      <c r="U159" s="119"/>
      <c r="V159" s="77">
        <f t="shared" si="307"/>
        <v>0</v>
      </c>
      <c r="W159" s="77">
        <f t="shared" si="308"/>
        <v>0</v>
      </c>
      <c r="X159" s="77">
        <f t="shared" si="309"/>
        <v>0</v>
      </c>
      <c r="Y159" s="118"/>
      <c r="Z159" s="118"/>
      <c r="AA159" s="119"/>
      <c r="AB159" s="119"/>
      <c r="AC159" s="77">
        <f t="shared" si="310"/>
        <v>0</v>
      </c>
      <c r="AD159" s="77">
        <f t="shared" si="311"/>
        <v>0</v>
      </c>
      <c r="AE159" s="77">
        <f t="shared" si="312"/>
        <v>0</v>
      </c>
      <c r="AF159" s="118"/>
      <c r="AG159" s="118"/>
      <c r="AH159" s="119"/>
      <c r="AI159" s="119"/>
      <c r="AJ159" s="77">
        <f t="shared" si="313"/>
        <v>0</v>
      </c>
      <c r="AK159" s="77">
        <f t="shared" si="314"/>
        <v>0</v>
      </c>
      <c r="AL159" s="77">
        <f t="shared" si="315"/>
        <v>0</v>
      </c>
      <c r="AM159" s="118"/>
      <c r="AN159" s="118"/>
      <c r="AO159" s="119"/>
      <c r="AP159" s="119"/>
      <c r="AQ159" s="77">
        <f t="shared" si="316"/>
        <v>0</v>
      </c>
      <c r="AR159" s="77">
        <f t="shared" si="317"/>
        <v>0</v>
      </c>
      <c r="AS159" s="77">
        <f t="shared" si="318"/>
        <v>0</v>
      </c>
      <c r="AT159" s="118"/>
      <c r="AU159" s="118"/>
      <c r="AV159" s="119"/>
      <c r="AW159" s="119"/>
      <c r="AX159" s="77">
        <f t="shared" si="319"/>
        <v>0</v>
      </c>
      <c r="AY159" s="77">
        <f t="shared" si="320"/>
        <v>0</v>
      </c>
      <c r="AZ159" s="77">
        <f t="shared" si="321"/>
        <v>0</v>
      </c>
      <c r="BA159" s="118"/>
      <c r="BB159" s="118"/>
      <c r="BC159" s="119"/>
      <c r="BD159" s="119"/>
      <c r="BE159" s="77">
        <f t="shared" si="322"/>
        <v>0</v>
      </c>
      <c r="BF159" s="77">
        <f t="shared" si="323"/>
        <v>0</v>
      </c>
      <c r="BG159" s="77">
        <f t="shared" si="324"/>
        <v>0</v>
      </c>
      <c r="BH159" s="118"/>
      <c r="BI159" s="118"/>
      <c r="BJ159" s="119"/>
      <c r="BK159" s="119"/>
      <c r="BL159" s="77">
        <f t="shared" si="325"/>
        <v>0</v>
      </c>
      <c r="BM159" s="77">
        <f t="shared" si="326"/>
        <v>0</v>
      </c>
      <c r="BN159" s="77">
        <f t="shared" si="327"/>
        <v>0</v>
      </c>
      <c r="BO159" s="118"/>
      <c r="BP159" s="118"/>
      <c r="BQ159" s="119"/>
      <c r="BR159" s="119"/>
      <c r="BS159" s="77">
        <f t="shared" si="328"/>
        <v>0</v>
      </c>
      <c r="BT159" s="77">
        <f t="shared" si="329"/>
        <v>0</v>
      </c>
      <c r="BU159" s="77">
        <f t="shared" si="330"/>
        <v>0</v>
      </c>
      <c r="BV159" s="118"/>
      <c r="BW159" s="118"/>
      <c r="BX159" s="119"/>
      <c r="BY159" s="119"/>
      <c r="BZ159" s="77">
        <f t="shared" si="331"/>
        <v>0</v>
      </c>
      <c r="CA159" s="77">
        <f t="shared" si="332"/>
        <v>0</v>
      </c>
      <c r="CB159" s="77">
        <f t="shared" si="333"/>
        <v>0</v>
      </c>
      <c r="CC159" s="118"/>
      <c r="CD159" s="118"/>
      <c r="CE159" s="119"/>
      <c r="CF159" s="119"/>
      <c r="CG159" s="77">
        <f t="shared" si="334"/>
        <v>0</v>
      </c>
      <c r="CH159" s="77">
        <f t="shared" si="335"/>
        <v>0</v>
      </c>
      <c r="CI159" s="77">
        <f t="shared" si="336"/>
        <v>0</v>
      </c>
      <c r="CJ159" s="118"/>
      <c r="CK159" s="118"/>
      <c r="CL159" s="119"/>
      <c r="CM159" s="119"/>
      <c r="CN159" s="77">
        <f t="shared" si="337"/>
        <v>0</v>
      </c>
      <c r="CO159" s="77">
        <f t="shared" si="338"/>
        <v>0</v>
      </c>
      <c r="CP159" s="77">
        <f t="shared" si="339"/>
        <v>0</v>
      </c>
      <c r="CQ159" s="118"/>
      <c r="CR159" s="118"/>
      <c r="CS159" s="119"/>
      <c r="CT159" s="119"/>
      <c r="CU159" s="77">
        <f t="shared" si="340"/>
        <v>0</v>
      </c>
      <c r="CV159" s="77">
        <f t="shared" si="341"/>
        <v>0</v>
      </c>
      <c r="CW159" s="77">
        <f t="shared" si="342"/>
        <v>0</v>
      </c>
      <c r="CX159" s="118"/>
      <c r="CY159" s="118"/>
      <c r="CZ159" s="119"/>
      <c r="DA159" s="119"/>
      <c r="DB159" s="77">
        <f t="shared" si="343"/>
        <v>0</v>
      </c>
      <c r="DC159" s="77">
        <f t="shared" si="344"/>
        <v>0</v>
      </c>
      <c r="DD159" s="77">
        <f t="shared" si="345"/>
        <v>0</v>
      </c>
      <c r="DE159" s="118"/>
      <c r="DF159" s="118"/>
      <c r="DG159" s="119"/>
      <c r="DH159" s="119"/>
      <c r="DI159" s="77">
        <f t="shared" si="346"/>
        <v>0</v>
      </c>
      <c r="DJ159" s="77">
        <f t="shared" si="347"/>
        <v>0</v>
      </c>
      <c r="DK159" s="77">
        <f t="shared" si="348"/>
        <v>0</v>
      </c>
      <c r="DL159" s="118"/>
      <c r="DM159" s="118"/>
      <c r="DN159" s="119"/>
      <c r="DO159" s="119"/>
      <c r="DP159" s="77">
        <f t="shared" si="349"/>
        <v>0</v>
      </c>
      <c r="DQ159" s="77">
        <f t="shared" si="350"/>
        <v>0</v>
      </c>
      <c r="DR159" s="77">
        <f t="shared" si="351"/>
        <v>0</v>
      </c>
      <c r="DS159" s="118"/>
      <c r="DT159" s="118"/>
      <c r="DU159" s="119"/>
      <c r="DV159" s="119"/>
      <c r="DW159" s="77">
        <f t="shared" si="352"/>
        <v>0</v>
      </c>
      <c r="DX159" s="77">
        <f t="shared" si="353"/>
        <v>0</v>
      </c>
      <c r="DY159" s="77">
        <f t="shared" si="354"/>
        <v>0</v>
      </c>
      <c r="DZ159" s="118"/>
      <c r="EA159" s="118"/>
      <c r="EB159" s="119"/>
      <c r="EC159" s="119"/>
      <c r="ED159" s="77">
        <f t="shared" si="355"/>
        <v>0</v>
      </c>
      <c r="EE159" s="77">
        <f t="shared" si="356"/>
        <v>0</v>
      </c>
      <c r="EF159" s="77">
        <f t="shared" si="357"/>
        <v>0</v>
      </c>
      <c r="EG159" s="118"/>
      <c r="EH159" s="118"/>
      <c r="EI159" s="119"/>
      <c r="EJ159" s="119"/>
      <c r="EK159" s="77">
        <f t="shared" si="358"/>
        <v>0</v>
      </c>
      <c r="EL159" s="77">
        <f t="shared" si="359"/>
        <v>0</v>
      </c>
      <c r="EM159" s="77">
        <f t="shared" si="360"/>
        <v>0</v>
      </c>
      <c r="EN159" s="118"/>
      <c r="EO159" s="118"/>
      <c r="EP159" s="119"/>
      <c r="EQ159" s="119"/>
      <c r="ER159" s="77">
        <f t="shared" si="361"/>
        <v>0</v>
      </c>
      <c r="ES159" s="77">
        <f t="shared" si="362"/>
        <v>0</v>
      </c>
      <c r="ET159" s="77">
        <f t="shared" si="363"/>
        <v>0</v>
      </c>
      <c r="EU159" s="118"/>
      <c r="EV159" s="118"/>
      <c r="EW159" s="119"/>
      <c r="EX159" s="119"/>
      <c r="EY159" s="77">
        <f t="shared" si="364"/>
        <v>0</v>
      </c>
      <c r="EZ159" s="77">
        <f t="shared" si="365"/>
        <v>0</v>
      </c>
      <c r="FA159" s="77">
        <f t="shared" si="366"/>
        <v>0</v>
      </c>
      <c r="FB159" s="118"/>
      <c r="FC159" s="118"/>
      <c r="FD159" s="119"/>
      <c r="FE159" s="119"/>
      <c r="FF159" s="77">
        <f t="shared" si="367"/>
        <v>0</v>
      </c>
      <c r="FG159" s="77">
        <f t="shared" si="368"/>
        <v>0</v>
      </c>
      <c r="FH159" s="77">
        <f t="shared" si="369"/>
        <v>0</v>
      </c>
      <c r="FI159" s="118"/>
      <c r="FJ159" s="118"/>
      <c r="FK159" s="119"/>
      <c r="FL159" s="119"/>
      <c r="FM159" s="77">
        <f t="shared" si="370"/>
        <v>0</v>
      </c>
      <c r="FN159" s="77">
        <f t="shared" si="371"/>
        <v>0</v>
      </c>
      <c r="FO159" s="77">
        <f t="shared" si="372"/>
        <v>0</v>
      </c>
      <c r="FP159" s="118"/>
      <c r="FQ159" s="118"/>
      <c r="FR159" s="119"/>
      <c r="FS159" s="119"/>
      <c r="FT159" s="77">
        <f t="shared" si="373"/>
        <v>0</v>
      </c>
      <c r="FU159" s="77">
        <f t="shared" si="374"/>
        <v>0</v>
      </c>
      <c r="FV159" s="77">
        <f t="shared" si="375"/>
        <v>0</v>
      </c>
      <c r="FW159" s="118"/>
      <c r="FX159" s="118"/>
      <c r="FY159" s="119"/>
      <c r="FZ159" s="119"/>
      <c r="GA159" s="77">
        <f t="shared" si="376"/>
        <v>0</v>
      </c>
      <c r="GB159" s="77">
        <f t="shared" si="377"/>
        <v>0</v>
      </c>
      <c r="GC159" s="77">
        <f t="shared" si="378"/>
        <v>0</v>
      </c>
      <c r="GD159" s="118"/>
      <c r="GE159" s="118"/>
      <c r="GF159" s="119"/>
      <c r="GG159" s="119"/>
      <c r="GH159" s="77">
        <f t="shared" si="379"/>
        <v>0</v>
      </c>
      <c r="GI159" s="77">
        <f t="shared" si="380"/>
        <v>0</v>
      </c>
      <c r="GJ159" s="77">
        <f t="shared" si="381"/>
        <v>0</v>
      </c>
      <c r="GK159" s="118"/>
      <c r="GL159" s="118"/>
      <c r="GM159" s="119"/>
      <c r="GN159" s="119"/>
      <c r="GO159" s="77">
        <f t="shared" si="382"/>
        <v>0</v>
      </c>
      <c r="GP159" s="77">
        <f t="shared" si="383"/>
        <v>0</v>
      </c>
      <c r="GQ159" s="77">
        <f t="shared" si="384"/>
        <v>0</v>
      </c>
      <c r="GR159" s="118"/>
      <c r="GS159" s="118"/>
      <c r="GT159" s="119"/>
      <c r="GU159" s="119"/>
      <c r="GV159" s="77">
        <f t="shared" si="385"/>
        <v>0</v>
      </c>
      <c r="GW159" s="77">
        <f t="shared" si="386"/>
        <v>0</v>
      </c>
      <c r="GX159" s="77">
        <f t="shared" si="387"/>
        <v>0</v>
      </c>
      <c r="GY159" s="118"/>
      <c r="GZ159" s="118"/>
      <c r="HA159" s="119"/>
      <c r="HB159" s="119"/>
      <c r="HC159" s="77">
        <f t="shared" si="388"/>
        <v>0</v>
      </c>
      <c r="HD159" s="77">
        <f t="shared" si="389"/>
        <v>0</v>
      </c>
      <c r="HE159" s="77">
        <f t="shared" si="390"/>
        <v>0</v>
      </c>
      <c r="HF159" s="118"/>
      <c r="HG159" s="118"/>
      <c r="HH159" s="119"/>
      <c r="HI159" s="119"/>
      <c r="HJ159" s="77">
        <f t="shared" si="391"/>
        <v>0</v>
      </c>
      <c r="HK159" s="77">
        <f t="shared" si="392"/>
        <v>0</v>
      </c>
      <c r="HL159" s="77">
        <f t="shared" si="393"/>
        <v>0</v>
      </c>
      <c r="HM159" s="120"/>
      <c r="HN159" s="120"/>
      <c r="HO159" s="120"/>
      <c r="HP159" s="120"/>
      <c r="HQ159" s="120"/>
      <c r="HR159" s="120"/>
      <c r="HS159" s="76">
        <f t="shared" si="288"/>
        <v>0</v>
      </c>
      <c r="HT159" s="76">
        <f t="shared" si="289"/>
        <v>0</v>
      </c>
      <c r="HU159" s="76">
        <f t="shared" si="290"/>
        <v>0</v>
      </c>
      <c r="HV159" s="76">
        <f t="shared" si="291"/>
        <v>0</v>
      </c>
      <c r="HW159" s="76">
        <f t="shared" si="292"/>
        <v>0</v>
      </c>
      <c r="HX159" s="76">
        <f t="shared" si="293"/>
        <v>0</v>
      </c>
      <c r="HY159" s="76">
        <f t="shared" si="294"/>
        <v>0</v>
      </c>
      <c r="HZ159" s="76">
        <f t="shared" si="295"/>
        <v>0</v>
      </c>
      <c r="IA159" s="76">
        <f t="shared" si="296"/>
        <v>0</v>
      </c>
      <c r="IB159" s="76">
        <f t="shared" si="297"/>
        <v>0</v>
      </c>
      <c r="IC159" s="76">
        <f t="shared" si="298"/>
        <v>0</v>
      </c>
      <c r="ID159" s="76">
        <f t="shared" si="299"/>
        <v>0</v>
      </c>
      <c r="IE159" s="78">
        <f>IF('Daftar Pegawai'!I153="ASN YANG TIDAK DIBAYARKAN TPP",100%,
 IF(HZ159&gt;=$C$4,100%,
 (HN159*3%)+H159+I159+J159+O159+P159+Q159+V159+W159+X159+AC159+AD159+AE159+AJ159+AK159+AL159+AQ159+AR159+AS159+AX159+AY159+AZ159+BE159+BF159+BG159+BL159+BM159+BN159+BS159+BT159+BU159+BZ159+CA159+CB159+CG159+CH159+CI159+CN159+CO159+CP159+CU159+CV159+CW159+DB159+DC159+DD159+DI159+DJ159+DK159+DP159+DQ159+DR159+DW159+DX159+DY159+ED159+EE159+EF159+EK159+EL159+EM159+ER159+ES159+ET159+EY159+EZ159+FA159+FF159+FG159+FH159+FM159+FN159+FO159+FT159+FU159+FV159+GA159+GB159+GC159+GH159+GI159+GJ159+GO159+GP159+GQ159+GV159+GW159+GX159+HC159+HD159+HE159+HJ159+HK159+HL159+'Daftar Pegawai'!K153+'Daftar Pegawai'!M153+'Daftar Pegawai'!U153+'Daftar Pegawai'!O153+'Daftar Pegawai'!Q153+'Daftar Pegawai'!S153
 )
)</f>
        <v>1</v>
      </c>
      <c r="IF159" s="78">
        <f t="shared" si="394"/>
        <v>1</v>
      </c>
    </row>
    <row r="160" spans="1:240" x14ac:dyDescent="0.25">
      <c r="A160" s="121">
        <f t="shared" si="300"/>
        <v>150</v>
      </c>
      <c r="B160" s="121">
        <f>'Daftar Pegawai'!B154</f>
        <v>0</v>
      </c>
      <c r="C160" s="121">
        <f>'Daftar Pegawai'!C154</f>
        <v>0</v>
      </c>
      <c r="D160" s="118"/>
      <c r="E160" s="118"/>
      <c r="F160" s="119"/>
      <c r="G160" s="119"/>
      <c r="H160" s="77">
        <f t="shared" si="301"/>
        <v>0</v>
      </c>
      <c r="I160" s="77">
        <f t="shared" si="302"/>
        <v>0</v>
      </c>
      <c r="J160" s="77">
        <f t="shared" si="303"/>
        <v>0</v>
      </c>
      <c r="K160" s="118"/>
      <c r="L160" s="118"/>
      <c r="M160" s="119"/>
      <c r="N160" s="119"/>
      <c r="O160" s="77">
        <f t="shared" si="304"/>
        <v>0</v>
      </c>
      <c r="P160" s="77">
        <f t="shared" si="305"/>
        <v>0</v>
      </c>
      <c r="Q160" s="77">
        <f t="shared" si="306"/>
        <v>0</v>
      </c>
      <c r="R160" s="118"/>
      <c r="S160" s="118"/>
      <c r="T160" s="119"/>
      <c r="U160" s="119"/>
      <c r="V160" s="77">
        <f t="shared" si="307"/>
        <v>0</v>
      </c>
      <c r="W160" s="77">
        <f t="shared" si="308"/>
        <v>0</v>
      </c>
      <c r="X160" s="77">
        <f t="shared" si="309"/>
        <v>0</v>
      </c>
      <c r="Y160" s="118"/>
      <c r="Z160" s="118"/>
      <c r="AA160" s="119"/>
      <c r="AB160" s="119"/>
      <c r="AC160" s="77">
        <f t="shared" si="310"/>
        <v>0</v>
      </c>
      <c r="AD160" s="77">
        <f t="shared" si="311"/>
        <v>0</v>
      </c>
      <c r="AE160" s="77">
        <f t="shared" si="312"/>
        <v>0</v>
      </c>
      <c r="AF160" s="118"/>
      <c r="AG160" s="118"/>
      <c r="AH160" s="119"/>
      <c r="AI160" s="119"/>
      <c r="AJ160" s="77">
        <f t="shared" si="313"/>
        <v>0</v>
      </c>
      <c r="AK160" s="77">
        <f t="shared" si="314"/>
        <v>0</v>
      </c>
      <c r="AL160" s="77">
        <f t="shared" si="315"/>
        <v>0</v>
      </c>
      <c r="AM160" s="118"/>
      <c r="AN160" s="118"/>
      <c r="AO160" s="119"/>
      <c r="AP160" s="119"/>
      <c r="AQ160" s="77">
        <f t="shared" si="316"/>
        <v>0</v>
      </c>
      <c r="AR160" s="77">
        <f t="shared" si="317"/>
        <v>0</v>
      </c>
      <c r="AS160" s="77">
        <f t="shared" si="318"/>
        <v>0</v>
      </c>
      <c r="AT160" s="118"/>
      <c r="AU160" s="118"/>
      <c r="AV160" s="119"/>
      <c r="AW160" s="119"/>
      <c r="AX160" s="77">
        <f t="shared" si="319"/>
        <v>0</v>
      </c>
      <c r="AY160" s="77">
        <f t="shared" si="320"/>
        <v>0</v>
      </c>
      <c r="AZ160" s="77">
        <f t="shared" si="321"/>
        <v>0</v>
      </c>
      <c r="BA160" s="118"/>
      <c r="BB160" s="118"/>
      <c r="BC160" s="119"/>
      <c r="BD160" s="119"/>
      <c r="BE160" s="77">
        <f t="shared" si="322"/>
        <v>0</v>
      </c>
      <c r="BF160" s="77">
        <f t="shared" si="323"/>
        <v>0</v>
      </c>
      <c r="BG160" s="77">
        <f t="shared" si="324"/>
        <v>0</v>
      </c>
      <c r="BH160" s="118"/>
      <c r="BI160" s="118"/>
      <c r="BJ160" s="119"/>
      <c r="BK160" s="119"/>
      <c r="BL160" s="77">
        <f t="shared" si="325"/>
        <v>0</v>
      </c>
      <c r="BM160" s="77">
        <f t="shared" si="326"/>
        <v>0</v>
      </c>
      <c r="BN160" s="77">
        <f t="shared" si="327"/>
        <v>0</v>
      </c>
      <c r="BO160" s="118"/>
      <c r="BP160" s="118"/>
      <c r="BQ160" s="119"/>
      <c r="BR160" s="119"/>
      <c r="BS160" s="77">
        <f t="shared" si="328"/>
        <v>0</v>
      </c>
      <c r="BT160" s="77">
        <f t="shared" si="329"/>
        <v>0</v>
      </c>
      <c r="BU160" s="77">
        <f t="shared" si="330"/>
        <v>0</v>
      </c>
      <c r="BV160" s="118"/>
      <c r="BW160" s="118"/>
      <c r="BX160" s="119"/>
      <c r="BY160" s="119"/>
      <c r="BZ160" s="77">
        <f t="shared" si="331"/>
        <v>0</v>
      </c>
      <c r="CA160" s="77">
        <f t="shared" si="332"/>
        <v>0</v>
      </c>
      <c r="CB160" s="77">
        <f t="shared" si="333"/>
        <v>0</v>
      </c>
      <c r="CC160" s="118"/>
      <c r="CD160" s="118"/>
      <c r="CE160" s="119"/>
      <c r="CF160" s="119"/>
      <c r="CG160" s="77">
        <f t="shared" si="334"/>
        <v>0</v>
      </c>
      <c r="CH160" s="77">
        <f t="shared" si="335"/>
        <v>0</v>
      </c>
      <c r="CI160" s="77">
        <f t="shared" si="336"/>
        <v>0</v>
      </c>
      <c r="CJ160" s="118"/>
      <c r="CK160" s="118"/>
      <c r="CL160" s="119"/>
      <c r="CM160" s="119"/>
      <c r="CN160" s="77">
        <f t="shared" si="337"/>
        <v>0</v>
      </c>
      <c r="CO160" s="77">
        <f t="shared" si="338"/>
        <v>0</v>
      </c>
      <c r="CP160" s="77">
        <f t="shared" si="339"/>
        <v>0</v>
      </c>
      <c r="CQ160" s="118"/>
      <c r="CR160" s="118"/>
      <c r="CS160" s="119"/>
      <c r="CT160" s="119"/>
      <c r="CU160" s="77">
        <f t="shared" si="340"/>
        <v>0</v>
      </c>
      <c r="CV160" s="77">
        <f t="shared" si="341"/>
        <v>0</v>
      </c>
      <c r="CW160" s="77">
        <f t="shared" si="342"/>
        <v>0</v>
      </c>
      <c r="CX160" s="118"/>
      <c r="CY160" s="118"/>
      <c r="CZ160" s="119"/>
      <c r="DA160" s="119"/>
      <c r="DB160" s="77">
        <f t="shared" si="343"/>
        <v>0</v>
      </c>
      <c r="DC160" s="77">
        <f t="shared" si="344"/>
        <v>0</v>
      </c>
      <c r="DD160" s="77">
        <f t="shared" si="345"/>
        <v>0</v>
      </c>
      <c r="DE160" s="118"/>
      <c r="DF160" s="118"/>
      <c r="DG160" s="119"/>
      <c r="DH160" s="119"/>
      <c r="DI160" s="77">
        <f t="shared" si="346"/>
        <v>0</v>
      </c>
      <c r="DJ160" s="77">
        <f t="shared" si="347"/>
        <v>0</v>
      </c>
      <c r="DK160" s="77">
        <f t="shared" si="348"/>
        <v>0</v>
      </c>
      <c r="DL160" s="118"/>
      <c r="DM160" s="118"/>
      <c r="DN160" s="119"/>
      <c r="DO160" s="119"/>
      <c r="DP160" s="77">
        <f t="shared" si="349"/>
        <v>0</v>
      </c>
      <c r="DQ160" s="77">
        <f t="shared" si="350"/>
        <v>0</v>
      </c>
      <c r="DR160" s="77">
        <f t="shared" si="351"/>
        <v>0</v>
      </c>
      <c r="DS160" s="118"/>
      <c r="DT160" s="118"/>
      <c r="DU160" s="119"/>
      <c r="DV160" s="119"/>
      <c r="DW160" s="77">
        <f t="shared" si="352"/>
        <v>0</v>
      </c>
      <c r="DX160" s="77">
        <f t="shared" si="353"/>
        <v>0</v>
      </c>
      <c r="DY160" s="77">
        <f t="shared" si="354"/>
        <v>0</v>
      </c>
      <c r="DZ160" s="118"/>
      <c r="EA160" s="118"/>
      <c r="EB160" s="119"/>
      <c r="EC160" s="119"/>
      <c r="ED160" s="77">
        <f t="shared" si="355"/>
        <v>0</v>
      </c>
      <c r="EE160" s="77">
        <f t="shared" si="356"/>
        <v>0</v>
      </c>
      <c r="EF160" s="77">
        <f t="shared" si="357"/>
        <v>0</v>
      </c>
      <c r="EG160" s="118"/>
      <c r="EH160" s="118"/>
      <c r="EI160" s="119"/>
      <c r="EJ160" s="119"/>
      <c r="EK160" s="77">
        <f t="shared" si="358"/>
        <v>0</v>
      </c>
      <c r="EL160" s="77">
        <f t="shared" si="359"/>
        <v>0</v>
      </c>
      <c r="EM160" s="77">
        <f t="shared" si="360"/>
        <v>0</v>
      </c>
      <c r="EN160" s="118"/>
      <c r="EO160" s="118"/>
      <c r="EP160" s="119"/>
      <c r="EQ160" s="119"/>
      <c r="ER160" s="77">
        <f t="shared" si="361"/>
        <v>0</v>
      </c>
      <c r="ES160" s="77">
        <f t="shared" si="362"/>
        <v>0</v>
      </c>
      <c r="ET160" s="77">
        <f t="shared" si="363"/>
        <v>0</v>
      </c>
      <c r="EU160" s="118"/>
      <c r="EV160" s="118"/>
      <c r="EW160" s="119"/>
      <c r="EX160" s="119"/>
      <c r="EY160" s="77">
        <f t="shared" si="364"/>
        <v>0</v>
      </c>
      <c r="EZ160" s="77">
        <f t="shared" si="365"/>
        <v>0</v>
      </c>
      <c r="FA160" s="77">
        <f t="shared" si="366"/>
        <v>0</v>
      </c>
      <c r="FB160" s="118"/>
      <c r="FC160" s="118"/>
      <c r="FD160" s="119"/>
      <c r="FE160" s="119"/>
      <c r="FF160" s="77">
        <f t="shared" si="367"/>
        <v>0</v>
      </c>
      <c r="FG160" s="77">
        <f t="shared" si="368"/>
        <v>0</v>
      </c>
      <c r="FH160" s="77">
        <f t="shared" si="369"/>
        <v>0</v>
      </c>
      <c r="FI160" s="118"/>
      <c r="FJ160" s="118"/>
      <c r="FK160" s="119"/>
      <c r="FL160" s="119"/>
      <c r="FM160" s="77">
        <f t="shared" si="370"/>
        <v>0</v>
      </c>
      <c r="FN160" s="77">
        <f t="shared" si="371"/>
        <v>0</v>
      </c>
      <c r="FO160" s="77">
        <f t="shared" si="372"/>
        <v>0</v>
      </c>
      <c r="FP160" s="118"/>
      <c r="FQ160" s="118"/>
      <c r="FR160" s="119"/>
      <c r="FS160" s="119"/>
      <c r="FT160" s="77">
        <f t="shared" si="373"/>
        <v>0</v>
      </c>
      <c r="FU160" s="77">
        <f t="shared" si="374"/>
        <v>0</v>
      </c>
      <c r="FV160" s="77">
        <f t="shared" si="375"/>
        <v>0</v>
      </c>
      <c r="FW160" s="118"/>
      <c r="FX160" s="118"/>
      <c r="FY160" s="119"/>
      <c r="FZ160" s="119"/>
      <c r="GA160" s="77">
        <f t="shared" si="376"/>
        <v>0</v>
      </c>
      <c r="GB160" s="77">
        <f t="shared" si="377"/>
        <v>0</v>
      </c>
      <c r="GC160" s="77">
        <f t="shared" si="378"/>
        <v>0</v>
      </c>
      <c r="GD160" s="118"/>
      <c r="GE160" s="118"/>
      <c r="GF160" s="119"/>
      <c r="GG160" s="119"/>
      <c r="GH160" s="77">
        <f t="shared" si="379"/>
        <v>0</v>
      </c>
      <c r="GI160" s="77">
        <f t="shared" si="380"/>
        <v>0</v>
      </c>
      <c r="GJ160" s="77">
        <f t="shared" si="381"/>
        <v>0</v>
      </c>
      <c r="GK160" s="118"/>
      <c r="GL160" s="118"/>
      <c r="GM160" s="119"/>
      <c r="GN160" s="119"/>
      <c r="GO160" s="77">
        <f t="shared" si="382"/>
        <v>0</v>
      </c>
      <c r="GP160" s="77">
        <f t="shared" si="383"/>
        <v>0</v>
      </c>
      <c r="GQ160" s="77">
        <f t="shared" si="384"/>
        <v>0</v>
      </c>
      <c r="GR160" s="118"/>
      <c r="GS160" s="118"/>
      <c r="GT160" s="119"/>
      <c r="GU160" s="119"/>
      <c r="GV160" s="77">
        <f t="shared" si="385"/>
        <v>0</v>
      </c>
      <c r="GW160" s="77">
        <f t="shared" si="386"/>
        <v>0</v>
      </c>
      <c r="GX160" s="77">
        <f t="shared" si="387"/>
        <v>0</v>
      </c>
      <c r="GY160" s="118"/>
      <c r="GZ160" s="118"/>
      <c r="HA160" s="119"/>
      <c r="HB160" s="119"/>
      <c r="HC160" s="77">
        <f t="shared" si="388"/>
        <v>0</v>
      </c>
      <c r="HD160" s="77">
        <f t="shared" si="389"/>
        <v>0</v>
      </c>
      <c r="HE160" s="77">
        <f t="shared" si="390"/>
        <v>0</v>
      </c>
      <c r="HF160" s="118"/>
      <c r="HG160" s="118"/>
      <c r="HH160" s="119"/>
      <c r="HI160" s="119"/>
      <c r="HJ160" s="77">
        <f t="shared" si="391"/>
        <v>0</v>
      </c>
      <c r="HK160" s="77">
        <f t="shared" si="392"/>
        <v>0</v>
      </c>
      <c r="HL160" s="77">
        <f t="shared" si="393"/>
        <v>0</v>
      </c>
      <c r="HM160" s="120"/>
      <c r="HN160" s="120"/>
      <c r="HO160" s="120"/>
      <c r="HP160" s="120"/>
      <c r="HQ160" s="120"/>
      <c r="HR160" s="120"/>
      <c r="HS160" s="76">
        <f t="shared" si="288"/>
        <v>0</v>
      </c>
      <c r="HT160" s="76">
        <f t="shared" si="289"/>
        <v>0</v>
      </c>
      <c r="HU160" s="76">
        <f t="shared" si="290"/>
        <v>0</v>
      </c>
      <c r="HV160" s="76">
        <f t="shared" si="291"/>
        <v>0</v>
      </c>
      <c r="HW160" s="76">
        <f t="shared" si="292"/>
        <v>0</v>
      </c>
      <c r="HX160" s="76">
        <f t="shared" si="293"/>
        <v>0</v>
      </c>
      <c r="HY160" s="76">
        <f t="shared" si="294"/>
        <v>0</v>
      </c>
      <c r="HZ160" s="76">
        <f t="shared" si="295"/>
        <v>0</v>
      </c>
      <c r="IA160" s="76">
        <f t="shared" si="296"/>
        <v>0</v>
      </c>
      <c r="IB160" s="76">
        <f t="shared" si="297"/>
        <v>0</v>
      </c>
      <c r="IC160" s="76">
        <f t="shared" si="298"/>
        <v>0</v>
      </c>
      <c r="ID160" s="76">
        <f t="shared" si="299"/>
        <v>0</v>
      </c>
      <c r="IE160" s="78">
        <f>IF('Daftar Pegawai'!I154="ASN YANG TIDAK DIBAYARKAN TPP",100%,
 IF(HZ160&gt;=$C$4,100%,
 (HN160*3%)+H160+I160+J160+O160+P160+Q160+V160+W160+X160+AC160+AD160+AE160+AJ160+AK160+AL160+AQ160+AR160+AS160+AX160+AY160+AZ160+BE160+BF160+BG160+BL160+BM160+BN160+BS160+BT160+BU160+BZ160+CA160+CB160+CG160+CH160+CI160+CN160+CO160+CP160+CU160+CV160+CW160+DB160+DC160+DD160+DI160+DJ160+DK160+DP160+DQ160+DR160+DW160+DX160+DY160+ED160+EE160+EF160+EK160+EL160+EM160+ER160+ES160+ET160+EY160+EZ160+FA160+FF160+FG160+FH160+FM160+FN160+FO160+FT160+FU160+FV160+GA160+GB160+GC160+GH160+GI160+GJ160+GO160+GP160+GQ160+GV160+GW160+GX160+HC160+HD160+HE160+HJ160+HK160+HL160+'Daftar Pegawai'!K154+'Daftar Pegawai'!M154+'Daftar Pegawai'!U154+'Daftar Pegawai'!O154+'Daftar Pegawai'!Q154+'Daftar Pegawai'!S154
 )
)</f>
        <v>1</v>
      </c>
      <c r="IF160" s="78">
        <f t="shared" si="394"/>
        <v>1</v>
      </c>
    </row>
    <row r="161" spans="1:240" x14ac:dyDescent="0.25">
      <c r="A161" s="121">
        <f t="shared" si="300"/>
        <v>151</v>
      </c>
      <c r="B161" s="121">
        <f>'Daftar Pegawai'!B155</f>
        <v>0</v>
      </c>
      <c r="C161" s="121">
        <f>'Daftar Pegawai'!C155</f>
        <v>0</v>
      </c>
      <c r="D161" s="118"/>
      <c r="E161" s="118"/>
      <c r="F161" s="119"/>
      <c r="G161" s="119"/>
      <c r="H161" s="77">
        <f t="shared" si="301"/>
        <v>0</v>
      </c>
      <c r="I161" s="77">
        <f t="shared" si="302"/>
        <v>0</v>
      </c>
      <c r="J161" s="77">
        <f t="shared" si="303"/>
        <v>0</v>
      </c>
      <c r="K161" s="118"/>
      <c r="L161" s="118"/>
      <c r="M161" s="119"/>
      <c r="N161" s="119"/>
      <c r="O161" s="77">
        <f t="shared" si="304"/>
        <v>0</v>
      </c>
      <c r="P161" s="77">
        <f t="shared" si="305"/>
        <v>0</v>
      </c>
      <c r="Q161" s="77">
        <f t="shared" si="306"/>
        <v>0</v>
      </c>
      <c r="R161" s="118"/>
      <c r="S161" s="118"/>
      <c r="T161" s="119"/>
      <c r="U161" s="119"/>
      <c r="V161" s="77">
        <f t="shared" si="307"/>
        <v>0</v>
      </c>
      <c r="W161" s="77">
        <f t="shared" si="308"/>
        <v>0</v>
      </c>
      <c r="X161" s="77">
        <f t="shared" si="309"/>
        <v>0</v>
      </c>
      <c r="Y161" s="118"/>
      <c r="Z161" s="118"/>
      <c r="AA161" s="119"/>
      <c r="AB161" s="119"/>
      <c r="AC161" s="77">
        <f t="shared" si="310"/>
        <v>0</v>
      </c>
      <c r="AD161" s="77">
        <f t="shared" si="311"/>
        <v>0</v>
      </c>
      <c r="AE161" s="77">
        <f t="shared" si="312"/>
        <v>0</v>
      </c>
      <c r="AF161" s="118"/>
      <c r="AG161" s="118"/>
      <c r="AH161" s="119"/>
      <c r="AI161" s="119"/>
      <c r="AJ161" s="77">
        <f t="shared" si="313"/>
        <v>0</v>
      </c>
      <c r="AK161" s="77">
        <f t="shared" si="314"/>
        <v>0</v>
      </c>
      <c r="AL161" s="77">
        <f t="shared" si="315"/>
        <v>0</v>
      </c>
      <c r="AM161" s="118"/>
      <c r="AN161" s="118"/>
      <c r="AO161" s="119"/>
      <c r="AP161" s="119"/>
      <c r="AQ161" s="77">
        <f t="shared" si="316"/>
        <v>0</v>
      </c>
      <c r="AR161" s="77">
        <f t="shared" si="317"/>
        <v>0</v>
      </c>
      <c r="AS161" s="77">
        <f t="shared" si="318"/>
        <v>0</v>
      </c>
      <c r="AT161" s="118"/>
      <c r="AU161" s="118"/>
      <c r="AV161" s="119"/>
      <c r="AW161" s="119"/>
      <c r="AX161" s="77">
        <f t="shared" si="319"/>
        <v>0</v>
      </c>
      <c r="AY161" s="77">
        <f t="shared" si="320"/>
        <v>0</v>
      </c>
      <c r="AZ161" s="77">
        <f t="shared" si="321"/>
        <v>0</v>
      </c>
      <c r="BA161" s="118"/>
      <c r="BB161" s="118"/>
      <c r="BC161" s="119"/>
      <c r="BD161" s="119"/>
      <c r="BE161" s="77">
        <f t="shared" si="322"/>
        <v>0</v>
      </c>
      <c r="BF161" s="77">
        <f t="shared" si="323"/>
        <v>0</v>
      </c>
      <c r="BG161" s="77">
        <f t="shared" si="324"/>
        <v>0</v>
      </c>
      <c r="BH161" s="118"/>
      <c r="BI161" s="118"/>
      <c r="BJ161" s="119"/>
      <c r="BK161" s="119"/>
      <c r="BL161" s="77">
        <f t="shared" si="325"/>
        <v>0</v>
      </c>
      <c r="BM161" s="77">
        <f t="shared" si="326"/>
        <v>0</v>
      </c>
      <c r="BN161" s="77">
        <f t="shared" si="327"/>
        <v>0</v>
      </c>
      <c r="BO161" s="118"/>
      <c r="BP161" s="118"/>
      <c r="BQ161" s="119"/>
      <c r="BR161" s="119"/>
      <c r="BS161" s="77">
        <f t="shared" si="328"/>
        <v>0</v>
      </c>
      <c r="BT161" s="77">
        <f t="shared" si="329"/>
        <v>0</v>
      </c>
      <c r="BU161" s="77">
        <f t="shared" si="330"/>
        <v>0</v>
      </c>
      <c r="BV161" s="118"/>
      <c r="BW161" s="118"/>
      <c r="BX161" s="119"/>
      <c r="BY161" s="119"/>
      <c r="BZ161" s="77">
        <f t="shared" si="331"/>
        <v>0</v>
      </c>
      <c r="CA161" s="77">
        <f t="shared" si="332"/>
        <v>0</v>
      </c>
      <c r="CB161" s="77">
        <f t="shared" si="333"/>
        <v>0</v>
      </c>
      <c r="CC161" s="118"/>
      <c r="CD161" s="118"/>
      <c r="CE161" s="119"/>
      <c r="CF161" s="119"/>
      <c r="CG161" s="77">
        <f t="shared" si="334"/>
        <v>0</v>
      </c>
      <c r="CH161" s="77">
        <f t="shared" si="335"/>
        <v>0</v>
      </c>
      <c r="CI161" s="77">
        <f t="shared" si="336"/>
        <v>0</v>
      </c>
      <c r="CJ161" s="118"/>
      <c r="CK161" s="118"/>
      <c r="CL161" s="119"/>
      <c r="CM161" s="119"/>
      <c r="CN161" s="77">
        <f t="shared" si="337"/>
        <v>0</v>
      </c>
      <c r="CO161" s="77">
        <f t="shared" si="338"/>
        <v>0</v>
      </c>
      <c r="CP161" s="77">
        <f t="shared" si="339"/>
        <v>0</v>
      </c>
      <c r="CQ161" s="118"/>
      <c r="CR161" s="118"/>
      <c r="CS161" s="119"/>
      <c r="CT161" s="119"/>
      <c r="CU161" s="77">
        <f t="shared" si="340"/>
        <v>0</v>
      </c>
      <c r="CV161" s="77">
        <f t="shared" si="341"/>
        <v>0</v>
      </c>
      <c r="CW161" s="77">
        <f t="shared" si="342"/>
        <v>0</v>
      </c>
      <c r="CX161" s="118"/>
      <c r="CY161" s="118"/>
      <c r="CZ161" s="119"/>
      <c r="DA161" s="119"/>
      <c r="DB161" s="77">
        <f t="shared" si="343"/>
        <v>0</v>
      </c>
      <c r="DC161" s="77">
        <f t="shared" si="344"/>
        <v>0</v>
      </c>
      <c r="DD161" s="77">
        <f t="shared" si="345"/>
        <v>0</v>
      </c>
      <c r="DE161" s="118"/>
      <c r="DF161" s="118"/>
      <c r="DG161" s="119"/>
      <c r="DH161" s="119"/>
      <c r="DI161" s="77">
        <f t="shared" si="346"/>
        <v>0</v>
      </c>
      <c r="DJ161" s="77">
        <f t="shared" si="347"/>
        <v>0</v>
      </c>
      <c r="DK161" s="77">
        <f t="shared" si="348"/>
        <v>0</v>
      </c>
      <c r="DL161" s="118"/>
      <c r="DM161" s="118"/>
      <c r="DN161" s="119"/>
      <c r="DO161" s="119"/>
      <c r="DP161" s="77">
        <f t="shared" si="349"/>
        <v>0</v>
      </c>
      <c r="DQ161" s="77">
        <f t="shared" si="350"/>
        <v>0</v>
      </c>
      <c r="DR161" s="77">
        <f t="shared" si="351"/>
        <v>0</v>
      </c>
      <c r="DS161" s="118"/>
      <c r="DT161" s="118"/>
      <c r="DU161" s="119"/>
      <c r="DV161" s="119"/>
      <c r="DW161" s="77">
        <f t="shared" si="352"/>
        <v>0</v>
      </c>
      <c r="DX161" s="77">
        <f t="shared" si="353"/>
        <v>0</v>
      </c>
      <c r="DY161" s="77">
        <f t="shared" si="354"/>
        <v>0</v>
      </c>
      <c r="DZ161" s="118"/>
      <c r="EA161" s="118"/>
      <c r="EB161" s="119"/>
      <c r="EC161" s="119"/>
      <c r="ED161" s="77">
        <f t="shared" si="355"/>
        <v>0</v>
      </c>
      <c r="EE161" s="77">
        <f t="shared" si="356"/>
        <v>0</v>
      </c>
      <c r="EF161" s="77">
        <f t="shared" si="357"/>
        <v>0</v>
      </c>
      <c r="EG161" s="118"/>
      <c r="EH161" s="118"/>
      <c r="EI161" s="119"/>
      <c r="EJ161" s="119"/>
      <c r="EK161" s="77">
        <f t="shared" si="358"/>
        <v>0</v>
      </c>
      <c r="EL161" s="77">
        <f t="shared" si="359"/>
        <v>0</v>
      </c>
      <c r="EM161" s="77">
        <f t="shared" si="360"/>
        <v>0</v>
      </c>
      <c r="EN161" s="118"/>
      <c r="EO161" s="118"/>
      <c r="EP161" s="119"/>
      <c r="EQ161" s="119"/>
      <c r="ER161" s="77">
        <f t="shared" si="361"/>
        <v>0</v>
      </c>
      <c r="ES161" s="77">
        <f t="shared" si="362"/>
        <v>0</v>
      </c>
      <c r="ET161" s="77">
        <f t="shared" si="363"/>
        <v>0</v>
      </c>
      <c r="EU161" s="118"/>
      <c r="EV161" s="118"/>
      <c r="EW161" s="119"/>
      <c r="EX161" s="119"/>
      <c r="EY161" s="77">
        <f t="shared" si="364"/>
        <v>0</v>
      </c>
      <c r="EZ161" s="77">
        <f t="shared" si="365"/>
        <v>0</v>
      </c>
      <c r="FA161" s="77">
        <f t="shared" si="366"/>
        <v>0</v>
      </c>
      <c r="FB161" s="118"/>
      <c r="FC161" s="118"/>
      <c r="FD161" s="119"/>
      <c r="FE161" s="119"/>
      <c r="FF161" s="77">
        <f t="shared" si="367"/>
        <v>0</v>
      </c>
      <c r="FG161" s="77">
        <f t="shared" si="368"/>
        <v>0</v>
      </c>
      <c r="FH161" s="77">
        <f t="shared" si="369"/>
        <v>0</v>
      </c>
      <c r="FI161" s="118"/>
      <c r="FJ161" s="118"/>
      <c r="FK161" s="119"/>
      <c r="FL161" s="119"/>
      <c r="FM161" s="77">
        <f t="shared" si="370"/>
        <v>0</v>
      </c>
      <c r="FN161" s="77">
        <f t="shared" si="371"/>
        <v>0</v>
      </c>
      <c r="FO161" s="77">
        <f t="shared" si="372"/>
        <v>0</v>
      </c>
      <c r="FP161" s="118"/>
      <c r="FQ161" s="118"/>
      <c r="FR161" s="119"/>
      <c r="FS161" s="119"/>
      <c r="FT161" s="77">
        <f t="shared" si="373"/>
        <v>0</v>
      </c>
      <c r="FU161" s="77">
        <f t="shared" si="374"/>
        <v>0</v>
      </c>
      <c r="FV161" s="77">
        <f t="shared" si="375"/>
        <v>0</v>
      </c>
      <c r="FW161" s="118"/>
      <c r="FX161" s="118"/>
      <c r="FY161" s="119"/>
      <c r="FZ161" s="119"/>
      <c r="GA161" s="77">
        <f t="shared" si="376"/>
        <v>0</v>
      </c>
      <c r="GB161" s="77">
        <f t="shared" si="377"/>
        <v>0</v>
      </c>
      <c r="GC161" s="77">
        <f t="shared" si="378"/>
        <v>0</v>
      </c>
      <c r="GD161" s="118"/>
      <c r="GE161" s="118"/>
      <c r="GF161" s="119"/>
      <c r="GG161" s="119"/>
      <c r="GH161" s="77">
        <f t="shared" si="379"/>
        <v>0</v>
      </c>
      <c r="GI161" s="77">
        <f t="shared" si="380"/>
        <v>0</v>
      </c>
      <c r="GJ161" s="77">
        <f t="shared" si="381"/>
        <v>0</v>
      </c>
      <c r="GK161" s="118"/>
      <c r="GL161" s="118"/>
      <c r="GM161" s="119"/>
      <c r="GN161" s="119"/>
      <c r="GO161" s="77">
        <f t="shared" si="382"/>
        <v>0</v>
      </c>
      <c r="GP161" s="77">
        <f t="shared" si="383"/>
        <v>0</v>
      </c>
      <c r="GQ161" s="77">
        <f t="shared" si="384"/>
        <v>0</v>
      </c>
      <c r="GR161" s="118"/>
      <c r="GS161" s="118"/>
      <c r="GT161" s="119"/>
      <c r="GU161" s="119"/>
      <c r="GV161" s="77">
        <f t="shared" si="385"/>
        <v>0</v>
      </c>
      <c r="GW161" s="77">
        <f t="shared" si="386"/>
        <v>0</v>
      </c>
      <c r="GX161" s="77">
        <f t="shared" si="387"/>
        <v>0</v>
      </c>
      <c r="GY161" s="118"/>
      <c r="GZ161" s="118"/>
      <c r="HA161" s="119"/>
      <c r="HB161" s="119"/>
      <c r="HC161" s="77">
        <f t="shared" si="388"/>
        <v>0</v>
      </c>
      <c r="HD161" s="77">
        <f t="shared" si="389"/>
        <v>0</v>
      </c>
      <c r="HE161" s="77">
        <f t="shared" si="390"/>
        <v>0</v>
      </c>
      <c r="HF161" s="118"/>
      <c r="HG161" s="118"/>
      <c r="HH161" s="119"/>
      <c r="HI161" s="119"/>
      <c r="HJ161" s="77">
        <f t="shared" si="391"/>
        <v>0</v>
      </c>
      <c r="HK161" s="77">
        <f t="shared" si="392"/>
        <v>0</v>
      </c>
      <c r="HL161" s="77">
        <f t="shared" si="393"/>
        <v>0</v>
      </c>
      <c r="HM161" s="120"/>
      <c r="HN161" s="120"/>
      <c r="HO161" s="120"/>
      <c r="HP161" s="120"/>
      <c r="HQ161" s="120"/>
      <c r="HR161" s="120"/>
      <c r="HS161" s="76">
        <f t="shared" si="288"/>
        <v>0</v>
      </c>
      <c r="HT161" s="76">
        <f t="shared" si="289"/>
        <v>0</v>
      </c>
      <c r="HU161" s="76">
        <f t="shared" si="290"/>
        <v>0</v>
      </c>
      <c r="HV161" s="76">
        <f t="shared" si="291"/>
        <v>0</v>
      </c>
      <c r="HW161" s="76">
        <f t="shared" si="292"/>
        <v>0</v>
      </c>
      <c r="HX161" s="76">
        <f t="shared" si="293"/>
        <v>0</v>
      </c>
      <c r="HY161" s="76">
        <f t="shared" si="294"/>
        <v>0</v>
      </c>
      <c r="HZ161" s="76">
        <f t="shared" si="295"/>
        <v>0</v>
      </c>
      <c r="IA161" s="76">
        <f t="shared" si="296"/>
        <v>0</v>
      </c>
      <c r="IB161" s="76">
        <f t="shared" si="297"/>
        <v>0</v>
      </c>
      <c r="IC161" s="76">
        <f t="shared" si="298"/>
        <v>0</v>
      </c>
      <c r="ID161" s="76">
        <f t="shared" si="299"/>
        <v>0</v>
      </c>
      <c r="IE161" s="78">
        <f>IF('Daftar Pegawai'!I155="ASN YANG TIDAK DIBAYARKAN TPP",100%,
 IF(HZ161&gt;=$C$4,100%,
 (HN161*3%)+H161+I161+J161+O161+P161+Q161+V161+W161+X161+AC161+AD161+AE161+AJ161+AK161+AL161+AQ161+AR161+AS161+AX161+AY161+AZ161+BE161+BF161+BG161+BL161+BM161+BN161+BS161+BT161+BU161+BZ161+CA161+CB161+CG161+CH161+CI161+CN161+CO161+CP161+CU161+CV161+CW161+DB161+DC161+DD161+DI161+DJ161+DK161+DP161+DQ161+DR161+DW161+DX161+DY161+ED161+EE161+EF161+EK161+EL161+EM161+ER161+ES161+ET161+EY161+EZ161+FA161+FF161+FG161+FH161+FM161+FN161+FO161+FT161+FU161+FV161+GA161+GB161+GC161+GH161+GI161+GJ161+GO161+GP161+GQ161+GV161+GW161+GX161+HC161+HD161+HE161+HJ161+HK161+HL161+'Daftar Pegawai'!K155+'Daftar Pegawai'!M155+'Daftar Pegawai'!U155+'Daftar Pegawai'!O155+'Daftar Pegawai'!Q155+'Daftar Pegawai'!S155
 )
)</f>
        <v>1</v>
      </c>
      <c r="IF161" s="78">
        <f t="shared" si="394"/>
        <v>1</v>
      </c>
    </row>
    <row r="162" spans="1:240" x14ac:dyDescent="0.25">
      <c r="A162" s="121">
        <f t="shared" si="300"/>
        <v>152</v>
      </c>
      <c r="B162" s="121">
        <f>'Daftar Pegawai'!B156</f>
        <v>0</v>
      </c>
      <c r="C162" s="121">
        <f>'Daftar Pegawai'!C156</f>
        <v>0</v>
      </c>
      <c r="D162" s="118"/>
      <c r="E162" s="118"/>
      <c r="F162" s="119"/>
      <c r="G162" s="119"/>
      <c r="H162" s="77">
        <f t="shared" si="301"/>
        <v>0</v>
      </c>
      <c r="I162" s="77">
        <f t="shared" si="302"/>
        <v>0</v>
      </c>
      <c r="J162" s="77">
        <f t="shared" si="303"/>
        <v>0</v>
      </c>
      <c r="K162" s="118"/>
      <c r="L162" s="118"/>
      <c r="M162" s="119"/>
      <c r="N162" s="119"/>
      <c r="O162" s="77">
        <f t="shared" si="304"/>
        <v>0</v>
      </c>
      <c r="P162" s="77">
        <f t="shared" si="305"/>
        <v>0</v>
      </c>
      <c r="Q162" s="77">
        <f t="shared" si="306"/>
        <v>0</v>
      </c>
      <c r="R162" s="118"/>
      <c r="S162" s="118"/>
      <c r="T162" s="119"/>
      <c r="U162" s="119"/>
      <c r="V162" s="77">
        <f t="shared" si="307"/>
        <v>0</v>
      </c>
      <c r="W162" s="77">
        <f t="shared" si="308"/>
        <v>0</v>
      </c>
      <c r="X162" s="77">
        <f t="shared" si="309"/>
        <v>0</v>
      </c>
      <c r="Y162" s="118"/>
      <c r="Z162" s="118"/>
      <c r="AA162" s="119"/>
      <c r="AB162" s="119"/>
      <c r="AC162" s="77">
        <f t="shared" si="310"/>
        <v>0</v>
      </c>
      <c r="AD162" s="77">
        <f t="shared" si="311"/>
        <v>0</v>
      </c>
      <c r="AE162" s="77">
        <f t="shared" si="312"/>
        <v>0</v>
      </c>
      <c r="AF162" s="118"/>
      <c r="AG162" s="118"/>
      <c r="AH162" s="119"/>
      <c r="AI162" s="119"/>
      <c r="AJ162" s="77">
        <f t="shared" si="313"/>
        <v>0</v>
      </c>
      <c r="AK162" s="77">
        <f t="shared" si="314"/>
        <v>0</v>
      </c>
      <c r="AL162" s="77">
        <f t="shared" si="315"/>
        <v>0</v>
      </c>
      <c r="AM162" s="118"/>
      <c r="AN162" s="118"/>
      <c r="AO162" s="119"/>
      <c r="AP162" s="119"/>
      <c r="AQ162" s="77">
        <f t="shared" si="316"/>
        <v>0</v>
      </c>
      <c r="AR162" s="77">
        <f t="shared" si="317"/>
        <v>0</v>
      </c>
      <c r="AS162" s="77">
        <f t="shared" si="318"/>
        <v>0</v>
      </c>
      <c r="AT162" s="118"/>
      <c r="AU162" s="118"/>
      <c r="AV162" s="119"/>
      <c r="AW162" s="119"/>
      <c r="AX162" s="77">
        <f t="shared" si="319"/>
        <v>0</v>
      </c>
      <c r="AY162" s="77">
        <f t="shared" si="320"/>
        <v>0</v>
      </c>
      <c r="AZ162" s="77">
        <f t="shared" si="321"/>
        <v>0</v>
      </c>
      <c r="BA162" s="118"/>
      <c r="BB162" s="118"/>
      <c r="BC162" s="119"/>
      <c r="BD162" s="119"/>
      <c r="BE162" s="77">
        <f t="shared" si="322"/>
        <v>0</v>
      </c>
      <c r="BF162" s="77">
        <f t="shared" si="323"/>
        <v>0</v>
      </c>
      <c r="BG162" s="77">
        <f t="shared" si="324"/>
        <v>0</v>
      </c>
      <c r="BH162" s="118"/>
      <c r="BI162" s="118"/>
      <c r="BJ162" s="119"/>
      <c r="BK162" s="119"/>
      <c r="BL162" s="77">
        <f t="shared" si="325"/>
        <v>0</v>
      </c>
      <c r="BM162" s="77">
        <f t="shared" si="326"/>
        <v>0</v>
      </c>
      <c r="BN162" s="77">
        <f t="shared" si="327"/>
        <v>0</v>
      </c>
      <c r="BO162" s="118"/>
      <c r="BP162" s="118"/>
      <c r="BQ162" s="119"/>
      <c r="BR162" s="119"/>
      <c r="BS162" s="77">
        <f t="shared" si="328"/>
        <v>0</v>
      </c>
      <c r="BT162" s="77">
        <f t="shared" si="329"/>
        <v>0</v>
      </c>
      <c r="BU162" s="77">
        <f t="shared" si="330"/>
        <v>0</v>
      </c>
      <c r="BV162" s="118"/>
      <c r="BW162" s="118"/>
      <c r="BX162" s="119"/>
      <c r="BY162" s="119"/>
      <c r="BZ162" s="77">
        <f t="shared" si="331"/>
        <v>0</v>
      </c>
      <c r="CA162" s="77">
        <f t="shared" si="332"/>
        <v>0</v>
      </c>
      <c r="CB162" s="77">
        <f t="shared" si="333"/>
        <v>0</v>
      </c>
      <c r="CC162" s="118"/>
      <c r="CD162" s="118"/>
      <c r="CE162" s="119"/>
      <c r="CF162" s="119"/>
      <c r="CG162" s="77">
        <f t="shared" si="334"/>
        <v>0</v>
      </c>
      <c r="CH162" s="77">
        <f t="shared" si="335"/>
        <v>0</v>
      </c>
      <c r="CI162" s="77">
        <f t="shared" si="336"/>
        <v>0</v>
      </c>
      <c r="CJ162" s="118"/>
      <c r="CK162" s="118"/>
      <c r="CL162" s="119"/>
      <c r="CM162" s="119"/>
      <c r="CN162" s="77">
        <f t="shared" si="337"/>
        <v>0</v>
      </c>
      <c r="CO162" s="77">
        <f t="shared" si="338"/>
        <v>0</v>
      </c>
      <c r="CP162" s="77">
        <f t="shared" si="339"/>
        <v>0</v>
      </c>
      <c r="CQ162" s="118"/>
      <c r="CR162" s="118"/>
      <c r="CS162" s="119"/>
      <c r="CT162" s="119"/>
      <c r="CU162" s="77">
        <f t="shared" si="340"/>
        <v>0</v>
      </c>
      <c r="CV162" s="77">
        <f t="shared" si="341"/>
        <v>0</v>
      </c>
      <c r="CW162" s="77">
        <f t="shared" si="342"/>
        <v>0</v>
      </c>
      <c r="CX162" s="118"/>
      <c r="CY162" s="118"/>
      <c r="CZ162" s="119"/>
      <c r="DA162" s="119"/>
      <c r="DB162" s="77">
        <f t="shared" si="343"/>
        <v>0</v>
      </c>
      <c r="DC162" s="77">
        <f t="shared" si="344"/>
        <v>0</v>
      </c>
      <c r="DD162" s="77">
        <f t="shared" si="345"/>
        <v>0</v>
      </c>
      <c r="DE162" s="118"/>
      <c r="DF162" s="118"/>
      <c r="DG162" s="119"/>
      <c r="DH162" s="119"/>
      <c r="DI162" s="77">
        <f t="shared" si="346"/>
        <v>0</v>
      </c>
      <c r="DJ162" s="77">
        <f t="shared" si="347"/>
        <v>0</v>
      </c>
      <c r="DK162" s="77">
        <f t="shared" si="348"/>
        <v>0</v>
      </c>
      <c r="DL162" s="118"/>
      <c r="DM162" s="118"/>
      <c r="DN162" s="119"/>
      <c r="DO162" s="119"/>
      <c r="DP162" s="77">
        <f t="shared" si="349"/>
        <v>0</v>
      </c>
      <c r="DQ162" s="77">
        <f t="shared" si="350"/>
        <v>0</v>
      </c>
      <c r="DR162" s="77">
        <f t="shared" si="351"/>
        <v>0</v>
      </c>
      <c r="DS162" s="118"/>
      <c r="DT162" s="118"/>
      <c r="DU162" s="119"/>
      <c r="DV162" s="119"/>
      <c r="DW162" s="77">
        <f t="shared" si="352"/>
        <v>0</v>
      </c>
      <c r="DX162" s="77">
        <f t="shared" si="353"/>
        <v>0</v>
      </c>
      <c r="DY162" s="77">
        <f t="shared" si="354"/>
        <v>0</v>
      </c>
      <c r="DZ162" s="118"/>
      <c r="EA162" s="118"/>
      <c r="EB162" s="119"/>
      <c r="EC162" s="119"/>
      <c r="ED162" s="77">
        <f t="shared" si="355"/>
        <v>0</v>
      </c>
      <c r="EE162" s="77">
        <f t="shared" si="356"/>
        <v>0</v>
      </c>
      <c r="EF162" s="77">
        <f t="shared" si="357"/>
        <v>0</v>
      </c>
      <c r="EG162" s="118"/>
      <c r="EH162" s="118"/>
      <c r="EI162" s="119"/>
      <c r="EJ162" s="119"/>
      <c r="EK162" s="77">
        <f t="shared" si="358"/>
        <v>0</v>
      </c>
      <c r="EL162" s="77">
        <f t="shared" si="359"/>
        <v>0</v>
      </c>
      <c r="EM162" s="77">
        <f t="shared" si="360"/>
        <v>0</v>
      </c>
      <c r="EN162" s="118"/>
      <c r="EO162" s="118"/>
      <c r="EP162" s="119"/>
      <c r="EQ162" s="119"/>
      <c r="ER162" s="77">
        <f t="shared" si="361"/>
        <v>0</v>
      </c>
      <c r="ES162" s="77">
        <f t="shared" si="362"/>
        <v>0</v>
      </c>
      <c r="ET162" s="77">
        <f t="shared" si="363"/>
        <v>0</v>
      </c>
      <c r="EU162" s="118"/>
      <c r="EV162" s="118"/>
      <c r="EW162" s="119"/>
      <c r="EX162" s="119"/>
      <c r="EY162" s="77">
        <f t="shared" si="364"/>
        <v>0</v>
      </c>
      <c r="EZ162" s="77">
        <f t="shared" si="365"/>
        <v>0</v>
      </c>
      <c r="FA162" s="77">
        <f t="shared" si="366"/>
        <v>0</v>
      </c>
      <c r="FB162" s="118"/>
      <c r="FC162" s="118"/>
      <c r="FD162" s="119"/>
      <c r="FE162" s="119"/>
      <c r="FF162" s="77">
        <f t="shared" si="367"/>
        <v>0</v>
      </c>
      <c r="FG162" s="77">
        <f t="shared" si="368"/>
        <v>0</v>
      </c>
      <c r="FH162" s="77">
        <f t="shared" si="369"/>
        <v>0</v>
      </c>
      <c r="FI162" s="118"/>
      <c r="FJ162" s="118"/>
      <c r="FK162" s="119"/>
      <c r="FL162" s="119"/>
      <c r="FM162" s="77">
        <f t="shared" si="370"/>
        <v>0</v>
      </c>
      <c r="FN162" s="77">
        <f t="shared" si="371"/>
        <v>0</v>
      </c>
      <c r="FO162" s="77">
        <f t="shared" si="372"/>
        <v>0</v>
      </c>
      <c r="FP162" s="118"/>
      <c r="FQ162" s="118"/>
      <c r="FR162" s="119"/>
      <c r="FS162" s="119"/>
      <c r="FT162" s="77">
        <f t="shared" si="373"/>
        <v>0</v>
      </c>
      <c r="FU162" s="77">
        <f t="shared" si="374"/>
        <v>0</v>
      </c>
      <c r="FV162" s="77">
        <f t="shared" si="375"/>
        <v>0</v>
      </c>
      <c r="FW162" s="118"/>
      <c r="FX162" s="118"/>
      <c r="FY162" s="119"/>
      <c r="FZ162" s="119"/>
      <c r="GA162" s="77">
        <f t="shared" si="376"/>
        <v>0</v>
      </c>
      <c r="GB162" s="77">
        <f t="shared" si="377"/>
        <v>0</v>
      </c>
      <c r="GC162" s="77">
        <f t="shared" si="378"/>
        <v>0</v>
      </c>
      <c r="GD162" s="118"/>
      <c r="GE162" s="118"/>
      <c r="GF162" s="119"/>
      <c r="GG162" s="119"/>
      <c r="GH162" s="77">
        <f t="shared" si="379"/>
        <v>0</v>
      </c>
      <c r="GI162" s="77">
        <f t="shared" si="380"/>
        <v>0</v>
      </c>
      <c r="GJ162" s="77">
        <f t="shared" si="381"/>
        <v>0</v>
      </c>
      <c r="GK162" s="118"/>
      <c r="GL162" s="118"/>
      <c r="GM162" s="119"/>
      <c r="GN162" s="119"/>
      <c r="GO162" s="77">
        <f t="shared" si="382"/>
        <v>0</v>
      </c>
      <c r="GP162" s="77">
        <f t="shared" si="383"/>
        <v>0</v>
      </c>
      <c r="GQ162" s="77">
        <f t="shared" si="384"/>
        <v>0</v>
      </c>
      <c r="GR162" s="118"/>
      <c r="GS162" s="118"/>
      <c r="GT162" s="119"/>
      <c r="GU162" s="119"/>
      <c r="GV162" s="77">
        <f t="shared" si="385"/>
        <v>0</v>
      </c>
      <c r="GW162" s="77">
        <f t="shared" si="386"/>
        <v>0</v>
      </c>
      <c r="GX162" s="77">
        <f t="shared" si="387"/>
        <v>0</v>
      </c>
      <c r="GY162" s="118"/>
      <c r="GZ162" s="118"/>
      <c r="HA162" s="119"/>
      <c r="HB162" s="119"/>
      <c r="HC162" s="77">
        <f t="shared" si="388"/>
        <v>0</v>
      </c>
      <c r="HD162" s="77">
        <f t="shared" si="389"/>
        <v>0</v>
      </c>
      <c r="HE162" s="77">
        <f t="shared" si="390"/>
        <v>0</v>
      </c>
      <c r="HF162" s="118"/>
      <c r="HG162" s="118"/>
      <c r="HH162" s="119"/>
      <c r="HI162" s="119"/>
      <c r="HJ162" s="77">
        <f t="shared" si="391"/>
        <v>0</v>
      </c>
      <c r="HK162" s="77">
        <f t="shared" si="392"/>
        <v>0</v>
      </c>
      <c r="HL162" s="77">
        <f t="shared" si="393"/>
        <v>0</v>
      </c>
      <c r="HM162" s="120"/>
      <c r="HN162" s="120"/>
      <c r="HO162" s="120"/>
      <c r="HP162" s="120"/>
      <c r="HQ162" s="120"/>
      <c r="HR162" s="120"/>
      <c r="HS162" s="76">
        <f t="shared" si="288"/>
        <v>0</v>
      </c>
      <c r="HT162" s="76">
        <f t="shared" si="289"/>
        <v>0</v>
      </c>
      <c r="HU162" s="76">
        <f t="shared" si="290"/>
        <v>0</v>
      </c>
      <c r="HV162" s="76">
        <f t="shared" si="291"/>
        <v>0</v>
      </c>
      <c r="HW162" s="76">
        <f t="shared" si="292"/>
        <v>0</v>
      </c>
      <c r="HX162" s="76">
        <f t="shared" si="293"/>
        <v>0</v>
      </c>
      <c r="HY162" s="76">
        <f t="shared" si="294"/>
        <v>0</v>
      </c>
      <c r="HZ162" s="76">
        <f t="shared" si="295"/>
        <v>0</v>
      </c>
      <c r="IA162" s="76">
        <f t="shared" si="296"/>
        <v>0</v>
      </c>
      <c r="IB162" s="76">
        <f t="shared" si="297"/>
        <v>0</v>
      </c>
      <c r="IC162" s="76">
        <f t="shared" si="298"/>
        <v>0</v>
      </c>
      <c r="ID162" s="76">
        <f t="shared" si="299"/>
        <v>0</v>
      </c>
      <c r="IE162" s="78">
        <f>IF('Daftar Pegawai'!I156="ASN YANG TIDAK DIBAYARKAN TPP",100%,
 IF(HZ162&gt;=$C$4,100%,
 (HN162*3%)+H162+I162+J162+O162+P162+Q162+V162+W162+X162+AC162+AD162+AE162+AJ162+AK162+AL162+AQ162+AR162+AS162+AX162+AY162+AZ162+BE162+BF162+BG162+BL162+BM162+BN162+BS162+BT162+BU162+BZ162+CA162+CB162+CG162+CH162+CI162+CN162+CO162+CP162+CU162+CV162+CW162+DB162+DC162+DD162+DI162+DJ162+DK162+DP162+DQ162+DR162+DW162+DX162+DY162+ED162+EE162+EF162+EK162+EL162+EM162+ER162+ES162+ET162+EY162+EZ162+FA162+FF162+FG162+FH162+FM162+FN162+FO162+FT162+FU162+FV162+GA162+GB162+GC162+GH162+GI162+GJ162+GO162+GP162+GQ162+GV162+GW162+GX162+HC162+HD162+HE162+HJ162+HK162+HL162+'Daftar Pegawai'!K156+'Daftar Pegawai'!M156+'Daftar Pegawai'!U156+'Daftar Pegawai'!O156+'Daftar Pegawai'!Q156+'Daftar Pegawai'!S156
 )
)</f>
        <v>1</v>
      </c>
      <c r="IF162" s="78">
        <f t="shared" si="394"/>
        <v>1</v>
      </c>
    </row>
    <row r="163" spans="1:240" x14ac:dyDescent="0.25">
      <c r="A163" s="121">
        <f t="shared" si="300"/>
        <v>153</v>
      </c>
      <c r="B163" s="121">
        <f>'Daftar Pegawai'!B157</f>
        <v>0</v>
      </c>
      <c r="C163" s="121">
        <f>'Daftar Pegawai'!C157</f>
        <v>0</v>
      </c>
      <c r="D163" s="118"/>
      <c r="E163" s="118"/>
      <c r="F163" s="119"/>
      <c r="G163" s="119"/>
      <c r="H163" s="77">
        <f t="shared" si="301"/>
        <v>0</v>
      </c>
      <c r="I163" s="77">
        <f t="shared" si="302"/>
        <v>0</v>
      </c>
      <c r="J163" s="77">
        <f t="shared" si="303"/>
        <v>0</v>
      </c>
      <c r="K163" s="118"/>
      <c r="L163" s="118"/>
      <c r="M163" s="119"/>
      <c r="N163" s="119"/>
      <c r="O163" s="77">
        <f t="shared" si="304"/>
        <v>0</v>
      </c>
      <c r="P163" s="77">
        <f t="shared" si="305"/>
        <v>0</v>
      </c>
      <c r="Q163" s="77">
        <f t="shared" si="306"/>
        <v>0</v>
      </c>
      <c r="R163" s="118"/>
      <c r="S163" s="118"/>
      <c r="T163" s="119"/>
      <c r="U163" s="119"/>
      <c r="V163" s="77">
        <f t="shared" si="307"/>
        <v>0</v>
      </c>
      <c r="W163" s="77">
        <f t="shared" si="308"/>
        <v>0</v>
      </c>
      <c r="X163" s="77">
        <f t="shared" si="309"/>
        <v>0</v>
      </c>
      <c r="Y163" s="118"/>
      <c r="Z163" s="118"/>
      <c r="AA163" s="119"/>
      <c r="AB163" s="119"/>
      <c r="AC163" s="77">
        <f t="shared" si="310"/>
        <v>0</v>
      </c>
      <c r="AD163" s="77">
        <f t="shared" si="311"/>
        <v>0</v>
      </c>
      <c r="AE163" s="77">
        <f t="shared" si="312"/>
        <v>0</v>
      </c>
      <c r="AF163" s="118"/>
      <c r="AG163" s="118"/>
      <c r="AH163" s="119"/>
      <c r="AI163" s="119"/>
      <c r="AJ163" s="77">
        <f t="shared" si="313"/>
        <v>0</v>
      </c>
      <c r="AK163" s="77">
        <f t="shared" si="314"/>
        <v>0</v>
      </c>
      <c r="AL163" s="77">
        <f t="shared" si="315"/>
        <v>0</v>
      </c>
      <c r="AM163" s="118"/>
      <c r="AN163" s="118"/>
      <c r="AO163" s="119"/>
      <c r="AP163" s="119"/>
      <c r="AQ163" s="77">
        <f t="shared" si="316"/>
        <v>0</v>
      </c>
      <c r="AR163" s="77">
        <f t="shared" si="317"/>
        <v>0</v>
      </c>
      <c r="AS163" s="77">
        <f t="shared" si="318"/>
        <v>0</v>
      </c>
      <c r="AT163" s="118"/>
      <c r="AU163" s="118"/>
      <c r="AV163" s="119"/>
      <c r="AW163" s="119"/>
      <c r="AX163" s="77">
        <f t="shared" si="319"/>
        <v>0</v>
      </c>
      <c r="AY163" s="77">
        <f t="shared" si="320"/>
        <v>0</v>
      </c>
      <c r="AZ163" s="77">
        <f t="shared" si="321"/>
        <v>0</v>
      </c>
      <c r="BA163" s="118"/>
      <c r="BB163" s="118"/>
      <c r="BC163" s="119"/>
      <c r="BD163" s="119"/>
      <c r="BE163" s="77">
        <f t="shared" si="322"/>
        <v>0</v>
      </c>
      <c r="BF163" s="77">
        <f t="shared" si="323"/>
        <v>0</v>
      </c>
      <c r="BG163" s="77">
        <f t="shared" si="324"/>
        <v>0</v>
      </c>
      <c r="BH163" s="118"/>
      <c r="BI163" s="118"/>
      <c r="BJ163" s="119"/>
      <c r="BK163" s="119"/>
      <c r="BL163" s="77">
        <f t="shared" si="325"/>
        <v>0</v>
      </c>
      <c r="BM163" s="77">
        <f t="shared" si="326"/>
        <v>0</v>
      </c>
      <c r="BN163" s="77">
        <f t="shared" si="327"/>
        <v>0</v>
      </c>
      <c r="BO163" s="118"/>
      <c r="BP163" s="118"/>
      <c r="BQ163" s="119"/>
      <c r="BR163" s="119"/>
      <c r="BS163" s="77">
        <f t="shared" si="328"/>
        <v>0</v>
      </c>
      <c r="BT163" s="77">
        <f t="shared" si="329"/>
        <v>0</v>
      </c>
      <c r="BU163" s="77">
        <f t="shared" si="330"/>
        <v>0</v>
      </c>
      <c r="BV163" s="118"/>
      <c r="BW163" s="118"/>
      <c r="BX163" s="119"/>
      <c r="BY163" s="119"/>
      <c r="BZ163" s="77">
        <f t="shared" si="331"/>
        <v>0</v>
      </c>
      <c r="CA163" s="77">
        <f t="shared" si="332"/>
        <v>0</v>
      </c>
      <c r="CB163" s="77">
        <f t="shared" si="333"/>
        <v>0</v>
      </c>
      <c r="CC163" s="118"/>
      <c r="CD163" s="118"/>
      <c r="CE163" s="119"/>
      <c r="CF163" s="119"/>
      <c r="CG163" s="77">
        <f t="shared" si="334"/>
        <v>0</v>
      </c>
      <c r="CH163" s="77">
        <f t="shared" si="335"/>
        <v>0</v>
      </c>
      <c r="CI163" s="77">
        <f t="shared" si="336"/>
        <v>0</v>
      </c>
      <c r="CJ163" s="118"/>
      <c r="CK163" s="118"/>
      <c r="CL163" s="119"/>
      <c r="CM163" s="119"/>
      <c r="CN163" s="77">
        <f t="shared" si="337"/>
        <v>0</v>
      </c>
      <c r="CO163" s="77">
        <f t="shared" si="338"/>
        <v>0</v>
      </c>
      <c r="CP163" s="77">
        <f t="shared" si="339"/>
        <v>0</v>
      </c>
      <c r="CQ163" s="118"/>
      <c r="CR163" s="118"/>
      <c r="CS163" s="119"/>
      <c r="CT163" s="119"/>
      <c r="CU163" s="77">
        <f t="shared" si="340"/>
        <v>0</v>
      </c>
      <c r="CV163" s="77">
        <f t="shared" si="341"/>
        <v>0</v>
      </c>
      <c r="CW163" s="77">
        <f t="shared" si="342"/>
        <v>0</v>
      </c>
      <c r="CX163" s="118"/>
      <c r="CY163" s="118"/>
      <c r="CZ163" s="119"/>
      <c r="DA163" s="119"/>
      <c r="DB163" s="77">
        <f t="shared" si="343"/>
        <v>0</v>
      </c>
      <c r="DC163" s="77">
        <f t="shared" si="344"/>
        <v>0</v>
      </c>
      <c r="DD163" s="77">
        <f t="shared" si="345"/>
        <v>0</v>
      </c>
      <c r="DE163" s="118"/>
      <c r="DF163" s="118"/>
      <c r="DG163" s="119"/>
      <c r="DH163" s="119"/>
      <c r="DI163" s="77">
        <f t="shared" si="346"/>
        <v>0</v>
      </c>
      <c r="DJ163" s="77">
        <f t="shared" si="347"/>
        <v>0</v>
      </c>
      <c r="DK163" s="77">
        <f t="shared" si="348"/>
        <v>0</v>
      </c>
      <c r="DL163" s="118"/>
      <c r="DM163" s="118"/>
      <c r="DN163" s="119"/>
      <c r="DO163" s="119"/>
      <c r="DP163" s="77">
        <f t="shared" si="349"/>
        <v>0</v>
      </c>
      <c r="DQ163" s="77">
        <f t="shared" si="350"/>
        <v>0</v>
      </c>
      <c r="DR163" s="77">
        <f t="shared" si="351"/>
        <v>0</v>
      </c>
      <c r="DS163" s="118"/>
      <c r="DT163" s="118"/>
      <c r="DU163" s="119"/>
      <c r="DV163" s="119"/>
      <c r="DW163" s="77">
        <f t="shared" si="352"/>
        <v>0</v>
      </c>
      <c r="DX163" s="77">
        <f t="shared" si="353"/>
        <v>0</v>
      </c>
      <c r="DY163" s="77">
        <f t="shared" si="354"/>
        <v>0</v>
      </c>
      <c r="DZ163" s="118"/>
      <c r="EA163" s="118"/>
      <c r="EB163" s="119"/>
      <c r="EC163" s="119"/>
      <c r="ED163" s="77">
        <f t="shared" si="355"/>
        <v>0</v>
      </c>
      <c r="EE163" s="77">
        <f t="shared" si="356"/>
        <v>0</v>
      </c>
      <c r="EF163" s="77">
        <f t="shared" si="357"/>
        <v>0</v>
      </c>
      <c r="EG163" s="118"/>
      <c r="EH163" s="118"/>
      <c r="EI163" s="119"/>
      <c r="EJ163" s="119"/>
      <c r="EK163" s="77">
        <f t="shared" si="358"/>
        <v>0</v>
      </c>
      <c r="EL163" s="77">
        <f t="shared" si="359"/>
        <v>0</v>
      </c>
      <c r="EM163" s="77">
        <f t="shared" si="360"/>
        <v>0</v>
      </c>
      <c r="EN163" s="118"/>
      <c r="EO163" s="118"/>
      <c r="EP163" s="119"/>
      <c r="EQ163" s="119"/>
      <c r="ER163" s="77">
        <f t="shared" si="361"/>
        <v>0</v>
      </c>
      <c r="ES163" s="77">
        <f t="shared" si="362"/>
        <v>0</v>
      </c>
      <c r="ET163" s="77">
        <f t="shared" si="363"/>
        <v>0</v>
      </c>
      <c r="EU163" s="118"/>
      <c r="EV163" s="118"/>
      <c r="EW163" s="119"/>
      <c r="EX163" s="119"/>
      <c r="EY163" s="77">
        <f t="shared" si="364"/>
        <v>0</v>
      </c>
      <c r="EZ163" s="77">
        <f t="shared" si="365"/>
        <v>0</v>
      </c>
      <c r="FA163" s="77">
        <f t="shared" si="366"/>
        <v>0</v>
      </c>
      <c r="FB163" s="118"/>
      <c r="FC163" s="118"/>
      <c r="FD163" s="119"/>
      <c r="FE163" s="119"/>
      <c r="FF163" s="77">
        <f t="shared" si="367"/>
        <v>0</v>
      </c>
      <c r="FG163" s="77">
        <f t="shared" si="368"/>
        <v>0</v>
      </c>
      <c r="FH163" s="77">
        <f t="shared" si="369"/>
        <v>0</v>
      </c>
      <c r="FI163" s="118"/>
      <c r="FJ163" s="118"/>
      <c r="FK163" s="119"/>
      <c r="FL163" s="119"/>
      <c r="FM163" s="77">
        <f t="shared" si="370"/>
        <v>0</v>
      </c>
      <c r="FN163" s="77">
        <f t="shared" si="371"/>
        <v>0</v>
      </c>
      <c r="FO163" s="77">
        <f t="shared" si="372"/>
        <v>0</v>
      </c>
      <c r="FP163" s="118"/>
      <c r="FQ163" s="118"/>
      <c r="FR163" s="119"/>
      <c r="FS163" s="119"/>
      <c r="FT163" s="77">
        <f t="shared" si="373"/>
        <v>0</v>
      </c>
      <c r="FU163" s="77">
        <f t="shared" si="374"/>
        <v>0</v>
      </c>
      <c r="FV163" s="77">
        <f t="shared" si="375"/>
        <v>0</v>
      </c>
      <c r="FW163" s="118"/>
      <c r="FX163" s="118"/>
      <c r="FY163" s="119"/>
      <c r="FZ163" s="119"/>
      <c r="GA163" s="77">
        <f t="shared" si="376"/>
        <v>0</v>
      </c>
      <c r="GB163" s="77">
        <f t="shared" si="377"/>
        <v>0</v>
      </c>
      <c r="GC163" s="77">
        <f t="shared" si="378"/>
        <v>0</v>
      </c>
      <c r="GD163" s="118"/>
      <c r="GE163" s="118"/>
      <c r="GF163" s="119"/>
      <c r="GG163" s="119"/>
      <c r="GH163" s="77">
        <f t="shared" si="379"/>
        <v>0</v>
      </c>
      <c r="GI163" s="77">
        <f t="shared" si="380"/>
        <v>0</v>
      </c>
      <c r="GJ163" s="77">
        <f t="shared" si="381"/>
        <v>0</v>
      </c>
      <c r="GK163" s="118"/>
      <c r="GL163" s="118"/>
      <c r="GM163" s="119"/>
      <c r="GN163" s="119"/>
      <c r="GO163" s="77">
        <f t="shared" si="382"/>
        <v>0</v>
      </c>
      <c r="GP163" s="77">
        <f t="shared" si="383"/>
        <v>0</v>
      </c>
      <c r="GQ163" s="77">
        <f t="shared" si="384"/>
        <v>0</v>
      </c>
      <c r="GR163" s="118"/>
      <c r="GS163" s="118"/>
      <c r="GT163" s="119"/>
      <c r="GU163" s="119"/>
      <c r="GV163" s="77">
        <f t="shared" si="385"/>
        <v>0</v>
      </c>
      <c r="GW163" s="77">
        <f t="shared" si="386"/>
        <v>0</v>
      </c>
      <c r="GX163" s="77">
        <f t="shared" si="387"/>
        <v>0</v>
      </c>
      <c r="GY163" s="118"/>
      <c r="GZ163" s="118"/>
      <c r="HA163" s="119"/>
      <c r="HB163" s="119"/>
      <c r="HC163" s="77">
        <f t="shared" si="388"/>
        <v>0</v>
      </c>
      <c r="HD163" s="77">
        <f t="shared" si="389"/>
        <v>0</v>
      </c>
      <c r="HE163" s="77">
        <f t="shared" si="390"/>
        <v>0</v>
      </c>
      <c r="HF163" s="118"/>
      <c r="HG163" s="118"/>
      <c r="HH163" s="119"/>
      <c r="HI163" s="119"/>
      <c r="HJ163" s="77">
        <f t="shared" si="391"/>
        <v>0</v>
      </c>
      <c r="HK163" s="77">
        <f t="shared" si="392"/>
        <v>0</v>
      </c>
      <c r="HL163" s="77">
        <f t="shared" si="393"/>
        <v>0</v>
      </c>
      <c r="HM163" s="120"/>
      <c r="HN163" s="120"/>
      <c r="HO163" s="120"/>
      <c r="HP163" s="120"/>
      <c r="HQ163" s="120"/>
      <c r="HR163" s="120"/>
      <c r="HS163" s="76">
        <f t="shared" si="288"/>
        <v>0</v>
      </c>
      <c r="HT163" s="76">
        <f t="shared" si="289"/>
        <v>0</v>
      </c>
      <c r="HU163" s="76">
        <f t="shared" si="290"/>
        <v>0</v>
      </c>
      <c r="HV163" s="76">
        <f t="shared" si="291"/>
        <v>0</v>
      </c>
      <c r="HW163" s="76">
        <f t="shared" si="292"/>
        <v>0</v>
      </c>
      <c r="HX163" s="76">
        <f t="shared" si="293"/>
        <v>0</v>
      </c>
      <c r="HY163" s="76">
        <f t="shared" si="294"/>
        <v>0</v>
      </c>
      <c r="HZ163" s="76">
        <f t="shared" si="295"/>
        <v>0</v>
      </c>
      <c r="IA163" s="76">
        <f t="shared" si="296"/>
        <v>0</v>
      </c>
      <c r="IB163" s="76">
        <f t="shared" si="297"/>
        <v>0</v>
      </c>
      <c r="IC163" s="76">
        <f t="shared" si="298"/>
        <v>0</v>
      </c>
      <c r="ID163" s="76">
        <f t="shared" si="299"/>
        <v>0</v>
      </c>
      <c r="IE163" s="78">
        <f>IF('Daftar Pegawai'!I157="ASN YANG TIDAK DIBAYARKAN TPP",100%,
 IF(HZ163&gt;=$C$4,100%,
 (HN163*3%)+H163+I163+J163+O163+P163+Q163+V163+W163+X163+AC163+AD163+AE163+AJ163+AK163+AL163+AQ163+AR163+AS163+AX163+AY163+AZ163+BE163+BF163+BG163+BL163+BM163+BN163+BS163+BT163+BU163+BZ163+CA163+CB163+CG163+CH163+CI163+CN163+CO163+CP163+CU163+CV163+CW163+DB163+DC163+DD163+DI163+DJ163+DK163+DP163+DQ163+DR163+DW163+DX163+DY163+ED163+EE163+EF163+EK163+EL163+EM163+ER163+ES163+ET163+EY163+EZ163+FA163+FF163+FG163+FH163+FM163+FN163+FO163+FT163+FU163+FV163+GA163+GB163+GC163+GH163+GI163+GJ163+GO163+GP163+GQ163+GV163+GW163+GX163+HC163+HD163+HE163+HJ163+HK163+HL163+'Daftar Pegawai'!K157+'Daftar Pegawai'!M157+'Daftar Pegawai'!U157+'Daftar Pegawai'!O157+'Daftar Pegawai'!Q157+'Daftar Pegawai'!S157
 )
)</f>
        <v>1</v>
      </c>
      <c r="IF163" s="78">
        <f t="shared" si="394"/>
        <v>1</v>
      </c>
    </row>
    <row r="164" spans="1:240" x14ac:dyDescent="0.25">
      <c r="A164" s="121">
        <f t="shared" si="300"/>
        <v>154</v>
      </c>
      <c r="B164" s="121">
        <f>'Daftar Pegawai'!B158</f>
        <v>0</v>
      </c>
      <c r="C164" s="121">
        <f>'Daftar Pegawai'!C158</f>
        <v>0</v>
      </c>
      <c r="D164" s="118"/>
      <c r="E164" s="118"/>
      <c r="F164" s="119"/>
      <c r="G164" s="119"/>
      <c r="H164" s="77">
        <f t="shared" si="301"/>
        <v>0</v>
      </c>
      <c r="I164" s="77">
        <f t="shared" si="302"/>
        <v>0</v>
      </c>
      <c r="J164" s="77">
        <f t="shared" si="303"/>
        <v>0</v>
      </c>
      <c r="K164" s="118"/>
      <c r="L164" s="118"/>
      <c r="M164" s="119"/>
      <c r="N164" s="119"/>
      <c r="O164" s="77">
        <f t="shared" si="304"/>
        <v>0</v>
      </c>
      <c r="P164" s="77">
        <f t="shared" si="305"/>
        <v>0</v>
      </c>
      <c r="Q164" s="77">
        <f t="shared" si="306"/>
        <v>0</v>
      </c>
      <c r="R164" s="118"/>
      <c r="S164" s="118"/>
      <c r="T164" s="119"/>
      <c r="U164" s="119"/>
      <c r="V164" s="77">
        <f t="shared" si="307"/>
        <v>0</v>
      </c>
      <c r="W164" s="77">
        <f t="shared" si="308"/>
        <v>0</v>
      </c>
      <c r="X164" s="77">
        <f t="shared" si="309"/>
        <v>0</v>
      </c>
      <c r="Y164" s="118"/>
      <c r="Z164" s="118"/>
      <c r="AA164" s="119"/>
      <c r="AB164" s="119"/>
      <c r="AC164" s="77">
        <f t="shared" si="310"/>
        <v>0</v>
      </c>
      <c r="AD164" s="77">
        <f t="shared" si="311"/>
        <v>0</v>
      </c>
      <c r="AE164" s="77">
        <f t="shared" si="312"/>
        <v>0</v>
      </c>
      <c r="AF164" s="118"/>
      <c r="AG164" s="118"/>
      <c r="AH164" s="119"/>
      <c r="AI164" s="119"/>
      <c r="AJ164" s="77">
        <f t="shared" si="313"/>
        <v>0</v>
      </c>
      <c r="AK164" s="77">
        <f t="shared" si="314"/>
        <v>0</v>
      </c>
      <c r="AL164" s="77">
        <f t="shared" si="315"/>
        <v>0</v>
      </c>
      <c r="AM164" s="118"/>
      <c r="AN164" s="118"/>
      <c r="AO164" s="119"/>
      <c r="AP164" s="119"/>
      <c r="AQ164" s="77">
        <f t="shared" si="316"/>
        <v>0</v>
      </c>
      <c r="AR164" s="77">
        <f t="shared" si="317"/>
        <v>0</v>
      </c>
      <c r="AS164" s="77">
        <f t="shared" si="318"/>
        <v>0</v>
      </c>
      <c r="AT164" s="118"/>
      <c r="AU164" s="118"/>
      <c r="AV164" s="119"/>
      <c r="AW164" s="119"/>
      <c r="AX164" s="77">
        <f t="shared" si="319"/>
        <v>0</v>
      </c>
      <c r="AY164" s="77">
        <f t="shared" si="320"/>
        <v>0</v>
      </c>
      <c r="AZ164" s="77">
        <f t="shared" si="321"/>
        <v>0</v>
      </c>
      <c r="BA164" s="118"/>
      <c r="BB164" s="118"/>
      <c r="BC164" s="119"/>
      <c r="BD164" s="119"/>
      <c r="BE164" s="77">
        <f t="shared" si="322"/>
        <v>0</v>
      </c>
      <c r="BF164" s="77">
        <f t="shared" si="323"/>
        <v>0</v>
      </c>
      <c r="BG164" s="77">
        <f t="shared" si="324"/>
        <v>0</v>
      </c>
      <c r="BH164" s="118"/>
      <c r="BI164" s="118"/>
      <c r="BJ164" s="119"/>
      <c r="BK164" s="119"/>
      <c r="BL164" s="77">
        <f t="shared" si="325"/>
        <v>0</v>
      </c>
      <c r="BM164" s="77">
        <f t="shared" si="326"/>
        <v>0</v>
      </c>
      <c r="BN164" s="77">
        <f t="shared" si="327"/>
        <v>0</v>
      </c>
      <c r="BO164" s="118"/>
      <c r="BP164" s="118"/>
      <c r="BQ164" s="119"/>
      <c r="BR164" s="119"/>
      <c r="BS164" s="77">
        <f t="shared" si="328"/>
        <v>0</v>
      </c>
      <c r="BT164" s="77">
        <f t="shared" si="329"/>
        <v>0</v>
      </c>
      <c r="BU164" s="77">
        <f t="shared" si="330"/>
        <v>0</v>
      </c>
      <c r="BV164" s="118"/>
      <c r="BW164" s="118"/>
      <c r="BX164" s="119"/>
      <c r="BY164" s="119"/>
      <c r="BZ164" s="77">
        <f t="shared" si="331"/>
        <v>0</v>
      </c>
      <c r="CA164" s="77">
        <f t="shared" si="332"/>
        <v>0</v>
      </c>
      <c r="CB164" s="77">
        <f t="shared" si="333"/>
        <v>0</v>
      </c>
      <c r="CC164" s="118"/>
      <c r="CD164" s="118"/>
      <c r="CE164" s="119"/>
      <c r="CF164" s="119"/>
      <c r="CG164" s="77">
        <f t="shared" si="334"/>
        <v>0</v>
      </c>
      <c r="CH164" s="77">
        <f t="shared" si="335"/>
        <v>0</v>
      </c>
      <c r="CI164" s="77">
        <f t="shared" si="336"/>
        <v>0</v>
      </c>
      <c r="CJ164" s="118"/>
      <c r="CK164" s="118"/>
      <c r="CL164" s="119"/>
      <c r="CM164" s="119"/>
      <c r="CN164" s="77">
        <f t="shared" si="337"/>
        <v>0</v>
      </c>
      <c r="CO164" s="77">
        <f t="shared" si="338"/>
        <v>0</v>
      </c>
      <c r="CP164" s="77">
        <f t="shared" si="339"/>
        <v>0</v>
      </c>
      <c r="CQ164" s="118"/>
      <c r="CR164" s="118"/>
      <c r="CS164" s="119"/>
      <c r="CT164" s="119"/>
      <c r="CU164" s="77">
        <f t="shared" si="340"/>
        <v>0</v>
      </c>
      <c r="CV164" s="77">
        <f t="shared" si="341"/>
        <v>0</v>
      </c>
      <c r="CW164" s="77">
        <f t="shared" si="342"/>
        <v>0</v>
      </c>
      <c r="CX164" s="118"/>
      <c r="CY164" s="118"/>
      <c r="CZ164" s="119"/>
      <c r="DA164" s="119"/>
      <c r="DB164" s="77">
        <f t="shared" si="343"/>
        <v>0</v>
      </c>
      <c r="DC164" s="77">
        <f t="shared" si="344"/>
        <v>0</v>
      </c>
      <c r="DD164" s="77">
        <f t="shared" si="345"/>
        <v>0</v>
      </c>
      <c r="DE164" s="118"/>
      <c r="DF164" s="118"/>
      <c r="DG164" s="119"/>
      <c r="DH164" s="119"/>
      <c r="DI164" s="77">
        <f t="shared" si="346"/>
        <v>0</v>
      </c>
      <c r="DJ164" s="77">
        <f t="shared" si="347"/>
        <v>0</v>
      </c>
      <c r="DK164" s="77">
        <f t="shared" si="348"/>
        <v>0</v>
      </c>
      <c r="DL164" s="118"/>
      <c r="DM164" s="118"/>
      <c r="DN164" s="119"/>
      <c r="DO164" s="119"/>
      <c r="DP164" s="77">
        <f t="shared" si="349"/>
        <v>0</v>
      </c>
      <c r="DQ164" s="77">
        <f t="shared" si="350"/>
        <v>0</v>
      </c>
      <c r="DR164" s="77">
        <f t="shared" si="351"/>
        <v>0</v>
      </c>
      <c r="DS164" s="118"/>
      <c r="DT164" s="118"/>
      <c r="DU164" s="119"/>
      <c r="DV164" s="119"/>
      <c r="DW164" s="77">
        <f t="shared" si="352"/>
        <v>0</v>
      </c>
      <c r="DX164" s="77">
        <f t="shared" si="353"/>
        <v>0</v>
      </c>
      <c r="DY164" s="77">
        <f t="shared" si="354"/>
        <v>0</v>
      </c>
      <c r="DZ164" s="118"/>
      <c r="EA164" s="118"/>
      <c r="EB164" s="119"/>
      <c r="EC164" s="119"/>
      <c r="ED164" s="77">
        <f t="shared" si="355"/>
        <v>0</v>
      </c>
      <c r="EE164" s="77">
        <f t="shared" si="356"/>
        <v>0</v>
      </c>
      <c r="EF164" s="77">
        <f t="shared" si="357"/>
        <v>0</v>
      </c>
      <c r="EG164" s="118"/>
      <c r="EH164" s="118"/>
      <c r="EI164" s="119"/>
      <c r="EJ164" s="119"/>
      <c r="EK164" s="77">
        <f t="shared" si="358"/>
        <v>0</v>
      </c>
      <c r="EL164" s="77">
        <f t="shared" si="359"/>
        <v>0</v>
      </c>
      <c r="EM164" s="77">
        <f t="shared" si="360"/>
        <v>0</v>
      </c>
      <c r="EN164" s="118"/>
      <c r="EO164" s="118"/>
      <c r="EP164" s="119"/>
      <c r="EQ164" s="119"/>
      <c r="ER164" s="77">
        <f t="shared" si="361"/>
        <v>0</v>
      </c>
      <c r="ES164" s="77">
        <f t="shared" si="362"/>
        <v>0</v>
      </c>
      <c r="ET164" s="77">
        <f t="shared" si="363"/>
        <v>0</v>
      </c>
      <c r="EU164" s="118"/>
      <c r="EV164" s="118"/>
      <c r="EW164" s="119"/>
      <c r="EX164" s="119"/>
      <c r="EY164" s="77">
        <f t="shared" si="364"/>
        <v>0</v>
      </c>
      <c r="EZ164" s="77">
        <f t="shared" si="365"/>
        <v>0</v>
      </c>
      <c r="FA164" s="77">
        <f t="shared" si="366"/>
        <v>0</v>
      </c>
      <c r="FB164" s="118"/>
      <c r="FC164" s="118"/>
      <c r="FD164" s="119"/>
      <c r="FE164" s="119"/>
      <c r="FF164" s="77">
        <f t="shared" si="367"/>
        <v>0</v>
      </c>
      <c r="FG164" s="77">
        <f t="shared" si="368"/>
        <v>0</v>
      </c>
      <c r="FH164" s="77">
        <f t="shared" si="369"/>
        <v>0</v>
      </c>
      <c r="FI164" s="118"/>
      <c r="FJ164" s="118"/>
      <c r="FK164" s="119"/>
      <c r="FL164" s="119"/>
      <c r="FM164" s="77">
        <f t="shared" si="370"/>
        <v>0</v>
      </c>
      <c r="FN164" s="77">
        <f t="shared" si="371"/>
        <v>0</v>
      </c>
      <c r="FO164" s="77">
        <f t="shared" si="372"/>
        <v>0</v>
      </c>
      <c r="FP164" s="118"/>
      <c r="FQ164" s="118"/>
      <c r="FR164" s="119"/>
      <c r="FS164" s="119"/>
      <c r="FT164" s="77">
        <f t="shared" si="373"/>
        <v>0</v>
      </c>
      <c r="FU164" s="77">
        <f t="shared" si="374"/>
        <v>0</v>
      </c>
      <c r="FV164" s="77">
        <f t="shared" si="375"/>
        <v>0</v>
      </c>
      <c r="FW164" s="118"/>
      <c r="FX164" s="118"/>
      <c r="FY164" s="119"/>
      <c r="FZ164" s="119"/>
      <c r="GA164" s="77">
        <f t="shared" si="376"/>
        <v>0</v>
      </c>
      <c r="GB164" s="77">
        <f t="shared" si="377"/>
        <v>0</v>
      </c>
      <c r="GC164" s="77">
        <f t="shared" si="378"/>
        <v>0</v>
      </c>
      <c r="GD164" s="118"/>
      <c r="GE164" s="118"/>
      <c r="GF164" s="119"/>
      <c r="GG164" s="119"/>
      <c r="GH164" s="77">
        <f t="shared" si="379"/>
        <v>0</v>
      </c>
      <c r="GI164" s="77">
        <f t="shared" si="380"/>
        <v>0</v>
      </c>
      <c r="GJ164" s="77">
        <f t="shared" si="381"/>
        <v>0</v>
      </c>
      <c r="GK164" s="118"/>
      <c r="GL164" s="118"/>
      <c r="GM164" s="119"/>
      <c r="GN164" s="119"/>
      <c r="GO164" s="77">
        <f t="shared" si="382"/>
        <v>0</v>
      </c>
      <c r="GP164" s="77">
        <f t="shared" si="383"/>
        <v>0</v>
      </c>
      <c r="GQ164" s="77">
        <f t="shared" si="384"/>
        <v>0</v>
      </c>
      <c r="GR164" s="118"/>
      <c r="GS164" s="118"/>
      <c r="GT164" s="119"/>
      <c r="GU164" s="119"/>
      <c r="GV164" s="77">
        <f t="shared" si="385"/>
        <v>0</v>
      </c>
      <c r="GW164" s="77">
        <f t="shared" si="386"/>
        <v>0</v>
      </c>
      <c r="GX164" s="77">
        <f t="shared" si="387"/>
        <v>0</v>
      </c>
      <c r="GY164" s="118"/>
      <c r="GZ164" s="118"/>
      <c r="HA164" s="119"/>
      <c r="HB164" s="119"/>
      <c r="HC164" s="77">
        <f t="shared" si="388"/>
        <v>0</v>
      </c>
      <c r="HD164" s="77">
        <f t="shared" si="389"/>
        <v>0</v>
      </c>
      <c r="HE164" s="77">
        <f t="shared" si="390"/>
        <v>0</v>
      </c>
      <c r="HF164" s="118"/>
      <c r="HG164" s="118"/>
      <c r="HH164" s="119"/>
      <c r="HI164" s="119"/>
      <c r="HJ164" s="77">
        <f t="shared" si="391"/>
        <v>0</v>
      </c>
      <c r="HK164" s="77">
        <f t="shared" si="392"/>
        <v>0</v>
      </c>
      <c r="HL164" s="77">
        <f t="shared" si="393"/>
        <v>0</v>
      </c>
      <c r="HM164" s="120"/>
      <c r="HN164" s="120"/>
      <c r="HO164" s="120"/>
      <c r="HP164" s="120"/>
      <c r="HQ164" s="120"/>
      <c r="HR164" s="120"/>
      <c r="HS164" s="76">
        <f t="shared" si="288"/>
        <v>0</v>
      </c>
      <c r="HT164" s="76">
        <f t="shared" si="289"/>
        <v>0</v>
      </c>
      <c r="HU164" s="76">
        <f t="shared" si="290"/>
        <v>0</v>
      </c>
      <c r="HV164" s="76">
        <f t="shared" si="291"/>
        <v>0</v>
      </c>
      <c r="HW164" s="76">
        <f t="shared" si="292"/>
        <v>0</v>
      </c>
      <c r="HX164" s="76">
        <f t="shared" si="293"/>
        <v>0</v>
      </c>
      <c r="HY164" s="76">
        <f t="shared" si="294"/>
        <v>0</v>
      </c>
      <c r="HZ164" s="76">
        <f t="shared" si="295"/>
        <v>0</v>
      </c>
      <c r="IA164" s="76">
        <f t="shared" si="296"/>
        <v>0</v>
      </c>
      <c r="IB164" s="76">
        <f t="shared" si="297"/>
        <v>0</v>
      </c>
      <c r="IC164" s="76">
        <f t="shared" si="298"/>
        <v>0</v>
      </c>
      <c r="ID164" s="76">
        <f t="shared" si="299"/>
        <v>0</v>
      </c>
      <c r="IE164" s="78">
        <f>IF('Daftar Pegawai'!I158="ASN YANG TIDAK DIBAYARKAN TPP",100%,
 IF(HZ164&gt;=$C$4,100%,
 (HN164*3%)+H164+I164+J164+O164+P164+Q164+V164+W164+X164+AC164+AD164+AE164+AJ164+AK164+AL164+AQ164+AR164+AS164+AX164+AY164+AZ164+BE164+BF164+BG164+BL164+BM164+BN164+BS164+BT164+BU164+BZ164+CA164+CB164+CG164+CH164+CI164+CN164+CO164+CP164+CU164+CV164+CW164+DB164+DC164+DD164+DI164+DJ164+DK164+DP164+DQ164+DR164+DW164+DX164+DY164+ED164+EE164+EF164+EK164+EL164+EM164+ER164+ES164+ET164+EY164+EZ164+FA164+FF164+FG164+FH164+FM164+FN164+FO164+FT164+FU164+FV164+GA164+GB164+GC164+GH164+GI164+GJ164+GO164+GP164+GQ164+GV164+GW164+GX164+HC164+HD164+HE164+HJ164+HK164+HL164+'Daftar Pegawai'!K158+'Daftar Pegawai'!M158+'Daftar Pegawai'!U158+'Daftar Pegawai'!O158+'Daftar Pegawai'!Q158+'Daftar Pegawai'!S158
 )
)</f>
        <v>1</v>
      </c>
      <c r="IF164" s="78">
        <f t="shared" si="394"/>
        <v>1</v>
      </c>
    </row>
    <row r="165" spans="1:240" x14ac:dyDescent="0.25">
      <c r="A165" s="121">
        <f t="shared" si="300"/>
        <v>155</v>
      </c>
      <c r="B165" s="121">
        <f>'Daftar Pegawai'!B159</f>
        <v>0</v>
      </c>
      <c r="C165" s="121">
        <f>'Daftar Pegawai'!C159</f>
        <v>0</v>
      </c>
      <c r="D165" s="118"/>
      <c r="E165" s="118"/>
      <c r="F165" s="119"/>
      <c r="G165" s="119"/>
      <c r="H165" s="77">
        <f t="shared" si="301"/>
        <v>0</v>
      </c>
      <c r="I165" s="77">
        <f t="shared" si="302"/>
        <v>0</v>
      </c>
      <c r="J165" s="77">
        <f t="shared" si="303"/>
        <v>0</v>
      </c>
      <c r="K165" s="118"/>
      <c r="L165" s="118"/>
      <c r="M165" s="119"/>
      <c r="N165" s="119"/>
      <c r="O165" s="77">
        <f t="shared" si="304"/>
        <v>0</v>
      </c>
      <c r="P165" s="77">
        <f t="shared" si="305"/>
        <v>0</v>
      </c>
      <c r="Q165" s="77">
        <f t="shared" si="306"/>
        <v>0</v>
      </c>
      <c r="R165" s="118"/>
      <c r="S165" s="118"/>
      <c r="T165" s="119"/>
      <c r="U165" s="119"/>
      <c r="V165" s="77">
        <f t="shared" si="307"/>
        <v>0</v>
      </c>
      <c r="W165" s="77">
        <f t="shared" si="308"/>
        <v>0</v>
      </c>
      <c r="X165" s="77">
        <f t="shared" si="309"/>
        <v>0</v>
      </c>
      <c r="Y165" s="118"/>
      <c r="Z165" s="118"/>
      <c r="AA165" s="119"/>
      <c r="AB165" s="119"/>
      <c r="AC165" s="77">
        <f t="shared" si="310"/>
        <v>0</v>
      </c>
      <c r="AD165" s="77">
        <f t="shared" si="311"/>
        <v>0</v>
      </c>
      <c r="AE165" s="77">
        <f t="shared" si="312"/>
        <v>0</v>
      </c>
      <c r="AF165" s="118"/>
      <c r="AG165" s="118"/>
      <c r="AH165" s="119"/>
      <c r="AI165" s="119"/>
      <c r="AJ165" s="77">
        <f t="shared" si="313"/>
        <v>0</v>
      </c>
      <c r="AK165" s="77">
        <f t="shared" si="314"/>
        <v>0</v>
      </c>
      <c r="AL165" s="77">
        <f t="shared" si="315"/>
        <v>0</v>
      </c>
      <c r="AM165" s="118"/>
      <c r="AN165" s="118"/>
      <c r="AO165" s="119"/>
      <c r="AP165" s="119"/>
      <c r="AQ165" s="77">
        <f t="shared" si="316"/>
        <v>0</v>
      </c>
      <c r="AR165" s="77">
        <f t="shared" si="317"/>
        <v>0</v>
      </c>
      <c r="AS165" s="77">
        <f t="shared" si="318"/>
        <v>0</v>
      </c>
      <c r="AT165" s="118"/>
      <c r="AU165" s="118"/>
      <c r="AV165" s="119"/>
      <c r="AW165" s="119"/>
      <c r="AX165" s="77">
        <f t="shared" si="319"/>
        <v>0</v>
      </c>
      <c r="AY165" s="77">
        <f t="shared" si="320"/>
        <v>0</v>
      </c>
      <c r="AZ165" s="77">
        <f t="shared" si="321"/>
        <v>0</v>
      </c>
      <c r="BA165" s="118"/>
      <c r="BB165" s="118"/>
      <c r="BC165" s="119"/>
      <c r="BD165" s="119"/>
      <c r="BE165" s="77">
        <f t="shared" si="322"/>
        <v>0</v>
      </c>
      <c r="BF165" s="77">
        <f t="shared" si="323"/>
        <v>0</v>
      </c>
      <c r="BG165" s="77">
        <f t="shared" si="324"/>
        <v>0</v>
      </c>
      <c r="BH165" s="118"/>
      <c r="BI165" s="118"/>
      <c r="BJ165" s="119"/>
      <c r="BK165" s="119"/>
      <c r="BL165" s="77">
        <f t="shared" si="325"/>
        <v>0</v>
      </c>
      <c r="BM165" s="77">
        <f t="shared" si="326"/>
        <v>0</v>
      </c>
      <c r="BN165" s="77">
        <f t="shared" si="327"/>
        <v>0</v>
      </c>
      <c r="BO165" s="118"/>
      <c r="BP165" s="118"/>
      <c r="BQ165" s="119"/>
      <c r="BR165" s="119"/>
      <c r="BS165" s="77">
        <f t="shared" si="328"/>
        <v>0</v>
      </c>
      <c r="BT165" s="77">
        <f t="shared" si="329"/>
        <v>0</v>
      </c>
      <c r="BU165" s="77">
        <f t="shared" si="330"/>
        <v>0</v>
      </c>
      <c r="BV165" s="118"/>
      <c r="BW165" s="118"/>
      <c r="BX165" s="119"/>
      <c r="BY165" s="119"/>
      <c r="BZ165" s="77">
        <f t="shared" si="331"/>
        <v>0</v>
      </c>
      <c r="CA165" s="77">
        <f t="shared" si="332"/>
        <v>0</v>
      </c>
      <c r="CB165" s="77">
        <f t="shared" si="333"/>
        <v>0</v>
      </c>
      <c r="CC165" s="118"/>
      <c r="CD165" s="118"/>
      <c r="CE165" s="119"/>
      <c r="CF165" s="119"/>
      <c r="CG165" s="77">
        <f t="shared" si="334"/>
        <v>0</v>
      </c>
      <c r="CH165" s="77">
        <f t="shared" si="335"/>
        <v>0</v>
      </c>
      <c r="CI165" s="77">
        <f t="shared" si="336"/>
        <v>0</v>
      </c>
      <c r="CJ165" s="118"/>
      <c r="CK165" s="118"/>
      <c r="CL165" s="119"/>
      <c r="CM165" s="119"/>
      <c r="CN165" s="77">
        <f t="shared" si="337"/>
        <v>0</v>
      </c>
      <c r="CO165" s="77">
        <f t="shared" si="338"/>
        <v>0</v>
      </c>
      <c r="CP165" s="77">
        <f t="shared" si="339"/>
        <v>0</v>
      </c>
      <c r="CQ165" s="118"/>
      <c r="CR165" s="118"/>
      <c r="CS165" s="119"/>
      <c r="CT165" s="119"/>
      <c r="CU165" s="77">
        <f t="shared" si="340"/>
        <v>0</v>
      </c>
      <c r="CV165" s="77">
        <f t="shared" si="341"/>
        <v>0</v>
      </c>
      <c r="CW165" s="77">
        <f t="shared" si="342"/>
        <v>0</v>
      </c>
      <c r="CX165" s="118"/>
      <c r="CY165" s="118"/>
      <c r="CZ165" s="119"/>
      <c r="DA165" s="119"/>
      <c r="DB165" s="77">
        <f t="shared" si="343"/>
        <v>0</v>
      </c>
      <c r="DC165" s="77">
        <f t="shared" si="344"/>
        <v>0</v>
      </c>
      <c r="DD165" s="77">
        <f t="shared" si="345"/>
        <v>0</v>
      </c>
      <c r="DE165" s="118"/>
      <c r="DF165" s="118"/>
      <c r="DG165" s="119"/>
      <c r="DH165" s="119"/>
      <c r="DI165" s="77">
        <f t="shared" si="346"/>
        <v>0</v>
      </c>
      <c r="DJ165" s="77">
        <f t="shared" si="347"/>
        <v>0</v>
      </c>
      <c r="DK165" s="77">
        <f t="shared" si="348"/>
        <v>0</v>
      </c>
      <c r="DL165" s="118"/>
      <c r="DM165" s="118"/>
      <c r="DN165" s="119"/>
      <c r="DO165" s="119"/>
      <c r="DP165" s="77">
        <f t="shared" si="349"/>
        <v>0</v>
      </c>
      <c r="DQ165" s="77">
        <f t="shared" si="350"/>
        <v>0</v>
      </c>
      <c r="DR165" s="77">
        <f t="shared" si="351"/>
        <v>0</v>
      </c>
      <c r="DS165" s="118"/>
      <c r="DT165" s="118"/>
      <c r="DU165" s="119"/>
      <c r="DV165" s="119"/>
      <c r="DW165" s="77">
        <f t="shared" si="352"/>
        <v>0</v>
      </c>
      <c r="DX165" s="77">
        <f t="shared" si="353"/>
        <v>0</v>
      </c>
      <c r="DY165" s="77">
        <f t="shared" si="354"/>
        <v>0</v>
      </c>
      <c r="DZ165" s="118"/>
      <c r="EA165" s="118"/>
      <c r="EB165" s="119"/>
      <c r="EC165" s="119"/>
      <c r="ED165" s="77">
        <f t="shared" si="355"/>
        <v>0</v>
      </c>
      <c r="EE165" s="77">
        <f t="shared" si="356"/>
        <v>0</v>
      </c>
      <c r="EF165" s="77">
        <f t="shared" si="357"/>
        <v>0</v>
      </c>
      <c r="EG165" s="118"/>
      <c r="EH165" s="118"/>
      <c r="EI165" s="119"/>
      <c r="EJ165" s="119"/>
      <c r="EK165" s="77">
        <f t="shared" si="358"/>
        <v>0</v>
      </c>
      <c r="EL165" s="77">
        <f t="shared" si="359"/>
        <v>0</v>
      </c>
      <c r="EM165" s="77">
        <f t="shared" si="360"/>
        <v>0</v>
      </c>
      <c r="EN165" s="118"/>
      <c r="EO165" s="118"/>
      <c r="EP165" s="119"/>
      <c r="EQ165" s="119"/>
      <c r="ER165" s="77">
        <f t="shared" si="361"/>
        <v>0</v>
      </c>
      <c r="ES165" s="77">
        <f t="shared" si="362"/>
        <v>0</v>
      </c>
      <c r="ET165" s="77">
        <f t="shared" si="363"/>
        <v>0</v>
      </c>
      <c r="EU165" s="118"/>
      <c r="EV165" s="118"/>
      <c r="EW165" s="119"/>
      <c r="EX165" s="119"/>
      <c r="EY165" s="77">
        <f t="shared" si="364"/>
        <v>0</v>
      </c>
      <c r="EZ165" s="77">
        <f t="shared" si="365"/>
        <v>0</v>
      </c>
      <c r="FA165" s="77">
        <f t="shared" si="366"/>
        <v>0</v>
      </c>
      <c r="FB165" s="118"/>
      <c r="FC165" s="118"/>
      <c r="FD165" s="119"/>
      <c r="FE165" s="119"/>
      <c r="FF165" s="77">
        <f t="shared" si="367"/>
        <v>0</v>
      </c>
      <c r="FG165" s="77">
        <f t="shared" si="368"/>
        <v>0</v>
      </c>
      <c r="FH165" s="77">
        <f t="shared" si="369"/>
        <v>0</v>
      </c>
      <c r="FI165" s="118"/>
      <c r="FJ165" s="118"/>
      <c r="FK165" s="119"/>
      <c r="FL165" s="119"/>
      <c r="FM165" s="77">
        <f t="shared" si="370"/>
        <v>0</v>
      </c>
      <c r="FN165" s="77">
        <f t="shared" si="371"/>
        <v>0</v>
      </c>
      <c r="FO165" s="77">
        <f t="shared" si="372"/>
        <v>0</v>
      </c>
      <c r="FP165" s="118"/>
      <c r="FQ165" s="118"/>
      <c r="FR165" s="119"/>
      <c r="FS165" s="119"/>
      <c r="FT165" s="77">
        <f t="shared" si="373"/>
        <v>0</v>
      </c>
      <c r="FU165" s="77">
        <f t="shared" si="374"/>
        <v>0</v>
      </c>
      <c r="FV165" s="77">
        <f t="shared" si="375"/>
        <v>0</v>
      </c>
      <c r="FW165" s="118"/>
      <c r="FX165" s="118"/>
      <c r="FY165" s="119"/>
      <c r="FZ165" s="119"/>
      <c r="GA165" s="77">
        <f t="shared" si="376"/>
        <v>0</v>
      </c>
      <c r="GB165" s="77">
        <f t="shared" si="377"/>
        <v>0</v>
      </c>
      <c r="GC165" s="77">
        <f t="shared" si="378"/>
        <v>0</v>
      </c>
      <c r="GD165" s="118"/>
      <c r="GE165" s="118"/>
      <c r="GF165" s="119"/>
      <c r="GG165" s="119"/>
      <c r="GH165" s="77">
        <f t="shared" si="379"/>
        <v>0</v>
      </c>
      <c r="GI165" s="77">
        <f t="shared" si="380"/>
        <v>0</v>
      </c>
      <c r="GJ165" s="77">
        <f t="shared" si="381"/>
        <v>0</v>
      </c>
      <c r="GK165" s="118"/>
      <c r="GL165" s="118"/>
      <c r="GM165" s="119"/>
      <c r="GN165" s="119"/>
      <c r="GO165" s="77">
        <f t="shared" si="382"/>
        <v>0</v>
      </c>
      <c r="GP165" s="77">
        <f t="shared" si="383"/>
        <v>0</v>
      </c>
      <c r="GQ165" s="77">
        <f t="shared" si="384"/>
        <v>0</v>
      </c>
      <c r="GR165" s="118"/>
      <c r="GS165" s="118"/>
      <c r="GT165" s="119"/>
      <c r="GU165" s="119"/>
      <c r="GV165" s="77">
        <f t="shared" si="385"/>
        <v>0</v>
      </c>
      <c r="GW165" s="77">
        <f t="shared" si="386"/>
        <v>0</v>
      </c>
      <c r="GX165" s="77">
        <f t="shared" si="387"/>
        <v>0</v>
      </c>
      <c r="GY165" s="118"/>
      <c r="GZ165" s="118"/>
      <c r="HA165" s="119"/>
      <c r="HB165" s="119"/>
      <c r="HC165" s="77">
        <f t="shared" si="388"/>
        <v>0</v>
      </c>
      <c r="HD165" s="77">
        <f t="shared" si="389"/>
        <v>0</v>
      </c>
      <c r="HE165" s="77">
        <f t="shared" si="390"/>
        <v>0</v>
      </c>
      <c r="HF165" s="118"/>
      <c r="HG165" s="118"/>
      <c r="HH165" s="119"/>
      <c r="HI165" s="119"/>
      <c r="HJ165" s="77">
        <f t="shared" si="391"/>
        <v>0</v>
      </c>
      <c r="HK165" s="77">
        <f t="shared" si="392"/>
        <v>0</v>
      </c>
      <c r="HL165" s="77">
        <f t="shared" si="393"/>
        <v>0</v>
      </c>
      <c r="HM165" s="120"/>
      <c r="HN165" s="120"/>
      <c r="HO165" s="120"/>
      <c r="HP165" s="120"/>
      <c r="HQ165" s="120"/>
      <c r="HR165" s="120"/>
      <c r="HS165" s="76">
        <f t="shared" si="288"/>
        <v>0</v>
      </c>
      <c r="HT165" s="76">
        <f t="shared" si="289"/>
        <v>0</v>
      </c>
      <c r="HU165" s="76">
        <f t="shared" si="290"/>
        <v>0</v>
      </c>
      <c r="HV165" s="76">
        <f t="shared" si="291"/>
        <v>0</v>
      </c>
      <c r="HW165" s="76">
        <f t="shared" si="292"/>
        <v>0</v>
      </c>
      <c r="HX165" s="76">
        <f t="shared" si="293"/>
        <v>0</v>
      </c>
      <c r="HY165" s="76">
        <f t="shared" si="294"/>
        <v>0</v>
      </c>
      <c r="HZ165" s="76">
        <f t="shared" si="295"/>
        <v>0</v>
      </c>
      <c r="IA165" s="76">
        <f t="shared" si="296"/>
        <v>0</v>
      </c>
      <c r="IB165" s="76">
        <f t="shared" si="297"/>
        <v>0</v>
      </c>
      <c r="IC165" s="76">
        <f t="shared" si="298"/>
        <v>0</v>
      </c>
      <c r="ID165" s="76">
        <f t="shared" si="299"/>
        <v>0</v>
      </c>
      <c r="IE165" s="78">
        <f>IF('Daftar Pegawai'!I159="ASN YANG TIDAK DIBAYARKAN TPP",100%,
 IF(HZ165&gt;=$C$4,100%,
 (HN165*3%)+H165+I165+J165+O165+P165+Q165+V165+W165+X165+AC165+AD165+AE165+AJ165+AK165+AL165+AQ165+AR165+AS165+AX165+AY165+AZ165+BE165+BF165+BG165+BL165+BM165+BN165+BS165+BT165+BU165+BZ165+CA165+CB165+CG165+CH165+CI165+CN165+CO165+CP165+CU165+CV165+CW165+DB165+DC165+DD165+DI165+DJ165+DK165+DP165+DQ165+DR165+DW165+DX165+DY165+ED165+EE165+EF165+EK165+EL165+EM165+ER165+ES165+ET165+EY165+EZ165+FA165+FF165+FG165+FH165+FM165+FN165+FO165+FT165+FU165+FV165+GA165+GB165+GC165+GH165+GI165+GJ165+GO165+GP165+GQ165+GV165+GW165+GX165+HC165+HD165+HE165+HJ165+HK165+HL165+'Daftar Pegawai'!K159+'Daftar Pegawai'!M159+'Daftar Pegawai'!U159+'Daftar Pegawai'!O159+'Daftar Pegawai'!Q159+'Daftar Pegawai'!S159
 )
)</f>
        <v>1</v>
      </c>
      <c r="IF165" s="78">
        <f t="shared" si="394"/>
        <v>1</v>
      </c>
    </row>
    <row r="166" spans="1:240" x14ac:dyDescent="0.25">
      <c r="A166" s="121">
        <f t="shared" si="300"/>
        <v>156</v>
      </c>
      <c r="B166" s="121">
        <f>'Daftar Pegawai'!B160</f>
        <v>0</v>
      </c>
      <c r="C166" s="121">
        <f>'Daftar Pegawai'!C160</f>
        <v>0</v>
      </c>
      <c r="D166" s="118"/>
      <c r="E166" s="118"/>
      <c r="F166" s="119"/>
      <c r="G166" s="119"/>
      <c r="H166" s="77">
        <f t="shared" si="301"/>
        <v>0</v>
      </c>
      <c r="I166" s="77">
        <f t="shared" si="302"/>
        <v>0</v>
      </c>
      <c r="J166" s="77">
        <f t="shared" si="303"/>
        <v>0</v>
      </c>
      <c r="K166" s="118"/>
      <c r="L166" s="118"/>
      <c r="M166" s="119"/>
      <c r="N166" s="119"/>
      <c r="O166" s="77">
        <f t="shared" si="304"/>
        <v>0</v>
      </c>
      <c r="P166" s="77">
        <f t="shared" si="305"/>
        <v>0</v>
      </c>
      <c r="Q166" s="77">
        <f t="shared" si="306"/>
        <v>0</v>
      </c>
      <c r="R166" s="118"/>
      <c r="S166" s="118"/>
      <c r="T166" s="119"/>
      <c r="U166" s="119"/>
      <c r="V166" s="77">
        <f t="shared" si="307"/>
        <v>0</v>
      </c>
      <c r="W166" s="77">
        <f t="shared" si="308"/>
        <v>0</v>
      </c>
      <c r="X166" s="77">
        <f t="shared" si="309"/>
        <v>0</v>
      </c>
      <c r="Y166" s="118"/>
      <c r="Z166" s="118"/>
      <c r="AA166" s="119"/>
      <c r="AB166" s="119"/>
      <c r="AC166" s="77">
        <f t="shared" si="310"/>
        <v>0</v>
      </c>
      <c r="AD166" s="77">
        <f t="shared" si="311"/>
        <v>0</v>
      </c>
      <c r="AE166" s="77">
        <f t="shared" si="312"/>
        <v>0</v>
      </c>
      <c r="AF166" s="118"/>
      <c r="AG166" s="118"/>
      <c r="AH166" s="119"/>
      <c r="AI166" s="119"/>
      <c r="AJ166" s="77">
        <f t="shared" si="313"/>
        <v>0</v>
      </c>
      <c r="AK166" s="77">
        <f t="shared" si="314"/>
        <v>0</v>
      </c>
      <c r="AL166" s="77">
        <f t="shared" si="315"/>
        <v>0</v>
      </c>
      <c r="AM166" s="118"/>
      <c r="AN166" s="118"/>
      <c r="AO166" s="119"/>
      <c r="AP166" s="119"/>
      <c r="AQ166" s="77">
        <f t="shared" si="316"/>
        <v>0</v>
      </c>
      <c r="AR166" s="77">
        <f t="shared" si="317"/>
        <v>0</v>
      </c>
      <c r="AS166" s="77">
        <f t="shared" si="318"/>
        <v>0</v>
      </c>
      <c r="AT166" s="118"/>
      <c r="AU166" s="118"/>
      <c r="AV166" s="119"/>
      <c r="AW166" s="119"/>
      <c r="AX166" s="77">
        <f t="shared" si="319"/>
        <v>0</v>
      </c>
      <c r="AY166" s="77">
        <f t="shared" si="320"/>
        <v>0</v>
      </c>
      <c r="AZ166" s="77">
        <f t="shared" si="321"/>
        <v>0</v>
      </c>
      <c r="BA166" s="118"/>
      <c r="BB166" s="118"/>
      <c r="BC166" s="119"/>
      <c r="BD166" s="119"/>
      <c r="BE166" s="77">
        <f t="shared" si="322"/>
        <v>0</v>
      </c>
      <c r="BF166" s="77">
        <f t="shared" si="323"/>
        <v>0</v>
      </c>
      <c r="BG166" s="77">
        <f t="shared" si="324"/>
        <v>0</v>
      </c>
      <c r="BH166" s="118"/>
      <c r="BI166" s="118"/>
      <c r="BJ166" s="119"/>
      <c r="BK166" s="119"/>
      <c r="BL166" s="77">
        <f t="shared" si="325"/>
        <v>0</v>
      </c>
      <c r="BM166" s="77">
        <f t="shared" si="326"/>
        <v>0</v>
      </c>
      <c r="BN166" s="77">
        <f t="shared" si="327"/>
        <v>0</v>
      </c>
      <c r="BO166" s="118"/>
      <c r="BP166" s="118"/>
      <c r="BQ166" s="119"/>
      <c r="BR166" s="119"/>
      <c r="BS166" s="77">
        <f t="shared" si="328"/>
        <v>0</v>
      </c>
      <c r="BT166" s="77">
        <f t="shared" si="329"/>
        <v>0</v>
      </c>
      <c r="BU166" s="77">
        <f t="shared" si="330"/>
        <v>0</v>
      </c>
      <c r="BV166" s="118"/>
      <c r="BW166" s="118"/>
      <c r="BX166" s="119"/>
      <c r="BY166" s="119"/>
      <c r="BZ166" s="77">
        <f t="shared" si="331"/>
        <v>0</v>
      </c>
      <c r="CA166" s="77">
        <f t="shared" si="332"/>
        <v>0</v>
      </c>
      <c r="CB166" s="77">
        <f t="shared" si="333"/>
        <v>0</v>
      </c>
      <c r="CC166" s="118"/>
      <c r="CD166" s="118"/>
      <c r="CE166" s="119"/>
      <c r="CF166" s="119"/>
      <c r="CG166" s="77">
        <f t="shared" si="334"/>
        <v>0</v>
      </c>
      <c r="CH166" s="77">
        <f t="shared" si="335"/>
        <v>0</v>
      </c>
      <c r="CI166" s="77">
        <f t="shared" si="336"/>
        <v>0</v>
      </c>
      <c r="CJ166" s="118"/>
      <c r="CK166" s="118"/>
      <c r="CL166" s="119"/>
      <c r="CM166" s="119"/>
      <c r="CN166" s="77">
        <f t="shared" si="337"/>
        <v>0</v>
      </c>
      <c r="CO166" s="77">
        <f t="shared" si="338"/>
        <v>0</v>
      </c>
      <c r="CP166" s="77">
        <f t="shared" si="339"/>
        <v>0</v>
      </c>
      <c r="CQ166" s="118"/>
      <c r="CR166" s="118"/>
      <c r="CS166" s="119"/>
      <c r="CT166" s="119"/>
      <c r="CU166" s="77">
        <f t="shared" si="340"/>
        <v>0</v>
      </c>
      <c r="CV166" s="77">
        <f t="shared" si="341"/>
        <v>0</v>
      </c>
      <c r="CW166" s="77">
        <f t="shared" si="342"/>
        <v>0</v>
      </c>
      <c r="CX166" s="118"/>
      <c r="CY166" s="118"/>
      <c r="CZ166" s="119"/>
      <c r="DA166" s="119"/>
      <c r="DB166" s="77">
        <f t="shared" si="343"/>
        <v>0</v>
      </c>
      <c r="DC166" s="77">
        <f t="shared" si="344"/>
        <v>0</v>
      </c>
      <c r="DD166" s="77">
        <f t="shared" si="345"/>
        <v>0</v>
      </c>
      <c r="DE166" s="118"/>
      <c r="DF166" s="118"/>
      <c r="DG166" s="119"/>
      <c r="DH166" s="119"/>
      <c r="DI166" s="77">
        <f t="shared" si="346"/>
        <v>0</v>
      </c>
      <c r="DJ166" s="77">
        <f t="shared" si="347"/>
        <v>0</v>
      </c>
      <c r="DK166" s="77">
        <f t="shared" si="348"/>
        <v>0</v>
      </c>
      <c r="DL166" s="118"/>
      <c r="DM166" s="118"/>
      <c r="DN166" s="119"/>
      <c r="DO166" s="119"/>
      <c r="DP166" s="77">
        <f t="shared" si="349"/>
        <v>0</v>
      </c>
      <c r="DQ166" s="77">
        <f t="shared" si="350"/>
        <v>0</v>
      </c>
      <c r="DR166" s="77">
        <f t="shared" si="351"/>
        <v>0</v>
      </c>
      <c r="DS166" s="118"/>
      <c r="DT166" s="118"/>
      <c r="DU166" s="119"/>
      <c r="DV166" s="119"/>
      <c r="DW166" s="77">
        <f t="shared" si="352"/>
        <v>0</v>
      </c>
      <c r="DX166" s="77">
        <f t="shared" si="353"/>
        <v>0</v>
      </c>
      <c r="DY166" s="77">
        <f t="shared" si="354"/>
        <v>0</v>
      </c>
      <c r="DZ166" s="118"/>
      <c r="EA166" s="118"/>
      <c r="EB166" s="119"/>
      <c r="EC166" s="119"/>
      <c r="ED166" s="77">
        <f t="shared" si="355"/>
        <v>0</v>
      </c>
      <c r="EE166" s="77">
        <f t="shared" si="356"/>
        <v>0</v>
      </c>
      <c r="EF166" s="77">
        <f t="shared" si="357"/>
        <v>0</v>
      </c>
      <c r="EG166" s="118"/>
      <c r="EH166" s="118"/>
      <c r="EI166" s="119"/>
      <c r="EJ166" s="119"/>
      <c r="EK166" s="77">
        <f t="shared" si="358"/>
        <v>0</v>
      </c>
      <c r="EL166" s="77">
        <f t="shared" si="359"/>
        <v>0</v>
      </c>
      <c r="EM166" s="77">
        <f t="shared" si="360"/>
        <v>0</v>
      </c>
      <c r="EN166" s="118"/>
      <c r="EO166" s="118"/>
      <c r="EP166" s="119"/>
      <c r="EQ166" s="119"/>
      <c r="ER166" s="77">
        <f t="shared" si="361"/>
        <v>0</v>
      </c>
      <c r="ES166" s="77">
        <f t="shared" si="362"/>
        <v>0</v>
      </c>
      <c r="ET166" s="77">
        <f t="shared" si="363"/>
        <v>0</v>
      </c>
      <c r="EU166" s="118"/>
      <c r="EV166" s="118"/>
      <c r="EW166" s="119"/>
      <c r="EX166" s="119"/>
      <c r="EY166" s="77">
        <f t="shared" si="364"/>
        <v>0</v>
      </c>
      <c r="EZ166" s="77">
        <f t="shared" si="365"/>
        <v>0</v>
      </c>
      <c r="FA166" s="77">
        <f t="shared" si="366"/>
        <v>0</v>
      </c>
      <c r="FB166" s="118"/>
      <c r="FC166" s="118"/>
      <c r="FD166" s="119"/>
      <c r="FE166" s="119"/>
      <c r="FF166" s="77">
        <f t="shared" si="367"/>
        <v>0</v>
      </c>
      <c r="FG166" s="77">
        <f t="shared" si="368"/>
        <v>0</v>
      </c>
      <c r="FH166" s="77">
        <f t="shared" si="369"/>
        <v>0</v>
      </c>
      <c r="FI166" s="118"/>
      <c r="FJ166" s="118"/>
      <c r="FK166" s="119"/>
      <c r="FL166" s="119"/>
      <c r="FM166" s="77">
        <f t="shared" si="370"/>
        <v>0</v>
      </c>
      <c r="FN166" s="77">
        <f t="shared" si="371"/>
        <v>0</v>
      </c>
      <c r="FO166" s="77">
        <f t="shared" si="372"/>
        <v>0</v>
      </c>
      <c r="FP166" s="118"/>
      <c r="FQ166" s="118"/>
      <c r="FR166" s="119"/>
      <c r="FS166" s="119"/>
      <c r="FT166" s="77">
        <f t="shared" si="373"/>
        <v>0</v>
      </c>
      <c r="FU166" s="77">
        <f t="shared" si="374"/>
        <v>0</v>
      </c>
      <c r="FV166" s="77">
        <f t="shared" si="375"/>
        <v>0</v>
      </c>
      <c r="FW166" s="118"/>
      <c r="FX166" s="118"/>
      <c r="FY166" s="119"/>
      <c r="FZ166" s="119"/>
      <c r="GA166" s="77">
        <f t="shared" si="376"/>
        <v>0</v>
      </c>
      <c r="GB166" s="77">
        <f t="shared" si="377"/>
        <v>0</v>
      </c>
      <c r="GC166" s="77">
        <f t="shared" si="378"/>
        <v>0</v>
      </c>
      <c r="GD166" s="118"/>
      <c r="GE166" s="118"/>
      <c r="GF166" s="119"/>
      <c r="GG166" s="119"/>
      <c r="GH166" s="77">
        <f t="shared" si="379"/>
        <v>0</v>
      </c>
      <c r="GI166" s="77">
        <f t="shared" si="380"/>
        <v>0</v>
      </c>
      <c r="GJ166" s="77">
        <f t="shared" si="381"/>
        <v>0</v>
      </c>
      <c r="GK166" s="118"/>
      <c r="GL166" s="118"/>
      <c r="GM166" s="119"/>
      <c r="GN166" s="119"/>
      <c r="GO166" s="77">
        <f t="shared" si="382"/>
        <v>0</v>
      </c>
      <c r="GP166" s="77">
        <f t="shared" si="383"/>
        <v>0</v>
      </c>
      <c r="GQ166" s="77">
        <f t="shared" si="384"/>
        <v>0</v>
      </c>
      <c r="GR166" s="118"/>
      <c r="GS166" s="118"/>
      <c r="GT166" s="119"/>
      <c r="GU166" s="119"/>
      <c r="GV166" s="77">
        <f t="shared" si="385"/>
        <v>0</v>
      </c>
      <c r="GW166" s="77">
        <f t="shared" si="386"/>
        <v>0</v>
      </c>
      <c r="GX166" s="77">
        <f t="shared" si="387"/>
        <v>0</v>
      </c>
      <c r="GY166" s="118"/>
      <c r="GZ166" s="118"/>
      <c r="HA166" s="119"/>
      <c r="HB166" s="119"/>
      <c r="HC166" s="77">
        <f t="shared" si="388"/>
        <v>0</v>
      </c>
      <c r="HD166" s="77">
        <f t="shared" si="389"/>
        <v>0</v>
      </c>
      <c r="HE166" s="77">
        <f t="shared" si="390"/>
        <v>0</v>
      </c>
      <c r="HF166" s="118"/>
      <c r="HG166" s="118"/>
      <c r="HH166" s="119"/>
      <c r="HI166" s="119"/>
      <c r="HJ166" s="77">
        <f t="shared" si="391"/>
        <v>0</v>
      </c>
      <c r="HK166" s="77">
        <f t="shared" si="392"/>
        <v>0</v>
      </c>
      <c r="HL166" s="77">
        <f t="shared" si="393"/>
        <v>0</v>
      </c>
      <c r="HM166" s="120"/>
      <c r="HN166" s="120"/>
      <c r="HO166" s="120"/>
      <c r="HP166" s="120"/>
      <c r="HQ166" s="120"/>
      <c r="HR166" s="120"/>
      <c r="HS166" s="76">
        <f t="shared" si="288"/>
        <v>0</v>
      </c>
      <c r="HT166" s="76">
        <f t="shared" si="289"/>
        <v>0</v>
      </c>
      <c r="HU166" s="76">
        <f t="shared" si="290"/>
        <v>0</v>
      </c>
      <c r="HV166" s="76">
        <f t="shared" si="291"/>
        <v>0</v>
      </c>
      <c r="HW166" s="76">
        <f t="shared" si="292"/>
        <v>0</v>
      </c>
      <c r="HX166" s="76">
        <f t="shared" si="293"/>
        <v>0</v>
      </c>
      <c r="HY166" s="76">
        <f t="shared" si="294"/>
        <v>0</v>
      </c>
      <c r="HZ166" s="76">
        <f t="shared" si="295"/>
        <v>0</v>
      </c>
      <c r="IA166" s="76">
        <f t="shared" si="296"/>
        <v>0</v>
      </c>
      <c r="IB166" s="76">
        <f t="shared" si="297"/>
        <v>0</v>
      </c>
      <c r="IC166" s="76">
        <f t="shared" si="298"/>
        <v>0</v>
      </c>
      <c r="ID166" s="76">
        <f t="shared" si="299"/>
        <v>0</v>
      </c>
      <c r="IE166" s="78">
        <f>IF('Daftar Pegawai'!I160="ASN YANG TIDAK DIBAYARKAN TPP",100%,
 IF(HZ166&gt;=$C$4,100%,
 (HN166*3%)+H166+I166+J166+O166+P166+Q166+V166+W166+X166+AC166+AD166+AE166+AJ166+AK166+AL166+AQ166+AR166+AS166+AX166+AY166+AZ166+BE166+BF166+BG166+BL166+BM166+BN166+BS166+BT166+BU166+BZ166+CA166+CB166+CG166+CH166+CI166+CN166+CO166+CP166+CU166+CV166+CW166+DB166+DC166+DD166+DI166+DJ166+DK166+DP166+DQ166+DR166+DW166+DX166+DY166+ED166+EE166+EF166+EK166+EL166+EM166+ER166+ES166+ET166+EY166+EZ166+FA166+FF166+FG166+FH166+FM166+FN166+FO166+FT166+FU166+FV166+GA166+GB166+GC166+GH166+GI166+GJ166+GO166+GP166+GQ166+GV166+GW166+GX166+HC166+HD166+HE166+HJ166+HK166+HL166+'Daftar Pegawai'!K160+'Daftar Pegawai'!M160+'Daftar Pegawai'!U160+'Daftar Pegawai'!O160+'Daftar Pegawai'!Q160+'Daftar Pegawai'!S160
 )
)</f>
        <v>1</v>
      </c>
      <c r="IF166" s="78">
        <f t="shared" si="394"/>
        <v>1</v>
      </c>
    </row>
    <row r="167" spans="1:240" x14ac:dyDescent="0.25">
      <c r="A167" s="121">
        <f t="shared" si="300"/>
        <v>157</v>
      </c>
      <c r="B167" s="121">
        <f>'Daftar Pegawai'!B161</f>
        <v>0</v>
      </c>
      <c r="C167" s="121">
        <f>'Daftar Pegawai'!C161</f>
        <v>0</v>
      </c>
      <c r="D167" s="118"/>
      <c r="E167" s="118"/>
      <c r="F167" s="119"/>
      <c r="G167" s="119"/>
      <c r="H167" s="77">
        <f t="shared" si="301"/>
        <v>0</v>
      </c>
      <c r="I167" s="77">
        <f t="shared" si="302"/>
        <v>0</v>
      </c>
      <c r="J167" s="77">
        <f t="shared" si="303"/>
        <v>0</v>
      </c>
      <c r="K167" s="118"/>
      <c r="L167" s="118"/>
      <c r="M167" s="119"/>
      <c r="N167" s="119"/>
      <c r="O167" s="77">
        <f t="shared" si="304"/>
        <v>0</v>
      </c>
      <c r="P167" s="77">
        <f t="shared" si="305"/>
        <v>0</v>
      </c>
      <c r="Q167" s="77">
        <f t="shared" si="306"/>
        <v>0</v>
      </c>
      <c r="R167" s="118"/>
      <c r="S167" s="118"/>
      <c r="T167" s="119"/>
      <c r="U167" s="119"/>
      <c r="V167" s="77">
        <f t="shared" si="307"/>
        <v>0</v>
      </c>
      <c r="W167" s="77">
        <f t="shared" si="308"/>
        <v>0</v>
      </c>
      <c r="X167" s="77">
        <f t="shared" si="309"/>
        <v>0</v>
      </c>
      <c r="Y167" s="118"/>
      <c r="Z167" s="118"/>
      <c r="AA167" s="119"/>
      <c r="AB167" s="119"/>
      <c r="AC167" s="77">
        <f t="shared" si="310"/>
        <v>0</v>
      </c>
      <c r="AD167" s="77">
        <f t="shared" si="311"/>
        <v>0</v>
      </c>
      <c r="AE167" s="77">
        <f t="shared" si="312"/>
        <v>0</v>
      </c>
      <c r="AF167" s="118"/>
      <c r="AG167" s="118"/>
      <c r="AH167" s="119"/>
      <c r="AI167" s="119"/>
      <c r="AJ167" s="77">
        <f t="shared" si="313"/>
        <v>0</v>
      </c>
      <c r="AK167" s="77">
        <f t="shared" si="314"/>
        <v>0</v>
      </c>
      <c r="AL167" s="77">
        <f t="shared" si="315"/>
        <v>0</v>
      </c>
      <c r="AM167" s="118"/>
      <c r="AN167" s="118"/>
      <c r="AO167" s="119"/>
      <c r="AP167" s="119"/>
      <c r="AQ167" s="77">
        <f t="shared" si="316"/>
        <v>0</v>
      </c>
      <c r="AR167" s="77">
        <f t="shared" si="317"/>
        <v>0</v>
      </c>
      <c r="AS167" s="77">
        <f t="shared" si="318"/>
        <v>0</v>
      </c>
      <c r="AT167" s="118"/>
      <c r="AU167" s="118"/>
      <c r="AV167" s="119"/>
      <c r="AW167" s="119"/>
      <c r="AX167" s="77">
        <f t="shared" si="319"/>
        <v>0</v>
      </c>
      <c r="AY167" s="77">
        <f t="shared" si="320"/>
        <v>0</v>
      </c>
      <c r="AZ167" s="77">
        <f t="shared" si="321"/>
        <v>0</v>
      </c>
      <c r="BA167" s="118"/>
      <c r="BB167" s="118"/>
      <c r="BC167" s="119"/>
      <c r="BD167" s="119"/>
      <c r="BE167" s="77">
        <f t="shared" si="322"/>
        <v>0</v>
      </c>
      <c r="BF167" s="77">
        <f t="shared" si="323"/>
        <v>0</v>
      </c>
      <c r="BG167" s="77">
        <f t="shared" si="324"/>
        <v>0</v>
      </c>
      <c r="BH167" s="118"/>
      <c r="BI167" s="118"/>
      <c r="BJ167" s="119"/>
      <c r="BK167" s="119"/>
      <c r="BL167" s="77">
        <f t="shared" si="325"/>
        <v>0</v>
      </c>
      <c r="BM167" s="77">
        <f t="shared" si="326"/>
        <v>0</v>
      </c>
      <c r="BN167" s="77">
        <f t="shared" si="327"/>
        <v>0</v>
      </c>
      <c r="BO167" s="118"/>
      <c r="BP167" s="118"/>
      <c r="BQ167" s="119"/>
      <c r="BR167" s="119"/>
      <c r="BS167" s="77">
        <f t="shared" si="328"/>
        <v>0</v>
      </c>
      <c r="BT167" s="77">
        <f t="shared" si="329"/>
        <v>0</v>
      </c>
      <c r="BU167" s="77">
        <f t="shared" si="330"/>
        <v>0</v>
      </c>
      <c r="BV167" s="118"/>
      <c r="BW167" s="118"/>
      <c r="BX167" s="119"/>
      <c r="BY167" s="119"/>
      <c r="BZ167" s="77">
        <f t="shared" si="331"/>
        <v>0</v>
      </c>
      <c r="CA167" s="77">
        <f t="shared" si="332"/>
        <v>0</v>
      </c>
      <c r="CB167" s="77">
        <f t="shared" si="333"/>
        <v>0</v>
      </c>
      <c r="CC167" s="118"/>
      <c r="CD167" s="118"/>
      <c r="CE167" s="119"/>
      <c r="CF167" s="119"/>
      <c r="CG167" s="77">
        <f t="shared" si="334"/>
        <v>0</v>
      </c>
      <c r="CH167" s="77">
        <f t="shared" si="335"/>
        <v>0</v>
      </c>
      <c r="CI167" s="77">
        <f t="shared" si="336"/>
        <v>0</v>
      </c>
      <c r="CJ167" s="118"/>
      <c r="CK167" s="118"/>
      <c r="CL167" s="119"/>
      <c r="CM167" s="119"/>
      <c r="CN167" s="77">
        <f t="shared" si="337"/>
        <v>0</v>
      </c>
      <c r="CO167" s="77">
        <f t="shared" si="338"/>
        <v>0</v>
      </c>
      <c r="CP167" s="77">
        <f t="shared" si="339"/>
        <v>0</v>
      </c>
      <c r="CQ167" s="118"/>
      <c r="CR167" s="118"/>
      <c r="CS167" s="119"/>
      <c r="CT167" s="119"/>
      <c r="CU167" s="77">
        <f t="shared" si="340"/>
        <v>0</v>
      </c>
      <c r="CV167" s="77">
        <f t="shared" si="341"/>
        <v>0</v>
      </c>
      <c r="CW167" s="77">
        <f t="shared" si="342"/>
        <v>0</v>
      </c>
      <c r="CX167" s="118"/>
      <c r="CY167" s="118"/>
      <c r="CZ167" s="119"/>
      <c r="DA167" s="119"/>
      <c r="DB167" s="77">
        <f t="shared" si="343"/>
        <v>0</v>
      </c>
      <c r="DC167" s="77">
        <f t="shared" si="344"/>
        <v>0</v>
      </c>
      <c r="DD167" s="77">
        <f t="shared" si="345"/>
        <v>0</v>
      </c>
      <c r="DE167" s="118"/>
      <c r="DF167" s="118"/>
      <c r="DG167" s="119"/>
      <c r="DH167" s="119"/>
      <c r="DI167" s="77">
        <f t="shared" si="346"/>
        <v>0</v>
      </c>
      <c r="DJ167" s="77">
        <f t="shared" si="347"/>
        <v>0</v>
      </c>
      <c r="DK167" s="77">
        <f t="shared" si="348"/>
        <v>0</v>
      </c>
      <c r="DL167" s="118"/>
      <c r="DM167" s="118"/>
      <c r="DN167" s="119"/>
      <c r="DO167" s="119"/>
      <c r="DP167" s="77">
        <f t="shared" si="349"/>
        <v>0</v>
      </c>
      <c r="DQ167" s="77">
        <f t="shared" si="350"/>
        <v>0</v>
      </c>
      <c r="DR167" s="77">
        <f t="shared" si="351"/>
        <v>0</v>
      </c>
      <c r="DS167" s="118"/>
      <c r="DT167" s="118"/>
      <c r="DU167" s="119"/>
      <c r="DV167" s="119"/>
      <c r="DW167" s="77">
        <f t="shared" si="352"/>
        <v>0</v>
      </c>
      <c r="DX167" s="77">
        <f t="shared" si="353"/>
        <v>0</v>
      </c>
      <c r="DY167" s="77">
        <f t="shared" si="354"/>
        <v>0</v>
      </c>
      <c r="DZ167" s="118"/>
      <c r="EA167" s="118"/>
      <c r="EB167" s="119"/>
      <c r="EC167" s="119"/>
      <c r="ED167" s="77">
        <f t="shared" si="355"/>
        <v>0</v>
      </c>
      <c r="EE167" s="77">
        <f t="shared" si="356"/>
        <v>0</v>
      </c>
      <c r="EF167" s="77">
        <f t="shared" si="357"/>
        <v>0</v>
      </c>
      <c r="EG167" s="118"/>
      <c r="EH167" s="118"/>
      <c r="EI167" s="119"/>
      <c r="EJ167" s="119"/>
      <c r="EK167" s="77">
        <f t="shared" si="358"/>
        <v>0</v>
      </c>
      <c r="EL167" s="77">
        <f t="shared" si="359"/>
        <v>0</v>
      </c>
      <c r="EM167" s="77">
        <f t="shared" si="360"/>
        <v>0</v>
      </c>
      <c r="EN167" s="118"/>
      <c r="EO167" s="118"/>
      <c r="EP167" s="119"/>
      <c r="EQ167" s="119"/>
      <c r="ER167" s="77">
        <f t="shared" si="361"/>
        <v>0</v>
      </c>
      <c r="ES167" s="77">
        <f t="shared" si="362"/>
        <v>0</v>
      </c>
      <c r="ET167" s="77">
        <f t="shared" si="363"/>
        <v>0</v>
      </c>
      <c r="EU167" s="118"/>
      <c r="EV167" s="118"/>
      <c r="EW167" s="119"/>
      <c r="EX167" s="119"/>
      <c r="EY167" s="77">
        <f t="shared" si="364"/>
        <v>0</v>
      </c>
      <c r="EZ167" s="77">
        <f t="shared" si="365"/>
        <v>0</v>
      </c>
      <c r="FA167" s="77">
        <f t="shared" si="366"/>
        <v>0</v>
      </c>
      <c r="FB167" s="118"/>
      <c r="FC167" s="118"/>
      <c r="FD167" s="119"/>
      <c r="FE167" s="119"/>
      <c r="FF167" s="77">
        <f t="shared" si="367"/>
        <v>0</v>
      </c>
      <c r="FG167" s="77">
        <f t="shared" si="368"/>
        <v>0</v>
      </c>
      <c r="FH167" s="77">
        <f t="shared" si="369"/>
        <v>0</v>
      </c>
      <c r="FI167" s="118"/>
      <c r="FJ167" s="118"/>
      <c r="FK167" s="119"/>
      <c r="FL167" s="119"/>
      <c r="FM167" s="77">
        <f t="shared" si="370"/>
        <v>0</v>
      </c>
      <c r="FN167" s="77">
        <f t="shared" si="371"/>
        <v>0</v>
      </c>
      <c r="FO167" s="77">
        <f t="shared" si="372"/>
        <v>0</v>
      </c>
      <c r="FP167" s="118"/>
      <c r="FQ167" s="118"/>
      <c r="FR167" s="119"/>
      <c r="FS167" s="119"/>
      <c r="FT167" s="77">
        <f t="shared" si="373"/>
        <v>0</v>
      </c>
      <c r="FU167" s="77">
        <f t="shared" si="374"/>
        <v>0</v>
      </c>
      <c r="FV167" s="77">
        <f t="shared" si="375"/>
        <v>0</v>
      </c>
      <c r="FW167" s="118"/>
      <c r="FX167" s="118"/>
      <c r="FY167" s="119"/>
      <c r="FZ167" s="119"/>
      <c r="GA167" s="77">
        <f t="shared" si="376"/>
        <v>0</v>
      </c>
      <c r="GB167" s="77">
        <f t="shared" si="377"/>
        <v>0</v>
      </c>
      <c r="GC167" s="77">
        <f t="shared" si="378"/>
        <v>0</v>
      </c>
      <c r="GD167" s="118"/>
      <c r="GE167" s="118"/>
      <c r="GF167" s="119"/>
      <c r="GG167" s="119"/>
      <c r="GH167" s="77">
        <f t="shared" si="379"/>
        <v>0</v>
      </c>
      <c r="GI167" s="77">
        <f t="shared" si="380"/>
        <v>0</v>
      </c>
      <c r="GJ167" s="77">
        <f t="shared" si="381"/>
        <v>0</v>
      </c>
      <c r="GK167" s="118"/>
      <c r="GL167" s="118"/>
      <c r="GM167" s="119"/>
      <c r="GN167" s="119"/>
      <c r="GO167" s="77">
        <f t="shared" si="382"/>
        <v>0</v>
      </c>
      <c r="GP167" s="77">
        <f t="shared" si="383"/>
        <v>0</v>
      </c>
      <c r="GQ167" s="77">
        <f t="shared" si="384"/>
        <v>0</v>
      </c>
      <c r="GR167" s="118"/>
      <c r="GS167" s="118"/>
      <c r="GT167" s="119"/>
      <c r="GU167" s="119"/>
      <c r="GV167" s="77">
        <f t="shared" si="385"/>
        <v>0</v>
      </c>
      <c r="GW167" s="77">
        <f t="shared" si="386"/>
        <v>0</v>
      </c>
      <c r="GX167" s="77">
        <f t="shared" si="387"/>
        <v>0</v>
      </c>
      <c r="GY167" s="118"/>
      <c r="GZ167" s="118"/>
      <c r="HA167" s="119"/>
      <c r="HB167" s="119"/>
      <c r="HC167" s="77">
        <f t="shared" si="388"/>
        <v>0</v>
      </c>
      <c r="HD167" s="77">
        <f t="shared" si="389"/>
        <v>0</v>
      </c>
      <c r="HE167" s="77">
        <f t="shared" si="390"/>
        <v>0</v>
      </c>
      <c r="HF167" s="118"/>
      <c r="HG167" s="118"/>
      <c r="HH167" s="119"/>
      <c r="HI167" s="119"/>
      <c r="HJ167" s="77">
        <f t="shared" si="391"/>
        <v>0</v>
      </c>
      <c r="HK167" s="77">
        <f t="shared" si="392"/>
        <v>0</v>
      </c>
      <c r="HL167" s="77">
        <f t="shared" si="393"/>
        <v>0</v>
      </c>
      <c r="HM167" s="120"/>
      <c r="HN167" s="120"/>
      <c r="HO167" s="120"/>
      <c r="HP167" s="120"/>
      <c r="HQ167" s="120"/>
      <c r="HR167" s="120"/>
      <c r="HS167" s="76">
        <f t="shared" si="288"/>
        <v>0</v>
      </c>
      <c r="HT167" s="76">
        <f t="shared" si="289"/>
        <v>0</v>
      </c>
      <c r="HU167" s="76">
        <f t="shared" si="290"/>
        <v>0</v>
      </c>
      <c r="HV167" s="76">
        <f t="shared" si="291"/>
        <v>0</v>
      </c>
      <c r="HW167" s="76">
        <f t="shared" si="292"/>
        <v>0</v>
      </c>
      <c r="HX167" s="76">
        <f t="shared" si="293"/>
        <v>0</v>
      </c>
      <c r="HY167" s="76">
        <f t="shared" si="294"/>
        <v>0</v>
      </c>
      <c r="HZ167" s="76">
        <f t="shared" si="295"/>
        <v>0</v>
      </c>
      <c r="IA167" s="76">
        <f t="shared" si="296"/>
        <v>0</v>
      </c>
      <c r="IB167" s="76">
        <f t="shared" si="297"/>
        <v>0</v>
      </c>
      <c r="IC167" s="76">
        <f t="shared" si="298"/>
        <v>0</v>
      </c>
      <c r="ID167" s="76">
        <f t="shared" si="299"/>
        <v>0</v>
      </c>
      <c r="IE167" s="78">
        <f>IF('Daftar Pegawai'!I161="ASN YANG TIDAK DIBAYARKAN TPP",100%,
 IF(HZ167&gt;=$C$4,100%,
 (HN167*3%)+H167+I167+J167+O167+P167+Q167+V167+W167+X167+AC167+AD167+AE167+AJ167+AK167+AL167+AQ167+AR167+AS167+AX167+AY167+AZ167+BE167+BF167+BG167+BL167+BM167+BN167+BS167+BT167+BU167+BZ167+CA167+CB167+CG167+CH167+CI167+CN167+CO167+CP167+CU167+CV167+CW167+DB167+DC167+DD167+DI167+DJ167+DK167+DP167+DQ167+DR167+DW167+DX167+DY167+ED167+EE167+EF167+EK167+EL167+EM167+ER167+ES167+ET167+EY167+EZ167+FA167+FF167+FG167+FH167+FM167+FN167+FO167+FT167+FU167+FV167+GA167+GB167+GC167+GH167+GI167+GJ167+GO167+GP167+GQ167+GV167+GW167+GX167+HC167+HD167+HE167+HJ167+HK167+HL167+'Daftar Pegawai'!K161+'Daftar Pegawai'!M161+'Daftar Pegawai'!U161+'Daftar Pegawai'!O161+'Daftar Pegawai'!Q161+'Daftar Pegawai'!S161
 )
)</f>
        <v>1</v>
      </c>
      <c r="IF167" s="78">
        <f t="shared" si="394"/>
        <v>1</v>
      </c>
    </row>
    <row r="168" spans="1:240" x14ac:dyDescent="0.25">
      <c r="A168" s="121">
        <f t="shared" si="300"/>
        <v>158</v>
      </c>
      <c r="B168" s="121">
        <f>'Daftar Pegawai'!B162</f>
        <v>0</v>
      </c>
      <c r="C168" s="121">
        <f>'Daftar Pegawai'!C162</f>
        <v>0</v>
      </c>
      <c r="D168" s="118"/>
      <c r="E168" s="118"/>
      <c r="F168" s="119"/>
      <c r="G168" s="119"/>
      <c r="H168" s="77">
        <f t="shared" si="301"/>
        <v>0</v>
      </c>
      <c r="I168" s="77">
        <f t="shared" si="302"/>
        <v>0</v>
      </c>
      <c r="J168" s="77">
        <f t="shared" si="303"/>
        <v>0</v>
      </c>
      <c r="K168" s="118"/>
      <c r="L168" s="118"/>
      <c r="M168" s="119"/>
      <c r="N168" s="119"/>
      <c r="O168" s="77">
        <f t="shared" si="304"/>
        <v>0</v>
      </c>
      <c r="P168" s="77">
        <f t="shared" si="305"/>
        <v>0</v>
      </c>
      <c r="Q168" s="77">
        <f t="shared" si="306"/>
        <v>0</v>
      </c>
      <c r="R168" s="118"/>
      <c r="S168" s="118"/>
      <c r="T168" s="119"/>
      <c r="U168" s="119"/>
      <c r="V168" s="77">
        <f t="shared" si="307"/>
        <v>0</v>
      </c>
      <c r="W168" s="77">
        <f t="shared" si="308"/>
        <v>0</v>
      </c>
      <c r="X168" s="77">
        <f t="shared" si="309"/>
        <v>0</v>
      </c>
      <c r="Y168" s="118"/>
      <c r="Z168" s="118"/>
      <c r="AA168" s="119"/>
      <c r="AB168" s="119"/>
      <c r="AC168" s="77">
        <f t="shared" si="310"/>
        <v>0</v>
      </c>
      <c r="AD168" s="77">
        <f t="shared" si="311"/>
        <v>0</v>
      </c>
      <c r="AE168" s="77">
        <f t="shared" si="312"/>
        <v>0</v>
      </c>
      <c r="AF168" s="118"/>
      <c r="AG168" s="118"/>
      <c r="AH168" s="119"/>
      <c r="AI168" s="119"/>
      <c r="AJ168" s="77">
        <f t="shared" si="313"/>
        <v>0</v>
      </c>
      <c r="AK168" s="77">
        <f t="shared" si="314"/>
        <v>0</v>
      </c>
      <c r="AL168" s="77">
        <f t="shared" si="315"/>
        <v>0</v>
      </c>
      <c r="AM168" s="118"/>
      <c r="AN168" s="118"/>
      <c r="AO168" s="119"/>
      <c r="AP168" s="119"/>
      <c r="AQ168" s="77">
        <f t="shared" si="316"/>
        <v>0</v>
      </c>
      <c r="AR168" s="77">
        <f t="shared" si="317"/>
        <v>0</v>
      </c>
      <c r="AS168" s="77">
        <f t="shared" si="318"/>
        <v>0</v>
      </c>
      <c r="AT168" s="118"/>
      <c r="AU168" s="118"/>
      <c r="AV168" s="119"/>
      <c r="AW168" s="119"/>
      <c r="AX168" s="77">
        <f t="shared" si="319"/>
        <v>0</v>
      </c>
      <c r="AY168" s="77">
        <f t="shared" si="320"/>
        <v>0</v>
      </c>
      <c r="AZ168" s="77">
        <f t="shared" si="321"/>
        <v>0</v>
      </c>
      <c r="BA168" s="118"/>
      <c r="BB168" s="118"/>
      <c r="BC168" s="119"/>
      <c r="BD168" s="119"/>
      <c r="BE168" s="77">
        <f t="shared" si="322"/>
        <v>0</v>
      </c>
      <c r="BF168" s="77">
        <f t="shared" si="323"/>
        <v>0</v>
      </c>
      <c r="BG168" s="77">
        <f t="shared" si="324"/>
        <v>0</v>
      </c>
      <c r="BH168" s="118"/>
      <c r="BI168" s="118"/>
      <c r="BJ168" s="119"/>
      <c r="BK168" s="119"/>
      <c r="BL168" s="77">
        <f t="shared" si="325"/>
        <v>0</v>
      </c>
      <c r="BM168" s="77">
        <f t="shared" si="326"/>
        <v>0</v>
      </c>
      <c r="BN168" s="77">
        <f t="shared" si="327"/>
        <v>0</v>
      </c>
      <c r="BO168" s="118"/>
      <c r="BP168" s="118"/>
      <c r="BQ168" s="119"/>
      <c r="BR168" s="119"/>
      <c r="BS168" s="77">
        <f t="shared" si="328"/>
        <v>0</v>
      </c>
      <c r="BT168" s="77">
        <f t="shared" si="329"/>
        <v>0</v>
      </c>
      <c r="BU168" s="77">
        <f t="shared" si="330"/>
        <v>0</v>
      </c>
      <c r="BV168" s="118"/>
      <c r="BW168" s="118"/>
      <c r="BX168" s="119"/>
      <c r="BY168" s="119"/>
      <c r="BZ168" s="77">
        <f t="shared" si="331"/>
        <v>0</v>
      </c>
      <c r="CA168" s="77">
        <f t="shared" si="332"/>
        <v>0</v>
      </c>
      <c r="CB168" s="77">
        <f t="shared" si="333"/>
        <v>0</v>
      </c>
      <c r="CC168" s="118"/>
      <c r="CD168" s="118"/>
      <c r="CE168" s="119"/>
      <c r="CF168" s="119"/>
      <c r="CG168" s="77">
        <f t="shared" si="334"/>
        <v>0</v>
      </c>
      <c r="CH168" s="77">
        <f t="shared" si="335"/>
        <v>0</v>
      </c>
      <c r="CI168" s="77">
        <f t="shared" si="336"/>
        <v>0</v>
      </c>
      <c r="CJ168" s="118"/>
      <c r="CK168" s="118"/>
      <c r="CL168" s="119"/>
      <c r="CM168" s="119"/>
      <c r="CN168" s="77">
        <f t="shared" si="337"/>
        <v>0</v>
      </c>
      <c r="CO168" s="77">
        <f t="shared" si="338"/>
        <v>0</v>
      </c>
      <c r="CP168" s="77">
        <f t="shared" si="339"/>
        <v>0</v>
      </c>
      <c r="CQ168" s="118"/>
      <c r="CR168" s="118"/>
      <c r="CS168" s="119"/>
      <c r="CT168" s="119"/>
      <c r="CU168" s="77">
        <f t="shared" si="340"/>
        <v>0</v>
      </c>
      <c r="CV168" s="77">
        <f t="shared" si="341"/>
        <v>0</v>
      </c>
      <c r="CW168" s="77">
        <f t="shared" si="342"/>
        <v>0</v>
      </c>
      <c r="CX168" s="118"/>
      <c r="CY168" s="118"/>
      <c r="CZ168" s="119"/>
      <c r="DA168" s="119"/>
      <c r="DB168" s="77">
        <f t="shared" si="343"/>
        <v>0</v>
      </c>
      <c r="DC168" s="77">
        <f t="shared" si="344"/>
        <v>0</v>
      </c>
      <c r="DD168" s="77">
        <f t="shared" si="345"/>
        <v>0</v>
      </c>
      <c r="DE168" s="118"/>
      <c r="DF168" s="118"/>
      <c r="DG168" s="119"/>
      <c r="DH168" s="119"/>
      <c r="DI168" s="77">
        <f t="shared" si="346"/>
        <v>0</v>
      </c>
      <c r="DJ168" s="77">
        <f t="shared" si="347"/>
        <v>0</v>
      </c>
      <c r="DK168" s="77">
        <f t="shared" si="348"/>
        <v>0</v>
      </c>
      <c r="DL168" s="118"/>
      <c r="DM168" s="118"/>
      <c r="DN168" s="119"/>
      <c r="DO168" s="119"/>
      <c r="DP168" s="77">
        <f t="shared" si="349"/>
        <v>0</v>
      </c>
      <c r="DQ168" s="77">
        <f t="shared" si="350"/>
        <v>0</v>
      </c>
      <c r="DR168" s="77">
        <f t="shared" si="351"/>
        <v>0</v>
      </c>
      <c r="DS168" s="118"/>
      <c r="DT168" s="118"/>
      <c r="DU168" s="119"/>
      <c r="DV168" s="119"/>
      <c r="DW168" s="77">
        <f t="shared" si="352"/>
        <v>0</v>
      </c>
      <c r="DX168" s="77">
        <f t="shared" si="353"/>
        <v>0</v>
      </c>
      <c r="DY168" s="77">
        <f t="shared" si="354"/>
        <v>0</v>
      </c>
      <c r="DZ168" s="118"/>
      <c r="EA168" s="118"/>
      <c r="EB168" s="119"/>
      <c r="EC168" s="119"/>
      <c r="ED168" s="77">
        <f t="shared" si="355"/>
        <v>0</v>
      </c>
      <c r="EE168" s="77">
        <f t="shared" si="356"/>
        <v>0</v>
      </c>
      <c r="EF168" s="77">
        <f t="shared" si="357"/>
        <v>0</v>
      </c>
      <c r="EG168" s="118"/>
      <c r="EH168" s="118"/>
      <c r="EI168" s="119"/>
      <c r="EJ168" s="119"/>
      <c r="EK168" s="77">
        <f t="shared" si="358"/>
        <v>0</v>
      </c>
      <c r="EL168" s="77">
        <f t="shared" si="359"/>
        <v>0</v>
      </c>
      <c r="EM168" s="77">
        <f t="shared" si="360"/>
        <v>0</v>
      </c>
      <c r="EN168" s="118"/>
      <c r="EO168" s="118"/>
      <c r="EP168" s="119"/>
      <c r="EQ168" s="119"/>
      <c r="ER168" s="77">
        <f t="shared" si="361"/>
        <v>0</v>
      </c>
      <c r="ES168" s="77">
        <f t="shared" si="362"/>
        <v>0</v>
      </c>
      <c r="ET168" s="77">
        <f t="shared" si="363"/>
        <v>0</v>
      </c>
      <c r="EU168" s="118"/>
      <c r="EV168" s="118"/>
      <c r="EW168" s="119"/>
      <c r="EX168" s="119"/>
      <c r="EY168" s="77">
        <f t="shared" si="364"/>
        <v>0</v>
      </c>
      <c r="EZ168" s="77">
        <f t="shared" si="365"/>
        <v>0</v>
      </c>
      <c r="FA168" s="77">
        <f t="shared" si="366"/>
        <v>0</v>
      </c>
      <c r="FB168" s="118"/>
      <c r="FC168" s="118"/>
      <c r="FD168" s="119"/>
      <c r="FE168" s="119"/>
      <c r="FF168" s="77">
        <f t="shared" si="367"/>
        <v>0</v>
      </c>
      <c r="FG168" s="77">
        <f t="shared" si="368"/>
        <v>0</v>
      </c>
      <c r="FH168" s="77">
        <f t="shared" si="369"/>
        <v>0</v>
      </c>
      <c r="FI168" s="118"/>
      <c r="FJ168" s="118"/>
      <c r="FK168" s="119"/>
      <c r="FL168" s="119"/>
      <c r="FM168" s="77">
        <f t="shared" si="370"/>
        <v>0</v>
      </c>
      <c r="FN168" s="77">
        <f t="shared" si="371"/>
        <v>0</v>
      </c>
      <c r="FO168" s="77">
        <f t="shared" si="372"/>
        <v>0</v>
      </c>
      <c r="FP168" s="118"/>
      <c r="FQ168" s="118"/>
      <c r="FR168" s="119"/>
      <c r="FS168" s="119"/>
      <c r="FT168" s="77">
        <f t="shared" si="373"/>
        <v>0</v>
      </c>
      <c r="FU168" s="77">
        <f t="shared" si="374"/>
        <v>0</v>
      </c>
      <c r="FV168" s="77">
        <f t="shared" si="375"/>
        <v>0</v>
      </c>
      <c r="FW168" s="118"/>
      <c r="FX168" s="118"/>
      <c r="FY168" s="119"/>
      <c r="FZ168" s="119"/>
      <c r="GA168" s="77">
        <f t="shared" si="376"/>
        <v>0</v>
      </c>
      <c r="GB168" s="77">
        <f t="shared" si="377"/>
        <v>0</v>
      </c>
      <c r="GC168" s="77">
        <f t="shared" si="378"/>
        <v>0</v>
      </c>
      <c r="GD168" s="118"/>
      <c r="GE168" s="118"/>
      <c r="GF168" s="119"/>
      <c r="GG168" s="119"/>
      <c r="GH168" s="77">
        <f t="shared" si="379"/>
        <v>0</v>
      </c>
      <c r="GI168" s="77">
        <f t="shared" si="380"/>
        <v>0</v>
      </c>
      <c r="GJ168" s="77">
        <f t="shared" si="381"/>
        <v>0</v>
      </c>
      <c r="GK168" s="118"/>
      <c r="GL168" s="118"/>
      <c r="GM168" s="119"/>
      <c r="GN168" s="119"/>
      <c r="GO168" s="77">
        <f t="shared" si="382"/>
        <v>0</v>
      </c>
      <c r="GP168" s="77">
        <f t="shared" si="383"/>
        <v>0</v>
      </c>
      <c r="GQ168" s="77">
        <f t="shared" si="384"/>
        <v>0</v>
      </c>
      <c r="GR168" s="118"/>
      <c r="GS168" s="118"/>
      <c r="GT168" s="119"/>
      <c r="GU168" s="119"/>
      <c r="GV168" s="77">
        <f t="shared" si="385"/>
        <v>0</v>
      </c>
      <c r="GW168" s="77">
        <f t="shared" si="386"/>
        <v>0</v>
      </c>
      <c r="GX168" s="77">
        <f t="shared" si="387"/>
        <v>0</v>
      </c>
      <c r="GY168" s="118"/>
      <c r="GZ168" s="118"/>
      <c r="HA168" s="119"/>
      <c r="HB168" s="119"/>
      <c r="HC168" s="77">
        <f t="shared" si="388"/>
        <v>0</v>
      </c>
      <c r="HD168" s="77">
        <f t="shared" si="389"/>
        <v>0</v>
      </c>
      <c r="HE168" s="77">
        <f t="shared" si="390"/>
        <v>0</v>
      </c>
      <c r="HF168" s="118"/>
      <c r="HG168" s="118"/>
      <c r="HH168" s="119"/>
      <c r="HI168" s="119"/>
      <c r="HJ168" s="77">
        <f t="shared" si="391"/>
        <v>0</v>
      </c>
      <c r="HK168" s="77">
        <f t="shared" si="392"/>
        <v>0</v>
      </c>
      <c r="HL168" s="77">
        <f t="shared" si="393"/>
        <v>0</v>
      </c>
      <c r="HM168" s="120"/>
      <c r="HN168" s="120"/>
      <c r="HO168" s="120"/>
      <c r="HP168" s="120"/>
      <c r="HQ168" s="120"/>
      <c r="HR168" s="120"/>
      <c r="HS168" s="76">
        <f t="shared" si="288"/>
        <v>0</v>
      </c>
      <c r="HT168" s="76">
        <f t="shared" si="289"/>
        <v>0</v>
      </c>
      <c r="HU168" s="76">
        <f t="shared" si="290"/>
        <v>0</v>
      </c>
      <c r="HV168" s="76">
        <f t="shared" si="291"/>
        <v>0</v>
      </c>
      <c r="HW168" s="76">
        <f t="shared" si="292"/>
        <v>0</v>
      </c>
      <c r="HX168" s="76">
        <f t="shared" si="293"/>
        <v>0</v>
      </c>
      <c r="HY168" s="76">
        <f t="shared" si="294"/>
        <v>0</v>
      </c>
      <c r="HZ168" s="76">
        <f t="shared" si="295"/>
        <v>0</v>
      </c>
      <c r="IA168" s="76">
        <f t="shared" si="296"/>
        <v>0</v>
      </c>
      <c r="IB168" s="76">
        <f t="shared" si="297"/>
        <v>0</v>
      </c>
      <c r="IC168" s="76">
        <f t="shared" si="298"/>
        <v>0</v>
      </c>
      <c r="ID168" s="76">
        <f t="shared" si="299"/>
        <v>0</v>
      </c>
      <c r="IE168" s="78">
        <f>IF('Daftar Pegawai'!I162="ASN YANG TIDAK DIBAYARKAN TPP",100%,
 IF(HZ168&gt;=$C$4,100%,
 (HN168*3%)+H168+I168+J168+O168+P168+Q168+V168+W168+X168+AC168+AD168+AE168+AJ168+AK168+AL168+AQ168+AR168+AS168+AX168+AY168+AZ168+BE168+BF168+BG168+BL168+BM168+BN168+BS168+BT168+BU168+BZ168+CA168+CB168+CG168+CH168+CI168+CN168+CO168+CP168+CU168+CV168+CW168+DB168+DC168+DD168+DI168+DJ168+DK168+DP168+DQ168+DR168+DW168+DX168+DY168+ED168+EE168+EF168+EK168+EL168+EM168+ER168+ES168+ET168+EY168+EZ168+FA168+FF168+FG168+FH168+FM168+FN168+FO168+FT168+FU168+FV168+GA168+GB168+GC168+GH168+GI168+GJ168+GO168+GP168+GQ168+GV168+GW168+GX168+HC168+HD168+HE168+HJ168+HK168+HL168+'Daftar Pegawai'!K162+'Daftar Pegawai'!M162+'Daftar Pegawai'!U162+'Daftar Pegawai'!O162+'Daftar Pegawai'!Q162+'Daftar Pegawai'!S162
 )
)</f>
        <v>1</v>
      </c>
      <c r="IF168" s="78">
        <f t="shared" si="394"/>
        <v>1</v>
      </c>
    </row>
    <row r="169" spans="1:240" x14ac:dyDescent="0.25">
      <c r="A169" s="121">
        <f t="shared" si="300"/>
        <v>159</v>
      </c>
      <c r="B169" s="121">
        <f>'Daftar Pegawai'!B163</f>
        <v>0</v>
      </c>
      <c r="C169" s="121">
        <f>'Daftar Pegawai'!C163</f>
        <v>0</v>
      </c>
      <c r="D169" s="118"/>
      <c r="E169" s="118"/>
      <c r="F169" s="119"/>
      <c r="G169" s="119"/>
      <c r="H169" s="77">
        <f t="shared" si="301"/>
        <v>0</v>
      </c>
      <c r="I169" s="77">
        <f t="shared" si="302"/>
        <v>0</v>
      </c>
      <c r="J169" s="77">
        <f t="shared" si="303"/>
        <v>0</v>
      </c>
      <c r="K169" s="118"/>
      <c r="L169" s="118"/>
      <c r="M169" s="119"/>
      <c r="N169" s="119"/>
      <c r="O169" s="77">
        <f t="shared" si="304"/>
        <v>0</v>
      </c>
      <c r="P169" s="77">
        <f t="shared" si="305"/>
        <v>0</v>
      </c>
      <c r="Q169" s="77">
        <f t="shared" si="306"/>
        <v>0</v>
      </c>
      <c r="R169" s="118"/>
      <c r="S169" s="118"/>
      <c r="T169" s="119"/>
      <c r="U169" s="119"/>
      <c r="V169" s="77">
        <f t="shared" si="307"/>
        <v>0</v>
      </c>
      <c r="W169" s="77">
        <f t="shared" si="308"/>
        <v>0</v>
      </c>
      <c r="X169" s="77">
        <f t="shared" si="309"/>
        <v>0</v>
      </c>
      <c r="Y169" s="118"/>
      <c r="Z169" s="118"/>
      <c r="AA169" s="119"/>
      <c r="AB169" s="119"/>
      <c r="AC169" s="77">
        <f t="shared" si="310"/>
        <v>0</v>
      </c>
      <c r="AD169" s="77">
        <f t="shared" si="311"/>
        <v>0</v>
      </c>
      <c r="AE169" s="77">
        <f t="shared" si="312"/>
        <v>0</v>
      </c>
      <c r="AF169" s="118"/>
      <c r="AG169" s="118"/>
      <c r="AH169" s="119"/>
      <c r="AI169" s="119"/>
      <c r="AJ169" s="77">
        <f t="shared" si="313"/>
        <v>0</v>
      </c>
      <c r="AK169" s="77">
        <f t="shared" si="314"/>
        <v>0</v>
      </c>
      <c r="AL169" s="77">
        <f t="shared" si="315"/>
        <v>0</v>
      </c>
      <c r="AM169" s="118"/>
      <c r="AN169" s="118"/>
      <c r="AO169" s="119"/>
      <c r="AP169" s="119"/>
      <c r="AQ169" s="77">
        <f t="shared" si="316"/>
        <v>0</v>
      </c>
      <c r="AR169" s="77">
        <f t="shared" si="317"/>
        <v>0</v>
      </c>
      <c r="AS169" s="77">
        <f t="shared" si="318"/>
        <v>0</v>
      </c>
      <c r="AT169" s="118"/>
      <c r="AU169" s="118"/>
      <c r="AV169" s="119"/>
      <c r="AW169" s="119"/>
      <c r="AX169" s="77">
        <f t="shared" si="319"/>
        <v>0</v>
      </c>
      <c r="AY169" s="77">
        <f t="shared" si="320"/>
        <v>0</v>
      </c>
      <c r="AZ169" s="77">
        <f t="shared" si="321"/>
        <v>0</v>
      </c>
      <c r="BA169" s="118"/>
      <c r="BB169" s="118"/>
      <c r="BC169" s="119"/>
      <c r="BD169" s="119"/>
      <c r="BE169" s="77">
        <f t="shared" si="322"/>
        <v>0</v>
      </c>
      <c r="BF169" s="77">
        <f t="shared" si="323"/>
        <v>0</v>
      </c>
      <c r="BG169" s="77">
        <f t="shared" si="324"/>
        <v>0</v>
      </c>
      <c r="BH169" s="118"/>
      <c r="BI169" s="118"/>
      <c r="BJ169" s="119"/>
      <c r="BK169" s="119"/>
      <c r="BL169" s="77">
        <f t="shared" si="325"/>
        <v>0</v>
      </c>
      <c r="BM169" s="77">
        <f t="shared" si="326"/>
        <v>0</v>
      </c>
      <c r="BN169" s="77">
        <f t="shared" si="327"/>
        <v>0</v>
      </c>
      <c r="BO169" s="118"/>
      <c r="BP169" s="118"/>
      <c r="BQ169" s="119"/>
      <c r="BR169" s="119"/>
      <c r="BS169" s="77">
        <f t="shared" si="328"/>
        <v>0</v>
      </c>
      <c r="BT169" s="77">
        <f t="shared" si="329"/>
        <v>0</v>
      </c>
      <c r="BU169" s="77">
        <f t="shared" si="330"/>
        <v>0</v>
      </c>
      <c r="BV169" s="118"/>
      <c r="BW169" s="118"/>
      <c r="BX169" s="119"/>
      <c r="BY169" s="119"/>
      <c r="BZ169" s="77">
        <f t="shared" si="331"/>
        <v>0</v>
      </c>
      <c r="CA169" s="77">
        <f t="shared" si="332"/>
        <v>0</v>
      </c>
      <c r="CB169" s="77">
        <f t="shared" si="333"/>
        <v>0</v>
      </c>
      <c r="CC169" s="118"/>
      <c r="CD169" s="118"/>
      <c r="CE169" s="119"/>
      <c r="CF169" s="119"/>
      <c r="CG169" s="77">
        <f t="shared" si="334"/>
        <v>0</v>
      </c>
      <c r="CH169" s="77">
        <f t="shared" si="335"/>
        <v>0</v>
      </c>
      <c r="CI169" s="77">
        <f t="shared" si="336"/>
        <v>0</v>
      </c>
      <c r="CJ169" s="118"/>
      <c r="CK169" s="118"/>
      <c r="CL169" s="119"/>
      <c r="CM169" s="119"/>
      <c r="CN169" s="77">
        <f t="shared" si="337"/>
        <v>0</v>
      </c>
      <c r="CO169" s="77">
        <f t="shared" si="338"/>
        <v>0</v>
      </c>
      <c r="CP169" s="77">
        <f t="shared" si="339"/>
        <v>0</v>
      </c>
      <c r="CQ169" s="118"/>
      <c r="CR169" s="118"/>
      <c r="CS169" s="119"/>
      <c r="CT169" s="119"/>
      <c r="CU169" s="77">
        <f t="shared" si="340"/>
        <v>0</v>
      </c>
      <c r="CV169" s="77">
        <f t="shared" si="341"/>
        <v>0</v>
      </c>
      <c r="CW169" s="77">
        <f t="shared" si="342"/>
        <v>0</v>
      </c>
      <c r="CX169" s="118"/>
      <c r="CY169" s="118"/>
      <c r="CZ169" s="119"/>
      <c r="DA169" s="119"/>
      <c r="DB169" s="77">
        <f t="shared" si="343"/>
        <v>0</v>
      </c>
      <c r="DC169" s="77">
        <f t="shared" si="344"/>
        <v>0</v>
      </c>
      <c r="DD169" s="77">
        <f t="shared" si="345"/>
        <v>0</v>
      </c>
      <c r="DE169" s="118"/>
      <c r="DF169" s="118"/>
      <c r="DG169" s="119"/>
      <c r="DH169" s="119"/>
      <c r="DI169" s="77">
        <f t="shared" si="346"/>
        <v>0</v>
      </c>
      <c r="DJ169" s="77">
        <f t="shared" si="347"/>
        <v>0</v>
      </c>
      <c r="DK169" s="77">
        <f t="shared" si="348"/>
        <v>0</v>
      </c>
      <c r="DL169" s="118"/>
      <c r="DM169" s="118"/>
      <c r="DN169" s="119"/>
      <c r="DO169" s="119"/>
      <c r="DP169" s="77">
        <f t="shared" si="349"/>
        <v>0</v>
      </c>
      <c r="DQ169" s="77">
        <f t="shared" si="350"/>
        <v>0</v>
      </c>
      <c r="DR169" s="77">
        <f t="shared" si="351"/>
        <v>0</v>
      </c>
      <c r="DS169" s="118"/>
      <c r="DT169" s="118"/>
      <c r="DU169" s="119"/>
      <c r="DV169" s="119"/>
      <c r="DW169" s="77">
        <f t="shared" si="352"/>
        <v>0</v>
      </c>
      <c r="DX169" s="77">
        <f t="shared" si="353"/>
        <v>0</v>
      </c>
      <c r="DY169" s="77">
        <f t="shared" si="354"/>
        <v>0</v>
      </c>
      <c r="DZ169" s="118"/>
      <c r="EA169" s="118"/>
      <c r="EB169" s="119"/>
      <c r="EC169" s="119"/>
      <c r="ED169" s="77">
        <f t="shared" si="355"/>
        <v>0</v>
      </c>
      <c r="EE169" s="77">
        <f t="shared" si="356"/>
        <v>0</v>
      </c>
      <c r="EF169" s="77">
        <f t="shared" si="357"/>
        <v>0</v>
      </c>
      <c r="EG169" s="118"/>
      <c r="EH169" s="118"/>
      <c r="EI169" s="119"/>
      <c r="EJ169" s="119"/>
      <c r="EK169" s="77">
        <f t="shared" si="358"/>
        <v>0</v>
      </c>
      <c r="EL169" s="77">
        <f t="shared" si="359"/>
        <v>0</v>
      </c>
      <c r="EM169" s="77">
        <f t="shared" si="360"/>
        <v>0</v>
      </c>
      <c r="EN169" s="118"/>
      <c r="EO169" s="118"/>
      <c r="EP169" s="119"/>
      <c r="EQ169" s="119"/>
      <c r="ER169" s="77">
        <f t="shared" si="361"/>
        <v>0</v>
      </c>
      <c r="ES169" s="77">
        <f t="shared" si="362"/>
        <v>0</v>
      </c>
      <c r="ET169" s="77">
        <f t="shared" si="363"/>
        <v>0</v>
      </c>
      <c r="EU169" s="118"/>
      <c r="EV169" s="118"/>
      <c r="EW169" s="119"/>
      <c r="EX169" s="119"/>
      <c r="EY169" s="77">
        <f t="shared" si="364"/>
        <v>0</v>
      </c>
      <c r="EZ169" s="77">
        <f t="shared" si="365"/>
        <v>0</v>
      </c>
      <c r="FA169" s="77">
        <f t="shared" si="366"/>
        <v>0</v>
      </c>
      <c r="FB169" s="118"/>
      <c r="FC169" s="118"/>
      <c r="FD169" s="119"/>
      <c r="FE169" s="119"/>
      <c r="FF169" s="77">
        <f t="shared" si="367"/>
        <v>0</v>
      </c>
      <c r="FG169" s="77">
        <f t="shared" si="368"/>
        <v>0</v>
      </c>
      <c r="FH169" s="77">
        <f t="shared" si="369"/>
        <v>0</v>
      </c>
      <c r="FI169" s="118"/>
      <c r="FJ169" s="118"/>
      <c r="FK169" s="119"/>
      <c r="FL169" s="119"/>
      <c r="FM169" s="77">
        <f t="shared" si="370"/>
        <v>0</v>
      </c>
      <c r="FN169" s="77">
        <f t="shared" si="371"/>
        <v>0</v>
      </c>
      <c r="FO169" s="77">
        <f t="shared" si="372"/>
        <v>0</v>
      </c>
      <c r="FP169" s="118"/>
      <c r="FQ169" s="118"/>
      <c r="FR169" s="119"/>
      <c r="FS169" s="119"/>
      <c r="FT169" s="77">
        <f t="shared" si="373"/>
        <v>0</v>
      </c>
      <c r="FU169" s="77">
        <f t="shared" si="374"/>
        <v>0</v>
      </c>
      <c r="FV169" s="77">
        <f t="shared" si="375"/>
        <v>0</v>
      </c>
      <c r="FW169" s="118"/>
      <c r="FX169" s="118"/>
      <c r="FY169" s="119"/>
      <c r="FZ169" s="119"/>
      <c r="GA169" s="77">
        <f t="shared" si="376"/>
        <v>0</v>
      </c>
      <c r="GB169" s="77">
        <f t="shared" si="377"/>
        <v>0</v>
      </c>
      <c r="GC169" s="77">
        <f t="shared" si="378"/>
        <v>0</v>
      </c>
      <c r="GD169" s="118"/>
      <c r="GE169" s="118"/>
      <c r="GF169" s="119"/>
      <c r="GG169" s="119"/>
      <c r="GH169" s="77">
        <f t="shared" si="379"/>
        <v>0</v>
      </c>
      <c r="GI169" s="77">
        <f t="shared" si="380"/>
        <v>0</v>
      </c>
      <c r="GJ169" s="77">
        <f t="shared" si="381"/>
        <v>0</v>
      </c>
      <c r="GK169" s="118"/>
      <c r="GL169" s="118"/>
      <c r="GM169" s="119"/>
      <c r="GN169" s="119"/>
      <c r="GO169" s="77">
        <f t="shared" si="382"/>
        <v>0</v>
      </c>
      <c r="GP169" s="77">
        <f t="shared" si="383"/>
        <v>0</v>
      </c>
      <c r="GQ169" s="77">
        <f t="shared" si="384"/>
        <v>0</v>
      </c>
      <c r="GR169" s="118"/>
      <c r="GS169" s="118"/>
      <c r="GT169" s="119"/>
      <c r="GU169" s="119"/>
      <c r="GV169" s="77">
        <f t="shared" si="385"/>
        <v>0</v>
      </c>
      <c r="GW169" s="77">
        <f t="shared" si="386"/>
        <v>0</v>
      </c>
      <c r="GX169" s="77">
        <f t="shared" si="387"/>
        <v>0</v>
      </c>
      <c r="GY169" s="118"/>
      <c r="GZ169" s="118"/>
      <c r="HA169" s="119"/>
      <c r="HB169" s="119"/>
      <c r="HC169" s="77">
        <f t="shared" si="388"/>
        <v>0</v>
      </c>
      <c r="HD169" s="77">
        <f t="shared" si="389"/>
        <v>0</v>
      </c>
      <c r="HE169" s="77">
        <f t="shared" si="390"/>
        <v>0</v>
      </c>
      <c r="HF169" s="118"/>
      <c r="HG169" s="118"/>
      <c r="HH169" s="119"/>
      <c r="HI169" s="119"/>
      <c r="HJ169" s="77">
        <f t="shared" si="391"/>
        <v>0</v>
      </c>
      <c r="HK169" s="77">
        <f t="shared" si="392"/>
        <v>0</v>
      </c>
      <c r="HL169" s="77">
        <f t="shared" si="393"/>
        <v>0</v>
      </c>
      <c r="HM169" s="120"/>
      <c r="HN169" s="120"/>
      <c r="HO169" s="120"/>
      <c r="HP169" s="120"/>
      <c r="HQ169" s="120"/>
      <c r="HR169" s="120"/>
      <c r="HS169" s="76">
        <f t="shared" si="288"/>
        <v>0</v>
      </c>
      <c r="HT169" s="76">
        <f t="shared" si="289"/>
        <v>0</v>
      </c>
      <c r="HU169" s="76">
        <f t="shared" si="290"/>
        <v>0</v>
      </c>
      <c r="HV169" s="76">
        <f t="shared" si="291"/>
        <v>0</v>
      </c>
      <c r="HW169" s="76">
        <f t="shared" si="292"/>
        <v>0</v>
      </c>
      <c r="HX169" s="76">
        <f t="shared" si="293"/>
        <v>0</v>
      </c>
      <c r="HY169" s="76">
        <f t="shared" si="294"/>
        <v>0</v>
      </c>
      <c r="HZ169" s="76">
        <f t="shared" si="295"/>
        <v>0</v>
      </c>
      <c r="IA169" s="76">
        <f t="shared" si="296"/>
        <v>0</v>
      </c>
      <c r="IB169" s="76">
        <f t="shared" si="297"/>
        <v>0</v>
      </c>
      <c r="IC169" s="76">
        <f t="shared" si="298"/>
        <v>0</v>
      </c>
      <c r="ID169" s="76">
        <f t="shared" si="299"/>
        <v>0</v>
      </c>
      <c r="IE169" s="78">
        <f>IF('Daftar Pegawai'!I163="ASN YANG TIDAK DIBAYARKAN TPP",100%,
 IF(HZ169&gt;=$C$4,100%,
 (HN169*3%)+H169+I169+J169+O169+P169+Q169+V169+W169+X169+AC169+AD169+AE169+AJ169+AK169+AL169+AQ169+AR169+AS169+AX169+AY169+AZ169+BE169+BF169+BG169+BL169+BM169+BN169+BS169+BT169+BU169+BZ169+CA169+CB169+CG169+CH169+CI169+CN169+CO169+CP169+CU169+CV169+CW169+DB169+DC169+DD169+DI169+DJ169+DK169+DP169+DQ169+DR169+DW169+DX169+DY169+ED169+EE169+EF169+EK169+EL169+EM169+ER169+ES169+ET169+EY169+EZ169+FA169+FF169+FG169+FH169+FM169+FN169+FO169+FT169+FU169+FV169+GA169+GB169+GC169+GH169+GI169+GJ169+GO169+GP169+GQ169+GV169+GW169+GX169+HC169+HD169+HE169+HJ169+HK169+HL169+'Daftar Pegawai'!K163+'Daftar Pegawai'!M163+'Daftar Pegawai'!U163+'Daftar Pegawai'!O163+'Daftar Pegawai'!Q163+'Daftar Pegawai'!S163
 )
)</f>
        <v>1</v>
      </c>
      <c r="IF169" s="78">
        <f t="shared" si="394"/>
        <v>1</v>
      </c>
    </row>
    <row r="170" spans="1:240" x14ac:dyDescent="0.25">
      <c r="A170" s="121">
        <f t="shared" si="300"/>
        <v>160</v>
      </c>
      <c r="B170" s="121">
        <f>'Daftar Pegawai'!B164</f>
        <v>0</v>
      </c>
      <c r="C170" s="121">
        <f>'Daftar Pegawai'!C164</f>
        <v>0</v>
      </c>
      <c r="D170" s="118"/>
      <c r="E170" s="118"/>
      <c r="F170" s="119"/>
      <c r="G170" s="119"/>
      <c r="H170" s="77">
        <f t="shared" si="301"/>
        <v>0</v>
      </c>
      <c r="I170" s="77">
        <f t="shared" si="302"/>
        <v>0</v>
      </c>
      <c r="J170" s="77">
        <f t="shared" si="303"/>
        <v>0</v>
      </c>
      <c r="K170" s="118"/>
      <c r="L170" s="118"/>
      <c r="M170" s="119"/>
      <c r="N170" s="119"/>
      <c r="O170" s="77">
        <f t="shared" si="304"/>
        <v>0</v>
      </c>
      <c r="P170" s="77">
        <f t="shared" si="305"/>
        <v>0</v>
      </c>
      <c r="Q170" s="77">
        <f t="shared" si="306"/>
        <v>0</v>
      </c>
      <c r="R170" s="118"/>
      <c r="S170" s="118"/>
      <c r="T170" s="119"/>
      <c r="U170" s="119"/>
      <c r="V170" s="77">
        <f t="shared" si="307"/>
        <v>0</v>
      </c>
      <c r="W170" s="77">
        <f t="shared" si="308"/>
        <v>0</v>
      </c>
      <c r="X170" s="77">
        <f t="shared" si="309"/>
        <v>0</v>
      </c>
      <c r="Y170" s="118"/>
      <c r="Z170" s="118"/>
      <c r="AA170" s="119"/>
      <c r="AB170" s="119"/>
      <c r="AC170" s="77">
        <f t="shared" si="310"/>
        <v>0</v>
      </c>
      <c r="AD170" s="77">
        <f t="shared" si="311"/>
        <v>0</v>
      </c>
      <c r="AE170" s="77">
        <f t="shared" si="312"/>
        <v>0</v>
      </c>
      <c r="AF170" s="118"/>
      <c r="AG170" s="118"/>
      <c r="AH170" s="119"/>
      <c r="AI170" s="119"/>
      <c r="AJ170" s="77">
        <f t="shared" si="313"/>
        <v>0</v>
      </c>
      <c r="AK170" s="77">
        <f t="shared" si="314"/>
        <v>0</v>
      </c>
      <c r="AL170" s="77">
        <f t="shared" si="315"/>
        <v>0</v>
      </c>
      <c r="AM170" s="118"/>
      <c r="AN170" s="118"/>
      <c r="AO170" s="119"/>
      <c r="AP170" s="119"/>
      <c r="AQ170" s="77">
        <f t="shared" si="316"/>
        <v>0</v>
      </c>
      <c r="AR170" s="77">
        <f t="shared" si="317"/>
        <v>0</v>
      </c>
      <c r="AS170" s="77">
        <f t="shared" si="318"/>
        <v>0</v>
      </c>
      <c r="AT170" s="118"/>
      <c r="AU170" s="118"/>
      <c r="AV170" s="119"/>
      <c r="AW170" s="119"/>
      <c r="AX170" s="77">
        <f t="shared" si="319"/>
        <v>0</v>
      </c>
      <c r="AY170" s="77">
        <f t="shared" si="320"/>
        <v>0</v>
      </c>
      <c r="AZ170" s="77">
        <f t="shared" si="321"/>
        <v>0</v>
      </c>
      <c r="BA170" s="118"/>
      <c r="BB170" s="118"/>
      <c r="BC170" s="119"/>
      <c r="BD170" s="119"/>
      <c r="BE170" s="77">
        <f t="shared" si="322"/>
        <v>0</v>
      </c>
      <c r="BF170" s="77">
        <f t="shared" si="323"/>
        <v>0</v>
      </c>
      <c r="BG170" s="77">
        <f t="shared" si="324"/>
        <v>0</v>
      </c>
      <c r="BH170" s="118"/>
      <c r="BI170" s="118"/>
      <c r="BJ170" s="119"/>
      <c r="BK170" s="119"/>
      <c r="BL170" s="77">
        <f t="shared" si="325"/>
        <v>0</v>
      </c>
      <c r="BM170" s="77">
        <f t="shared" si="326"/>
        <v>0</v>
      </c>
      <c r="BN170" s="77">
        <f t="shared" si="327"/>
        <v>0</v>
      </c>
      <c r="BO170" s="118"/>
      <c r="BP170" s="118"/>
      <c r="BQ170" s="119"/>
      <c r="BR170" s="119"/>
      <c r="BS170" s="77">
        <f t="shared" si="328"/>
        <v>0</v>
      </c>
      <c r="BT170" s="77">
        <f t="shared" si="329"/>
        <v>0</v>
      </c>
      <c r="BU170" s="77">
        <f t="shared" si="330"/>
        <v>0</v>
      </c>
      <c r="BV170" s="118"/>
      <c r="BW170" s="118"/>
      <c r="BX170" s="119"/>
      <c r="BY170" s="119"/>
      <c r="BZ170" s="77">
        <f t="shared" si="331"/>
        <v>0</v>
      </c>
      <c r="CA170" s="77">
        <f t="shared" si="332"/>
        <v>0</v>
      </c>
      <c r="CB170" s="77">
        <f t="shared" si="333"/>
        <v>0</v>
      </c>
      <c r="CC170" s="118"/>
      <c r="CD170" s="118"/>
      <c r="CE170" s="119"/>
      <c r="CF170" s="119"/>
      <c r="CG170" s="77">
        <f t="shared" si="334"/>
        <v>0</v>
      </c>
      <c r="CH170" s="77">
        <f t="shared" si="335"/>
        <v>0</v>
      </c>
      <c r="CI170" s="77">
        <f t="shared" si="336"/>
        <v>0</v>
      </c>
      <c r="CJ170" s="118"/>
      <c r="CK170" s="118"/>
      <c r="CL170" s="119"/>
      <c r="CM170" s="119"/>
      <c r="CN170" s="77">
        <f t="shared" si="337"/>
        <v>0</v>
      </c>
      <c r="CO170" s="77">
        <f t="shared" si="338"/>
        <v>0</v>
      </c>
      <c r="CP170" s="77">
        <f t="shared" si="339"/>
        <v>0</v>
      </c>
      <c r="CQ170" s="118"/>
      <c r="CR170" s="118"/>
      <c r="CS170" s="119"/>
      <c r="CT170" s="119"/>
      <c r="CU170" s="77">
        <f t="shared" si="340"/>
        <v>0</v>
      </c>
      <c r="CV170" s="77">
        <f t="shared" si="341"/>
        <v>0</v>
      </c>
      <c r="CW170" s="77">
        <f t="shared" si="342"/>
        <v>0</v>
      </c>
      <c r="CX170" s="118"/>
      <c r="CY170" s="118"/>
      <c r="CZ170" s="119"/>
      <c r="DA170" s="119"/>
      <c r="DB170" s="77">
        <f t="shared" si="343"/>
        <v>0</v>
      </c>
      <c r="DC170" s="77">
        <f t="shared" si="344"/>
        <v>0</v>
      </c>
      <c r="DD170" s="77">
        <f t="shared" si="345"/>
        <v>0</v>
      </c>
      <c r="DE170" s="118"/>
      <c r="DF170" s="118"/>
      <c r="DG170" s="119"/>
      <c r="DH170" s="119"/>
      <c r="DI170" s="77">
        <f t="shared" si="346"/>
        <v>0</v>
      </c>
      <c r="DJ170" s="77">
        <f t="shared" si="347"/>
        <v>0</v>
      </c>
      <c r="DK170" s="77">
        <f t="shared" si="348"/>
        <v>0</v>
      </c>
      <c r="DL170" s="118"/>
      <c r="DM170" s="118"/>
      <c r="DN170" s="119"/>
      <c r="DO170" s="119"/>
      <c r="DP170" s="77">
        <f t="shared" si="349"/>
        <v>0</v>
      </c>
      <c r="DQ170" s="77">
        <f t="shared" si="350"/>
        <v>0</v>
      </c>
      <c r="DR170" s="77">
        <f t="shared" si="351"/>
        <v>0</v>
      </c>
      <c r="DS170" s="118"/>
      <c r="DT170" s="118"/>
      <c r="DU170" s="119"/>
      <c r="DV170" s="119"/>
      <c r="DW170" s="77">
        <f t="shared" si="352"/>
        <v>0</v>
      </c>
      <c r="DX170" s="77">
        <f t="shared" si="353"/>
        <v>0</v>
      </c>
      <c r="DY170" s="77">
        <f t="shared" si="354"/>
        <v>0</v>
      </c>
      <c r="DZ170" s="118"/>
      <c r="EA170" s="118"/>
      <c r="EB170" s="119"/>
      <c r="EC170" s="119"/>
      <c r="ED170" s="77">
        <f t="shared" si="355"/>
        <v>0</v>
      </c>
      <c r="EE170" s="77">
        <f t="shared" si="356"/>
        <v>0</v>
      </c>
      <c r="EF170" s="77">
        <f t="shared" si="357"/>
        <v>0</v>
      </c>
      <c r="EG170" s="118"/>
      <c r="EH170" s="118"/>
      <c r="EI170" s="119"/>
      <c r="EJ170" s="119"/>
      <c r="EK170" s="77">
        <f t="shared" si="358"/>
        <v>0</v>
      </c>
      <c r="EL170" s="77">
        <f t="shared" si="359"/>
        <v>0</v>
      </c>
      <c r="EM170" s="77">
        <f t="shared" si="360"/>
        <v>0</v>
      </c>
      <c r="EN170" s="118"/>
      <c r="EO170" s="118"/>
      <c r="EP170" s="119"/>
      <c r="EQ170" s="119"/>
      <c r="ER170" s="77">
        <f t="shared" si="361"/>
        <v>0</v>
      </c>
      <c r="ES170" s="77">
        <f t="shared" si="362"/>
        <v>0</v>
      </c>
      <c r="ET170" s="77">
        <f t="shared" si="363"/>
        <v>0</v>
      </c>
      <c r="EU170" s="118"/>
      <c r="EV170" s="118"/>
      <c r="EW170" s="119"/>
      <c r="EX170" s="119"/>
      <c r="EY170" s="77">
        <f t="shared" si="364"/>
        <v>0</v>
      </c>
      <c r="EZ170" s="77">
        <f t="shared" si="365"/>
        <v>0</v>
      </c>
      <c r="FA170" s="77">
        <f t="shared" si="366"/>
        <v>0</v>
      </c>
      <c r="FB170" s="118"/>
      <c r="FC170" s="118"/>
      <c r="FD170" s="119"/>
      <c r="FE170" s="119"/>
      <c r="FF170" s="77">
        <f t="shared" si="367"/>
        <v>0</v>
      </c>
      <c r="FG170" s="77">
        <f t="shared" si="368"/>
        <v>0</v>
      </c>
      <c r="FH170" s="77">
        <f t="shared" si="369"/>
        <v>0</v>
      </c>
      <c r="FI170" s="118"/>
      <c r="FJ170" s="118"/>
      <c r="FK170" s="119"/>
      <c r="FL170" s="119"/>
      <c r="FM170" s="77">
        <f t="shared" si="370"/>
        <v>0</v>
      </c>
      <c r="FN170" s="77">
        <f t="shared" si="371"/>
        <v>0</v>
      </c>
      <c r="FO170" s="77">
        <f t="shared" si="372"/>
        <v>0</v>
      </c>
      <c r="FP170" s="118"/>
      <c r="FQ170" s="118"/>
      <c r="FR170" s="119"/>
      <c r="FS170" s="119"/>
      <c r="FT170" s="77">
        <f t="shared" si="373"/>
        <v>0</v>
      </c>
      <c r="FU170" s="77">
        <f t="shared" si="374"/>
        <v>0</v>
      </c>
      <c r="FV170" s="77">
        <f t="shared" si="375"/>
        <v>0</v>
      </c>
      <c r="FW170" s="118"/>
      <c r="FX170" s="118"/>
      <c r="FY170" s="119"/>
      <c r="FZ170" s="119"/>
      <c r="GA170" s="77">
        <f t="shared" si="376"/>
        <v>0</v>
      </c>
      <c r="GB170" s="77">
        <f t="shared" si="377"/>
        <v>0</v>
      </c>
      <c r="GC170" s="77">
        <f t="shared" si="378"/>
        <v>0</v>
      </c>
      <c r="GD170" s="118"/>
      <c r="GE170" s="118"/>
      <c r="GF170" s="119"/>
      <c r="GG170" s="119"/>
      <c r="GH170" s="77">
        <f t="shared" si="379"/>
        <v>0</v>
      </c>
      <c r="GI170" s="77">
        <f t="shared" si="380"/>
        <v>0</v>
      </c>
      <c r="GJ170" s="77">
        <f t="shared" si="381"/>
        <v>0</v>
      </c>
      <c r="GK170" s="118"/>
      <c r="GL170" s="118"/>
      <c r="GM170" s="119"/>
      <c r="GN170" s="119"/>
      <c r="GO170" s="77">
        <f t="shared" si="382"/>
        <v>0</v>
      </c>
      <c r="GP170" s="77">
        <f t="shared" si="383"/>
        <v>0</v>
      </c>
      <c r="GQ170" s="77">
        <f t="shared" si="384"/>
        <v>0</v>
      </c>
      <c r="GR170" s="118"/>
      <c r="GS170" s="118"/>
      <c r="GT170" s="119"/>
      <c r="GU170" s="119"/>
      <c r="GV170" s="77">
        <f t="shared" si="385"/>
        <v>0</v>
      </c>
      <c r="GW170" s="77">
        <f t="shared" si="386"/>
        <v>0</v>
      </c>
      <c r="GX170" s="77">
        <f t="shared" si="387"/>
        <v>0</v>
      </c>
      <c r="GY170" s="118"/>
      <c r="GZ170" s="118"/>
      <c r="HA170" s="119"/>
      <c r="HB170" s="119"/>
      <c r="HC170" s="77">
        <f t="shared" si="388"/>
        <v>0</v>
      </c>
      <c r="HD170" s="77">
        <f t="shared" si="389"/>
        <v>0</v>
      </c>
      <c r="HE170" s="77">
        <f t="shared" si="390"/>
        <v>0</v>
      </c>
      <c r="HF170" s="118"/>
      <c r="HG170" s="118"/>
      <c r="HH170" s="119"/>
      <c r="HI170" s="119"/>
      <c r="HJ170" s="77">
        <f t="shared" si="391"/>
        <v>0</v>
      </c>
      <c r="HK170" s="77">
        <f t="shared" si="392"/>
        <v>0</v>
      </c>
      <c r="HL170" s="77">
        <f t="shared" si="393"/>
        <v>0</v>
      </c>
      <c r="HM170" s="120"/>
      <c r="HN170" s="120"/>
      <c r="HO170" s="120"/>
      <c r="HP170" s="120"/>
      <c r="HQ170" s="120"/>
      <c r="HR170" s="120"/>
      <c r="HS170" s="76">
        <f t="shared" si="288"/>
        <v>0</v>
      </c>
      <c r="HT170" s="76">
        <f t="shared" si="289"/>
        <v>0</v>
      </c>
      <c r="HU170" s="76">
        <f t="shared" si="290"/>
        <v>0</v>
      </c>
      <c r="HV170" s="76">
        <f t="shared" si="291"/>
        <v>0</v>
      </c>
      <c r="HW170" s="76">
        <f t="shared" si="292"/>
        <v>0</v>
      </c>
      <c r="HX170" s="76">
        <f t="shared" si="293"/>
        <v>0</v>
      </c>
      <c r="HY170" s="76">
        <f t="shared" si="294"/>
        <v>0</v>
      </c>
      <c r="HZ170" s="76">
        <f t="shared" si="295"/>
        <v>0</v>
      </c>
      <c r="IA170" s="76">
        <f t="shared" si="296"/>
        <v>0</v>
      </c>
      <c r="IB170" s="76">
        <f t="shared" si="297"/>
        <v>0</v>
      </c>
      <c r="IC170" s="76">
        <f t="shared" si="298"/>
        <v>0</v>
      </c>
      <c r="ID170" s="76">
        <f t="shared" si="299"/>
        <v>0</v>
      </c>
      <c r="IE170" s="78">
        <f>IF('Daftar Pegawai'!I164="ASN YANG TIDAK DIBAYARKAN TPP",100%,
 IF(HZ170&gt;=$C$4,100%,
 (HN170*3%)+H170+I170+J170+O170+P170+Q170+V170+W170+X170+AC170+AD170+AE170+AJ170+AK170+AL170+AQ170+AR170+AS170+AX170+AY170+AZ170+BE170+BF170+BG170+BL170+BM170+BN170+BS170+BT170+BU170+BZ170+CA170+CB170+CG170+CH170+CI170+CN170+CO170+CP170+CU170+CV170+CW170+DB170+DC170+DD170+DI170+DJ170+DK170+DP170+DQ170+DR170+DW170+DX170+DY170+ED170+EE170+EF170+EK170+EL170+EM170+ER170+ES170+ET170+EY170+EZ170+FA170+FF170+FG170+FH170+FM170+FN170+FO170+FT170+FU170+FV170+GA170+GB170+GC170+GH170+GI170+GJ170+GO170+GP170+GQ170+GV170+GW170+GX170+HC170+HD170+HE170+HJ170+HK170+HL170+'Daftar Pegawai'!K164+'Daftar Pegawai'!M164+'Daftar Pegawai'!U164+'Daftar Pegawai'!O164+'Daftar Pegawai'!Q164+'Daftar Pegawai'!S164
 )
)</f>
        <v>1</v>
      </c>
      <c r="IF170" s="78">
        <f t="shared" si="394"/>
        <v>1</v>
      </c>
    </row>
    <row r="171" spans="1:240" x14ac:dyDescent="0.25">
      <c r="A171" s="121">
        <f t="shared" si="300"/>
        <v>161</v>
      </c>
      <c r="B171" s="121">
        <f>'Daftar Pegawai'!B165</f>
        <v>0</v>
      </c>
      <c r="C171" s="121">
        <f>'Daftar Pegawai'!C165</f>
        <v>0</v>
      </c>
      <c r="D171" s="118"/>
      <c r="E171" s="118"/>
      <c r="F171" s="119"/>
      <c r="G171" s="119"/>
      <c r="H171" s="77">
        <f t="shared" si="301"/>
        <v>0</v>
      </c>
      <c r="I171" s="77">
        <f t="shared" si="302"/>
        <v>0</v>
      </c>
      <c r="J171" s="77">
        <f t="shared" si="303"/>
        <v>0</v>
      </c>
      <c r="K171" s="118"/>
      <c r="L171" s="118"/>
      <c r="M171" s="119"/>
      <c r="N171" s="119"/>
      <c r="O171" s="77">
        <f t="shared" si="304"/>
        <v>0</v>
      </c>
      <c r="P171" s="77">
        <f t="shared" si="305"/>
        <v>0</v>
      </c>
      <c r="Q171" s="77">
        <f t="shared" si="306"/>
        <v>0</v>
      </c>
      <c r="R171" s="118"/>
      <c r="S171" s="118"/>
      <c r="T171" s="119"/>
      <c r="U171" s="119"/>
      <c r="V171" s="77">
        <f t="shared" si="307"/>
        <v>0</v>
      </c>
      <c r="W171" s="77">
        <f t="shared" si="308"/>
        <v>0</v>
      </c>
      <c r="X171" s="77">
        <f t="shared" si="309"/>
        <v>0</v>
      </c>
      <c r="Y171" s="118"/>
      <c r="Z171" s="118"/>
      <c r="AA171" s="119"/>
      <c r="AB171" s="119"/>
      <c r="AC171" s="77">
        <f t="shared" si="310"/>
        <v>0</v>
      </c>
      <c r="AD171" s="77">
        <f t="shared" si="311"/>
        <v>0</v>
      </c>
      <c r="AE171" s="77">
        <f t="shared" si="312"/>
        <v>0</v>
      </c>
      <c r="AF171" s="118"/>
      <c r="AG171" s="118"/>
      <c r="AH171" s="119"/>
      <c r="AI171" s="119"/>
      <c r="AJ171" s="77">
        <f t="shared" si="313"/>
        <v>0</v>
      </c>
      <c r="AK171" s="77">
        <f t="shared" si="314"/>
        <v>0</v>
      </c>
      <c r="AL171" s="77">
        <f t="shared" si="315"/>
        <v>0</v>
      </c>
      <c r="AM171" s="118"/>
      <c r="AN171" s="118"/>
      <c r="AO171" s="119"/>
      <c r="AP171" s="119"/>
      <c r="AQ171" s="77">
        <f t="shared" si="316"/>
        <v>0</v>
      </c>
      <c r="AR171" s="77">
        <f t="shared" si="317"/>
        <v>0</v>
      </c>
      <c r="AS171" s="77">
        <f t="shared" si="318"/>
        <v>0</v>
      </c>
      <c r="AT171" s="118"/>
      <c r="AU171" s="118"/>
      <c r="AV171" s="119"/>
      <c r="AW171" s="119"/>
      <c r="AX171" s="77">
        <f t="shared" si="319"/>
        <v>0</v>
      </c>
      <c r="AY171" s="77">
        <f t="shared" si="320"/>
        <v>0</v>
      </c>
      <c r="AZ171" s="77">
        <f t="shared" si="321"/>
        <v>0</v>
      </c>
      <c r="BA171" s="118"/>
      <c r="BB171" s="118"/>
      <c r="BC171" s="119"/>
      <c r="BD171" s="119"/>
      <c r="BE171" s="77">
        <f t="shared" si="322"/>
        <v>0</v>
      </c>
      <c r="BF171" s="77">
        <f t="shared" si="323"/>
        <v>0</v>
      </c>
      <c r="BG171" s="77">
        <f t="shared" si="324"/>
        <v>0</v>
      </c>
      <c r="BH171" s="118"/>
      <c r="BI171" s="118"/>
      <c r="BJ171" s="119"/>
      <c r="BK171" s="119"/>
      <c r="BL171" s="77">
        <f t="shared" si="325"/>
        <v>0</v>
      </c>
      <c r="BM171" s="77">
        <f t="shared" si="326"/>
        <v>0</v>
      </c>
      <c r="BN171" s="77">
        <f t="shared" si="327"/>
        <v>0</v>
      </c>
      <c r="BO171" s="118"/>
      <c r="BP171" s="118"/>
      <c r="BQ171" s="119"/>
      <c r="BR171" s="119"/>
      <c r="BS171" s="77">
        <f t="shared" si="328"/>
        <v>0</v>
      </c>
      <c r="BT171" s="77">
        <f t="shared" si="329"/>
        <v>0</v>
      </c>
      <c r="BU171" s="77">
        <f t="shared" si="330"/>
        <v>0</v>
      </c>
      <c r="BV171" s="118"/>
      <c r="BW171" s="118"/>
      <c r="BX171" s="119"/>
      <c r="BY171" s="119"/>
      <c r="BZ171" s="77">
        <f t="shared" si="331"/>
        <v>0</v>
      </c>
      <c r="CA171" s="77">
        <f t="shared" si="332"/>
        <v>0</v>
      </c>
      <c r="CB171" s="77">
        <f t="shared" si="333"/>
        <v>0</v>
      </c>
      <c r="CC171" s="118"/>
      <c r="CD171" s="118"/>
      <c r="CE171" s="119"/>
      <c r="CF171" s="119"/>
      <c r="CG171" s="77">
        <f t="shared" si="334"/>
        <v>0</v>
      </c>
      <c r="CH171" s="77">
        <f t="shared" si="335"/>
        <v>0</v>
      </c>
      <c r="CI171" s="77">
        <f t="shared" si="336"/>
        <v>0</v>
      </c>
      <c r="CJ171" s="118"/>
      <c r="CK171" s="118"/>
      <c r="CL171" s="119"/>
      <c r="CM171" s="119"/>
      <c r="CN171" s="77">
        <f t="shared" si="337"/>
        <v>0</v>
      </c>
      <c r="CO171" s="77">
        <f t="shared" si="338"/>
        <v>0</v>
      </c>
      <c r="CP171" s="77">
        <f t="shared" si="339"/>
        <v>0</v>
      </c>
      <c r="CQ171" s="118"/>
      <c r="CR171" s="118"/>
      <c r="CS171" s="119"/>
      <c r="CT171" s="119"/>
      <c r="CU171" s="77">
        <f t="shared" si="340"/>
        <v>0</v>
      </c>
      <c r="CV171" s="77">
        <f t="shared" si="341"/>
        <v>0</v>
      </c>
      <c r="CW171" s="77">
        <f t="shared" si="342"/>
        <v>0</v>
      </c>
      <c r="CX171" s="118"/>
      <c r="CY171" s="118"/>
      <c r="CZ171" s="119"/>
      <c r="DA171" s="119"/>
      <c r="DB171" s="77">
        <f t="shared" si="343"/>
        <v>0</v>
      </c>
      <c r="DC171" s="77">
        <f t="shared" si="344"/>
        <v>0</v>
      </c>
      <c r="DD171" s="77">
        <f t="shared" si="345"/>
        <v>0</v>
      </c>
      <c r="DE171" s="118"/>
      <c r="DF171" s="118"/>
      <c r="DG171" s="119"/>
      <c r="DH171" s="119"/>
      <c r="DI171" s="77">
        <f t="shared" si="346"/>
        <v>0</v>
      </c>
      <c r="DJ171" s="77">
        <f t="shared" si="347"/>
        <v>0</v>
      </c>
      <c r="DK171" s="77">
        <f t="shared" si="348"/>
        <v>0</v>
      </c>
      <c r="DL171" s="118"/>
      <c r="DM171" s="118"/>
      <c r="DN171" s="119"/>
      <c r="DO171" s="119"/>
      <c r="DP171" s="77">
        <f t="shared" si="349"/>
        <v>0</v>
      </c>
      <c r="DQ171" s="77">
        <f t="shared" si="350"/>
        <v>0</v>
      </c>
      <c r="DR171" s="77">
        <f t="shared" si="351"/>
        <v>0</v>
      </c>
      <c r="DS171" s="118"/>
      <c r="DT171" s="118"/>
      <c r="DU171" s="119"/>
      <c r="DV171" s="119"/>
      <c r="DW171" s="77">
        <f t="shared" si="352"/>
        <v>0</v>
      </c>
      <c r="DX171" s="77">
        <f t="shared" si="353"/>
        <v>0</v>
      </c>
      <c r="DY171" s="77">
        <f t="shared" si="354"/>
        <v>0</v>
      </c>
      <c r="DZ171" s="118"/>
      <c r="EA171" s="118"/>
      <c r="EB171" s="119"/>
      <c r="EC171" s="119"/>
      <c r="ED171" s="77">
        <f t="shared" si="355"/>
        <v>0</v>
      </c>
      <c r="EE171" s="77">
        <f t="shared" si="356"/>
        <v>0</v>
      </c>
      <c r="EF171" s="77">
        <f t="shared" si="357"/>
        <v>0</v>
      </c>
      <c r="EG171" s="118"/>
      <c r="EH171" s="118"/>
      <c r="EI171" s="119"/>
      <c r="EJ171" s="119"/>
      <c r="EK171" s="77">
        <f t="shared" si="358"/>
        <v>0</v>
      </c>
      <c r="EL171" s="77">
        <f t="shared" si="359"/>
        <v>0</v>
      </c>
      <c r="EM171" s="77">
        <f t="shared" si="360"/>
        <v>0</v>
      </c>
      <c r="EN171" s="118"/>
      <c r="EO171" s="118"/>
      <c r="EP171" s="119"/>
      <c r="EQ171" s="119"/>
      <c r="ER171" s="77">
        <f t="shared" si="361"/>
        <v>0</v>
      </c>
      <c r="ES171" s="77">
        <f t="shared" si="362"/>
        <v>0</v>
      </c>
      <c r="ET171" s="77">
        <f t="shared" si="363"/>
        <v>0</v>
      </c>
      <c r="EU171" s="118"/>
      <c r="EV171" s="118"/>
      <c r="EW171" s="119"/>
      <c r="EX171" s="119"/>
      <c r="EY171" s="77">
        <f t="shared" si="364"/>
        <v>0</v>
      </c>
      <c r="EZ171" s="77">
        <f t="shared" si="365"/>
        <v>0</v>
      </c>
      <c r="FA171" s="77">
        <f t="shared" si="366"/>
        <v>0</v>
      </c>
      <c r="FB171" s="118"/>
      <c r="FC171" s="118"/>
      <c r="FD171" s="119"/>
      <c r="FE171" s="119"/>
      <c r="FF171" s="77">
        <f t="shared" si="367"/>
        <v>0</v>
      </c>
      <c r="FG171" s="77">
        <f t="shared" si="368"/>
        <v>0</v>
      </c>
      <c r="FH171" s="77">
        <f t="shared" si="369"/>
        <v>0</v>
      </c>
      <c r="FI171" s="118"/>
      <c r="FJ171" s="118"/>
      <c r="FK171" s="119"/>
      <c r="FL171" s="119"/>
      <c r="FM171" s="77">
        <f t="shared" si="370"/>
        <v>0</v>
      </c>
      <c r="FN171" s="77">
        <f t="shared" si="371"/>
        <v>0</v>
      </c>
      <c r="FO171" s="77">
        <f t="shared" si="372"/>
        <v>0</v>
      </c>
      <c r="FP171" s="118"/>
      <c r="FQ171" s="118"/>
      <c r="FR171" s="119"/>
      <c r="FS171" s="119"/>
      <c r="FT171" s="77">
        <f t="shared" si="373"/>
        <v>0</v>
      </c>
      <c r="FU171" s="77">
        <f t="shared" si="374"/>
        <v>0</v>
      </c>
      <c r="FV171" s="77">
        <f t="shared" si="375"/>
        <v>0</v>
      </c>
      <c r="FW171" s="118"/>
      <c r="FX171" s="118"/>
      <c r="FY171" s="119"/>
      <c r="FZ171" s="119"/>
      <c r="GA171" s="77">
        <f t="shared" si="376"/>
        <v>0</v>
      </c>
      <c r="GB171" s="77">
        <f t="shared" si="377"/>
        <v>0</v>
      </c>
      <c r="GC171" s="77">
        <f t="shared" si="378"/>
        <v>0</v>
      </c>
      <c r="GD171" s="118"/>
      <c r="GE171" s="118"/>
      <c r="GF171" s="119"/>
      <c r="GG171" s="119"/>
      <c r="GH171" s="77">
        <f t="shared" si="379"/>
        <v>0</v>
      </c>
      <c r="GI171" s="77">
        <f t="shared" si="380"/>
        <v>0</v>
      </c>
      <c r="GJ171" s="77">
        <f t="shared" si="381"/>
        <v>0</v>
      </c>
      <c r="GK171" s="118"/>
      <c r="GL171" s="118"/>
      <c r="GM171" s="119"/>
      <c r="GN171" s="119"/>
      <c r="GO171" s="77">
        <f t="shared" si="382"/>
        <v>0</v>
      </c>
      <c r="GP171" s="77">
        <f t="shared" si="383"/>
        <v>0</v>
      </c>
      <c r="GQ171" s="77">
        <f t="shared" si="384"/>
        <v>0</v>
      </c>
      <c r="GR171" s="118"/>
      <c r="GS171" s="118"/>
      <c r="GT171" s="119"/>
      <c r="GU171" s="119"/>
      <c r="GV171" s="77">
        <f t="shared" si="385"/>
        <v>0</v>
      </c>
      <c r="GW171" s="77">
        <f t="shared" si="386"/>
        <v>0</v>
      </c>
      <c r="GX171" s="77">
        <f t="shared" si="387"/>
        <v>0</v>
      </c>
      <c r="GY171" s="118"/>
      <c r="GZ171" s="118"/>
      <c r="HA171" s="119"/>
      <c r="HB171" s="119"/>
      <c r="HC171" s="77">
        <f t="shared" si="388"/>
        <v>0</v>
      </c>
      <c r="HD171" s="77">
        <f t="shared" si="389"/>
        <v>0</v>
      </c>
      <c r="HE171" s="77">
        <f t="shared" si="390"/>
        <v>0</v>
      </c>
      <c r="HF171" s="118"/>
      <c r="HG171" s="118"/>
      <c r="HH171" s="119"/>
      <c r="HI171" s="119"/>
      <c r="HJ171" s="77">
        <f t="shared" si="391"/>
        <v>0</v>
      </c>
      <c r="HK171" s="77">
        <f t="shared" si="392"/>
        <v>0</v>
      </c>
      <c r="HL171" s="77">
        <f t="shared" si="393"/>
        <v>0</v>
      </c>
      <c r="HM171" s="120"/>
      <c r="HN171" s="120"/>
      <c r="HO171" s="120"/>
      <c r="HP171" s="120"/>
      <c r="HQ171" s="120"/>
      <c r="HR171" s="120"/>
      <c r="HS171" s="76">
        <f t="shared" si="288"/>
        <v>0</v>
      </c>
      <c r="HT171" s="76">
        <f t="shared" si="289"/>
        <v>0</v>
      </c>
      <c r="HU171" s="76">
        <f t="shared" si="290"/>
        <v>0</v>
      </c>
      <c r="HV171" s="76">
        <f t="shared" si="291"/>
        <v>0</v>
      </c>
      <c r="HW171" s="76">
        <f t="shared" si="292"/>
        <v>0</v>
      </c>
      <c r="HX171" s="76">
        <f t="shared" si="293"/>
        <v>0</v>
      </c>
      <c r="HY171" s="76">
        <f t="shared" si="294"/>
        <v>0</v>
      </c>
      <c r="HZ171" s="76">
        <f t="shared" si="295"/>
        <v>0</v>
      </c>
      <c r="IA171" s="76">
        <f t="shared" si="296"/>
        <v>0</v>
      </c>
      <c r="IB171" s="76">
        <f t="shared" si="297"/>
        <v>0</v>
      </c>
      <c r="IC171" s="76">
        <f t="shared" si="298"/>
        <v>0</v>
      </c>
      <c r="ID171" s="76">
        <f t="shared" si="299"/>
        <v>0</v>
      </c>
      <c r="IE171" s="78">
        <f>IF('Daftar Pegawai'!I165="ASN YANG TIDAK DIBAYARKAN TPP",100%,
 IF(HZ171&gt;=$C$4,100%,
 (HN171*3%)+H171+I171+J171+O171+P171+Q171+V171+W171+X171+AC171+AD171+AE171+AJ171+AK171+AL171+AQ171+AR171+AS171+AX171+AY171+AZ171+BE171+BF171+BG171+BL171+BM171+BN171+BS171+BT171+BU171+BZ171+CA171+CB171+CG171+CH171+CI171+CN171+CO171+CP171+CU171+CV171+CW171+DB171+DC171+DD171+DI171+DJ171+DK171+DP171+DQ171+DR171+DW171+DX171+DY171+ED171+EE171+EF171+EK171+EL171+EM171+ER171+ES171+ET171+EY171+EZ171+FA171+FF171+FG171+FH171+FM171+FN171+FO171+FT171+FU171+FV171+GA171+GB171+GC171+GH171+GI171+GJ171+GO171+GP171+GQ171+GV171+GW171+GX171+HC171+HD171+HE171+HJ171+HK171+HL171+'Daftar Pegawai'!K165+'Daftar Pegawai'!M165+'Daftar Pegawai'!U165+'Daftar Pegawai'!O165+'Daftar Pegawai'!Q165+'Daftar Pegawai'!S165
 )
)</f>
        <v>1</v>
      </c>
      <c r="IF171" s="78">
        <f t="shared" si="394"/>
        <v>1</v>
      </c>
    </row>
    <row r="172" spans="1:240" x14ac:dyDescent="0.25">
      <c r="A172" s="121">
        <f t="shared" si="300"/>
        <v>162</v>
      </c>
      <c r="B172" s="121">
        <f>'Daftar Pegawai'!B166</f>
        <v>0</v>
      </c>
      <c r="C172" s="121">
        <f>'Daftar Pegawai'!C166</f>
        <v>0</v>
      </c>
      <c r="D172" s="118"/>
      <c r="E172" s="118"/>
      <c r="F172" s="119"/>
      <c r="G172" s="119"/>
      <c r="H172" s="77">
        <f t="shared" si="301"/>
        <v>0</v>
      </c>
      <c r="I172" s="77">
        <f t="shared" si="302"/>
        <v>0</v>
      </c>
      <c r="J172" s="77">
        <f t="shared" si="303"/>
        <v>0</v>
      </c>
      <c r="K172" s="118"/>
      <c r="L172" s="118"/>
      <c r="M172" s="119"/>
      <c r="N172" s="119"/>
      <c r="O172" s="77">
        <f t="shared" si="304"/>
        <v>0</v>
      </c>
      <c r="P172" s="77">
        <f t="shared" si="305"/>
        <v>0</v>
      </c>
      <c r="Q172" s="77">
        <f t="shared" si="306"/>
        <v>0</v>
      </c>
      <c r="R172" s="118"/>
      <c r="S172" s="118"/>
      <c r="T172" s="119"/>
      <c r="U172" s="119"/>
      <c r="V172" s="77">
        <f t="shared" si="307"/>
        <v>0</v>
      </c>
      <c r="W172" s="77">
        <f t="shared" si="308"/>
        <v>0</v>
      </c>
      <c r="X172" s="77">
        <f t="shared" si="309"/>
        <v>0</v>
      </c>
      <c r="Y172" s="118"/>
      <c r="Z172" s="118"/>
      <c r="AA172" s="119"/>
      <c r="AB172" s="119"/>
      <c r="AC172" s="77">
        <f t="shared" si="310"/>
        <v>0</v>
      </c>
      <c r="AD172" s="77">
        <f t="shared" si="311"/>
        <v>0</v>
      </c>
      <c r="AE172" s="77">
        <f t="shared" si="312"/>
        <v>0</v>
      </c>
      <c r="AF172" s="118"/>
      <c r="AG172" s="118"/>
      <c r="AH172" s="119"/>
      <c r="AI172" s="119"/>
      <c r="AJ172" s="77">
        <f t="shared" si="313"/>
        <v>0</v>
      </c>
      <c r="AK172" s="77">
        <f t="shared" si="314"/>
        <v>0</v>
      </c>
      <c r="AL172" s="77">
        <f t="shared" si="315"/>
        <v>0</v>
      </c>
      <c r="AM172" s="118"/>
      <c r="AN172" s="118"/>
      <c r="AO172" s="119"/>
      <c r="AP172" s="119"/>
      <c r="AQ172" s="77">
        <f t="shared" si="316"/>
        <v>0</v>
      </c>
      <c r="AR172" s="77">
        <f t="shared" si="317"/>
        <v>0</v>
      </c>
      <c r="AS172" s="77">
        <f t="shared" si="318"/>
        <v>0</v>
      </c>
      <c r="AT172" s="118"/>
      <c r="AU172" s="118"/>
      <c r="AV172" s="119"/>
      <c r="AW172" s="119"/>
      <c r="AX172" s="77">
        <f t="shared" si="319"/>
        <v>0</v>
      </c>
      <c r="AY172" s="77">
        <f t="shared" si="320"/>
        <v>0</v>
      </c>
      <c r="AZ172" s="77">
        <f t="shared" si="321"/>
        <v>0</v>
      </c>
      <c r="BA172" s="118"/>
      <c r="BB172" s="118"/>
      <c r="BC172" s="119"/>
      <c r="BD172" s="119"/>
      <c r="BE172" s="77">
        <f t="shared" si="322"/>
        <v>0</v>
      </c>
      <c r="BF172" s="77">
        <f t="shared" si="323"/>
        <v>0</v>
      </c>
      <c r="BG172" s="77">
        <f t="shared" si="324"/>
        <v>0</v>
      </c>
      <c r="BH172" s="118"/>
      <c r="BI172" s="118"/>
      <c r="BJ172" s="119"/>
      <c r="BK172" s="119"/>
      <c r="BL172" s="77">
        <f t="shared" si="325"/>
        <v>0</v>
      </c>
      <c r="BM172" s="77">
        <f t="shared" si="326"/>
        <v>0</v>
      </c>
      <c r="BN172" s="77">
        <f t="shared" si="327"/>
        <v>0</v>
      </c>
      <c r="BO172" s="118"/>
      <c r="BP172" s="118"/>
      <c r="BQ172" s="119"/>
      <c r="BR172" s="119"/>
      <c r="BS172" s="77">
        <f t="shared" si="328"/>
        <v>0</v>
      </c>
      <c r="BT172" s="77">
        <f t="shared" si="329"/>
        <v>0</v>
      </c>
      <c r="BU172" s="77">
        <f t="shared" si="330"/>
        <v>0</v>
      </c>
      <c r="BV172" s="118"/>
      <c r="BW172" s="118"/>
      <c r="BX172" s="119"/>
      <c r="BY172" s="119"/>
      <c r="BZ172" s="77">
        <f t="shared" si="331"/>
        <v>0</v>
      </c>
      <c r="CA172" s="77">
        <f t="shared" si="332"/>
        <v>0</v>
      </c>
      <c r="CB172" s="77">
        <f t="shared" si="333"/>
        <v>0</v>
      </c>
      <c r="CC172" s="118"/>
      <c r="CD172" s="118"/>
      <c r="CE172" s="119"/>
      <c r="CF172" s="119"/>
      <c r="CG172" s="77">
        <f t="shared" si="334"/>
        <v>0</v>
      </c>
      <c r="CH172" s="77">
        <f t="shared" si="335"/>
        <v>0</v>
      </c>
      <c r="CI172" s="77">
        <f t="shared" si="336"/>
        <v>0</v>
      </c>
      <c r="CJ172" s="118"/>
      <c r="CK172" s="118"/>
      <c r="CL172" s="119"/>
      <c r="CM172" s="119"/>
      <c r="CN172" s="77">
        <f t="shared" si="337"/>
        <v>0</v>
      </c>
      <c r="CO172" s="77">
        <f t="shared" si="338"/>
        <v>0</v>
      </c>
      <c r="CP172" s="77">
        <f t="shared" si="339"/>
        <v>0</v>
      </c>
      <c r="CQ172" s="118"/>
      <c r="CR172" s="118"/>
      <c r="CS172" s="119"/>
      <c r="CT172" s="119"/>
      <c r="CU172" s="77">
        <f t="shared" si="340"/>
        <v>0</v>
      </c>
      <c r="CV172" s="77">
        <f t="shared" si="341"/>
        <v>0</v>
      </c>
      <c r="CW172" s="77">
        <f t="shared" si="342"/>
        <v>0</v>
      </c>
      <c r="CX172" s="118"/>
      <c r="CY172" s="118"/>
      <c r="CZ172" s="119"/>
      <c r="DA172" s="119"/>
      <c r="DB172" s="77">
        <f t="shared" si="343"/>
        <v>0</v>
      </c>
      <c r="DC172" s="77">
        <f t="shared" si="344"/>
        <v>0</v>
      </c>
      <c r="DD172" s="77">
        <f t="shared" si="345"/>
        <v>0</v>
      </c>
      <c r="DE172" s="118"/>
      <c r="DF172" s="118"/>
      <c r="DG172" s="119"/>
      <c r="DH172" s="119"/>
      <c r="DI172" s="77">
        <f t="shared" si="346"/>
        <v>0</v>
      </c>
      <c r="DJ172" s="77">
        <f t="shared" si="347"/>
        <v>0</v>
      </c>
      <c r="DK172" s="77">
        <f t="shared" si="348"/>
        <v>0</v>
      </c>
      <c r="DL172" s="118"/>
      <c r="DM172" s="118"/>
      <c r="DN172" s="119"/>
      <c r="DO172" s="119"/>
      <c r="DP172" s="77">
        <f t="shared" si="349"/>
        <v>0</v>
      </c>
      <c r="DQ172" s="77">
        <f t="shared" si="350"/>
        <v>0</v>
      </c>
      <c r="DR172" s="77">
        <f t="shared" si="351"/>
        <v>0</v>
      </c>
      <c r="DS172" s="118"/>
      <c r="DT172" s="118"/>
      <c r="DU172" s="119"/>
      <c r="DV172" s="119"/>
      <c r="DW172" s="77">
        <f t="shared" si="352"/>
        <v>0</v>
      </c>
      <c r="DX172" s="77">
        <f t="shared" si="353"/>
        <v>0</v>
      </c>
      <c r="DY172" s="77">
        <f t="shared" si="354"/>
        <v>0</v>
      </c>
      <c r="DZ172" s="118"/>
      <c r="EA172" s="118"/>
      <c r="EB172" s="119"/>
      <c r="EC172" s="119"/>
      <c r="ED172" s="77">
        <f t="shared" si="355"/>
        <v>0</v>
      </c>
      <c r="EE172" s="77">
        <f t="shared" si="356"/>
        <v>0</v>
      </c>
      <c r="EF172" s="77">
        <f t="shared" si="357"/>
        <v>0</v>
      </c>
      <c r="EG172" s="118"/>
      <c r="EH172" s="118"/>
      <c r="EI172" s="119"/>
      <c r="EJ172" s="119"/>
      <c r="EK172" s="77">
        <f t="shared" si="358"/>
        <v>0</v>
      </c>
      <c r="EL172" s="77">
        <f t="shared" si="359"/>
        <v>0</v>
      </c>
      <c r="EM172" s="77">
        <f t="shared" si="360"/>
        <v>0</v>
      </c>
      <c r="EN172" s="118"/>
      <c r="EO172" s="118"/>
      <c r="EP172" s="119"/>
      <c r="EQ172" s="119"/>
      <c r="ER172" s="77">
        <f t="shared" si="361"/>
        <v>0</v>
      </c>
      <c r="ES172" s="77">
        <f t="shared" si="362"/>
        <v>0</v>
      </c>
      <c r="ET172" s="77">
        <f t="shared" si="363"/>
        <v>0</v>
      </c>
      <c r="EU172" s="118"/>
      <c r="EV172" s="118"/>
      <c r="EW172" s="119"/>
      <c r="EX172" s="119"/>
      <c r="EY172" s="77">
        <f t="shared" si="364"/>
        <v>0</v>
      </c>
      <c r="EZ172" s="77">
        <f t="shared" si="365"/>
        <v>0</v>
      </c>
      <c r="FA172" s="77">
        <f t="shared" si="366"/>
        <v>0</v>
      </c>
      <c r="FB172" s="118"/>
      <c r="FC172" s="118"/>
      <c r="FD172" s="119"/>
      <c r="FE172" s="119"/>
      <c r="FF172" s="77">
        <f t="shared" si="367"/>
        <v>0</v>
      </c>
      <c r="FG172" s="77">
        <f t="shared" si="368"/>
        <v>0</v>
      </c>
      <c r="FH172" s="77">
        <f t="shared" si="369"/>
        <v>0</v>
      </c>
      <c r="FI172" s="118"/>
      <c r="FJ172" s="118"/>
      <c r="FK172" s="119"/>
      <c r="FL172" s="119"/>
      <c r="FM172" s="77">
        <f t="shared" si="370"/>
        <v>0</v>
      </c>
      <c r="FN172" s="77">
        <f t="shared" si="371"/>
        <v>0</v>
      </c>
      <c r="FO172" s="77">
        <f t="shared" si="372"/>
        <v>0</v>
      </c>
      <c r="FP172" s="118"/>
      <c r="FQ172" s="118"/>
      <c r="FR172" s="119"/>
      <c r="FS172" s="119"/>
      <c r="FT172" s="77">
        <f t="shared" si="373"/>
        <v>0</v>
      </c>
      <c r="FU172" s="77">
        <f t="shared" si="374"/>
        <v>0</v>
      </c>
      <c r="FV172" s="77">
        <f t="shared" si="375"/>
        <v>0</v>
      </c>
      <c r="FW172" s="118"/>
      <c r="FX172" s="118"/>
      <c r="FY172" s="119"/>
      <c r="FZ172" s="119"/>
      <c r="GA172" s="77">
        <f t="shared" si="376"/>
        <v>0</v>
      </c>
      <c r="GB172" s="77">
        <f t="shared" si="377"/>
        <v>0</v>
      </c>
      <c r="GC172" s="77">
        <f t="shared" si="378"/>
        <v>0</v>
      </c>
      <c r="GD172" s="118"/>
      <c r="GE172" s="118"/>
      <c r="GF172" s="119"/>
      <c r="GG172" s="119"/>
      <c r="GH172" s="77">
        <f t="shared" si="379"/>
        <v>0</v>
      </c>
      <c r="GI172" s="77">
        <f t="shared" si="380"/>
        <v>0</v>
      </c>
      <c r="GJ172" s="77">
        <f t="shared" si="381"/>
        <v>0</v>
      </c>
      <c r="GK172" s="118"/>
      <c r="GL172" s="118"/>
      <c r="GM172" s="119"/>
      <c r="GN172" s="119"/>
      <c r="GO172" s="77">
        <f t="shared" si="382"/>
        <v>0</v>
      </c>
      <c r="GP172" s="77">
        <f t="shared" si="383"/>
        <v>0</v>
      </c>
      <c r="GQ172" s="77">
        <f t="shared" si="384"/>
        <v>0</v>
      </c>
      <c r="GR172" s="118"/>
      <c r="GS172" s="118"/>
      <c r="GT172" s="119"/>
      <c r="GU172" s="119"/>
      <c r="GV172" s="77">
        <f t="shared" si="385"/>
        <v>0</v>
      </c>
      <c r="GW172" s="77">
        <f t="shared" si="386"/>
        <v>0</v>
      </c>
      <c r="GX172" s="77">
        <f t="shared" si="387"/>
        <v>0</v>
      </c>
      <c r="GY172" s="118"/>
      <c r="GZ172" s="118"/>
      <c r="HA172" s="119"/>
      <c r="HB172" s="119"/>
      <c r="HC172" s="77">
        <f t="shared" si="388"/>
        <v>0</v>
      </c>
      <c r="HD172" s="77">
        <f t="shared" si="389"/>
        <v>0</v>
      </c>
      <c r="HE172" s="77">
        <f t="shared" si="390"/>
        <v>0</v>
      </c>
      <c r="HF172" s="118"/>
      <c r="HG172" s="118"/>
      <c r="HH172" s="119"/>
      <c r="HI172" s="119"/>
      <c r="HJ172" s="77">
        <f t="shared" si="391"/>
        <v>0</v>
      </c>
      <c r="HK172" s="77">
        <f t="shared" si="392"/>
        <v>0</v>
      </c>
      <c r="HL172" s="77">
        <f t="shared" si="393"/>
        <v>0</v>
      </c>
      <c r="HM172" s="120"/>
      <c r="HN172" s="120"/>
      <c r="HO172" s="120"/>
      <c r="HP172" s="120"/>
      <c r="HQ172" s="120"/>
      <c r="HR172" s="120"/>
      <c r="HS172" s="76">
        <f t="shared" si="288"/>
        <v>0</v>
      </c>
      <c r="HT172" s="76">
        <f t="shared" si="289"/>
        <v>0</v>
      </c>
      <c r="HU172" s="76">
        <f t="shared" si="290"/>
        <v>0</v>
      </c>
      <c r="HV172" s="76">
        <f t="shared" si="291"/>
        <v>0</v>
      </c>
      <c r="HW172" s="76">
        <f t="shared" si="292"/>
        <v>0</v>
      </c>
      <c r="HX172" s="76">
        <f t="shared" si="293"/>
        <v>0</v>
      </c>
      <c r="HY172" s="76">
        <f t="shared" si="294"/>
        <v>0</v>
      </c>
      <c r="HZ172" s="76">
        <f t="shared" si="295"/>
        <v>0</v>
      </c>
      <c r="IA172" s="76">
        <f t="shared" si="296"/>
        <v>0</v>
      </c>
      <c r="IB172" s="76">
        <f t="shared" si="297"/>
        <v>0</v>
      </c>
      <c r="IC172" s="76">
        <f t="shared" si="298"/>
        <v>0</v>
      </c>
      <c r="ID172" s="76">
        <f t="shared" si="299"/>
        <v>0</v>
      </c>
      <c r="IE172" s="78">
        <f>IF('Daftar Pegawai'!I166="ASN YANG TIDAK DIBAYARKAN TPP",100%,
 IF(HZ172&gt;=$C$4,100%,
 (HN172*3%)+H172+I172+J172+O172+P172+Q172+V172+W172+X172+AC172+AD172+AE172+AJ172+AK172+AL172+AQ172+AR172+AS172+AX172+AY172+AZ172+BE172+BF172+BG172+BL172+BM172+BN172+BS172+BT172+BU172+BZ172+CA172+CB172+CG172+CH172+CI172+CN172+CO172+CP172+CU172+CV172+CW172+DB172+DC172+DD172+DI172+DJ172+DK172+DP172+DQ172+DR172+DW172+DX172+DY172+ED172+EE172+EF172+EK172+EL172+EM172+ER172+ES172+ET172+EY172+EZ172+FA172+FF172+FG172+FH172+FM172+FN172+FO172+FT172+FU172+FV172+GA172+GB172+GC172+GH172+GI172+GJ172+GO172+GP172+GQ172+GV172+GW172+GX172+HC172+HD172+HE172+HJ172+HK172+HL172+'Daftar Pegawai'!K166+'Daftar Pegawai'!M166+'Daftar Pegawai'!U166+'Daftar Pegawai'!O166+'Daftar Pegawai'!Q166+'Daftar Pegawai'!S166
 )
)</f>
        <v>1</v>
      </c>
      <c r="IF172" s="78">
        <f t="shared" si="394"/>
        <v>1</v>
      </c>
    </row>
    <row r="173" spans="1:240" x14ac:dyDescent="0.25">
      <c r="A173" s="121">
        <f t="shared" si="300"/>
        <v>163</v>
      </c>
      <c r="B173" s="121">
        <f>'Daftar Pegawai'!B167</f>
        <v>0</v>
      </c>
      <c r="C173" s="121">
        <f>'Daftar Pegawai'!C167</f>
        <v>0</v>
      </c>
      <c r="D173" s="118"/>
      <c r="E173" s="118"/>
      <c r="F173" s="119"/>
      <c r="G173" s="119"/>
      <c r="H173" s="77">
        <f t="shared" si="301"/>
        <v>0</v>
      </c>
      <c r="I173" s="77">
        <f t="shared" si="302"/>
        <v>0</v>
      </c>
      <c r="J173" s="77">
        <f t="shared" si="303"/>
        <v>0</v>
      </c>
      <c r="K173" s="118"/>
      <c r="L173" s="118"/>
      <c r="M173" s="119"/>
      <c r="N173" s="119"/>
      <c r="O173" s="77">
        <f t="shared" si="304"/>
        <v>0</v>
      </c>
      <c r="P173" s="77">
        <f t="shared" si="305"/>
        <v>0</v>
      </c>
      <c r="Q173" s="77">
        <f t="shared" si="306"/>
        <v>0</v>
      </c>
      <c r="R173" s="118"/>
      <c r="S173" s="118"/>
      <c r="T173" s="119"/>
      <c r="U173" s="119"/>
      <c r="V173" s="77">
        <f t="shared" si="307"/>
        <v>0</v>
      </c>
      <c r="W173" s="77">
        <f t="shared" si="308"/>
        <v>0</v>
      </c>
      <c r="X173" s="77">
        <f t="shared" si="309"/>
        <v>0</v>
      </c>
      <c r="Y173" s="118"/>
      <c r="Z173" s="118"/>
      <c r="AA173" s="119"/>
      <c r="AB173" s="119"/>
      <c r="AC173" s="77">
        <f t="shared" si="310"/>
        <v>0</v>
      </c>
      <c r="AD173" s="77">
        <f t="shared" si="311"/>
        <v>0</v>
      </c>
      <c r="AE173" s="77">
        <f t="shared" si="312"/>
        <v>0</v>
      </c>
      <c r="AF173" s="118"/>
      <c r="AG173" s="118"/>
      <c r="AH173" s="119"/>
      <c r="AI173" s="119"/>
      <c r="AJ173" s="77">
        <f t="shared" si="313"/>
        <v>0</v>
      </c>
      <c r="AK173" s="77">
        <f t="shared" si="314"/>
        <v>0</v>
      </c>
      <c r="AL173" s="77">
        <f t="shared" si="315"/>
        <v>0</v>
      </c>
      <c r="AM173" s="118"/>
      <c r="AN173" s="118"/>
      <c r="AO173" s="119"/>
      <c r="AP173" s="119"/>
      <c r="AQ173" s="77">
        <f t="shared" si="316"/>
        <v>0</v>
      </c>
      <c r="AR173" s="77">
        <f t="shared" si="317"/>
        <v>0</v>
      </c>
      <c r="AS173" s="77">
        <f t="shared" si="318"/>
        <v>0</v>
      </c>
      <c r="AT173" s="118"/>
      <c r="AU173" s="118"/>
      <c r="AV173" s="119"/>
      <c r="AW173" s="119"/>
      <c r="AX173" s="77">
        <f t="shared" si="319"/>
        <v>0</v>
      </c>
      <c r="AY173" s="77">
        <f t="shared" si="320"/>
        <v>0</v>
      </c>
      <c r="AZ173" s="77">
        <f t="shared" si="321"/>
        <v>0</v>
      </c>
      <c r="BA173" s="118"/>
      <c r="BB173" s="118"/>
      <c r="BC173" s="119"/>
      <c r="BD173" s="119"/>
      <c r="BE173" s="77">
        <f t="shared" si="322"/>
        <v>0</v>
      </c>
      <c r="BF173" s="77">
        <f t="shared" si="323"/>
        <v>0</v>
      </c>
      <c r="BG173" s="77">
        <f t="shared" si="324"/>
        <v>0</v>
      </c>
      <c r="BH173" s="118"/>
      <c r="BI173" s="118"/>
      <c r="BJ173" s="119"/>
      <c r="BK173" s="119"/>
      <c r="BL173" s="77">
        <f t="shared" si="325"/>
        <v>0</v>
      </c>
      <c r="BM173" s="77">
        <f t="shared" si="326"/>
        <v>0</v>
      </c>
      <c r="BN173" s="77">
        <f t="shared" si="327"/>
        <v>0</v>
      </c>
      <c r="BO173" s="118"/>
      <c r="BP173" s="118"/>
      <c r="BQ173" s="119"/>
      <c r="BR173" s="119"/>
      <c r="BS173" s="77">
        <f t="shared" si="328"/>
        <v>0</v>
      </c>
      <c r="BT173" s="77">
        <f t="shared" si="329"/>
        <v>0</v>
      </c>
      <c r="BU173" s="77">
        <f t="shared" si="330"/>
        <v>0</v>
      </c>
      <c r="BV173" s="118"/>
      <c r="BW173" s="118"/>
      <c r="BX173" s="119"/>
      <c r="BY173" s="119"/>
      <c r="BZ173" s="77">
        <f t="shared" si="331"/>
        <v>0</v>
      </c>
      <c r="CA173" s="77">
        <f t="shared" si="332"/>
        <v>0</v>
      </c>
      <c r="CB173" s="77">
        <f t="shared" si="333"/>
        <v>0</v>
      </c>
      <c r="CC173" s="118"/>
      <c r="CD173" s="118"/>
      <c r="CE173" s="119"/>
      <c r="CF173" s="119"/>
      <c r="CG173" s="77">
        <f t="shared" si="334"/>
        <v>0</v>
      </c>
      <c r="CH173" s="77">
        <f t="shared" si="335"/>
        <v>0</v>
      </c>
      <c r="CI173" s="77">
        <f t="shared" si="336"/>
        <v>0</v>
      </c>
      <c r="CJ173" s="118"/>
      <c r="CK173" s="118"/>
      <c r="CL173" s="119"/>
      <c r="CM173" s="119"/>
      <c r="CN173" s="77">
        <f t="shared" si="337"/>
        <v>0</v>
      </c>
      <c r="CO173" s="77">
        <f t="shared" si="338"/>
        <v>0</v>
      </c>
      <c r="CP173" s="77">
        <f t="shared" si="339"/>
        <v>0</v>
      </c>
      <c r="CQ173" s="118"/>
      <c r="CR173" s="118"/>
      <c r="CS173" s="119"/>
      <c r="CT173" s="119"/>
      <c r="CU173" s="77">
        <f t="shared" si="340"/>
        <v>0</v>
      </c>
      <c r="CV173" s="77">
        <f t="shared" si="341"/>
        <v>0</v>
      </c>
      <c r="CW173" s="77">
        <f t="shared" si="342"/>
        <v>0</v>
      </c>
      <c r="CX173" s="118"/>
      <c r="CY173" s="118"/>
      <c r="CZ173" s="119"/>
      <c r="DA173" s="119"/>
      <c r="DB173" s="77">
        <f t="shared" si="343"/>
        <v>0</v>
      </c>
      <c r="DC173" s="77">
        <f t="shared" si="344"/>
        <v>0</v>
      </c>
      <c r="DD173" s="77">
        <f t="shared" si="345"/>
        <v>0</v>
      </c>
      <c r="DE173" s="118"/>
      <c r="DF173" s="118"/>
      <c r="DG173" s="119"/>
      <c r="DH173" s="119"/>
      <c r="DI173" s="77">
        <f t="shared" si="346"/>
        <v>0</v>
      </c>
      <c r="DJ173" s="77">
        <f t="shared" si="347"/>
        <v>0</v>
      </c>
      <c r="DK173" s="77">
        <f t="shared" si="348"/>
        <v>0</v>
      </c>
      <c r="DL173" s="118"/>
      <c r="DM173" s="118"/>
      <c r="DN173" s="119"/>
      <c r="DO173" s="119"/>
      <c r="DP173" s="77">
        <f t="shared" si="349"/>
        <v>0</v>
      </c>
      <c r="DQ173" s="77">
        <f t="shared" si="350"/>
        <v>0</v>
      </c>
      <c r="DR173" s="77">
        <f t="shared" si="351"/>
        <v>0</v>
      </c>
      <c r="DS173" s="118"/>
      <c r="DT173" s="118"/>
      <c r="DU173" s="119"/>
      <c r="DV173" s="119"/>
      <c r="DW173" s="77">
        <f t="shared" si="352"/>
        <v>0</v>
      </c>
      <c r="DX173" s="77">
        <f t="shared" si="353"/>
        <v>0</v>
      </c>
      <c r="DY173" s="77">
        <f t="shared" si="354"/>
        <v>0</v>
      </c>
      <c r="DZ173" s="118"/>
      <c r="EA173" s="118"/>
      <c r="EB173" s="119"/>
      <c r="EC173" s="119"/>
      <c r="ED173" s="77">
        <f t="shared" si="355"/>
        <v>0</v>
      </c>
      <c r="EE173" s="77">
        <f t="shared" si="356"/>
        <v>0</v>
      </c>
      <c r="EF173" s="77">
        <f t="shared" si="357"/>
        <v>0</v>
      </c>
      <c r="EG173" s="118"/>
      <c r="EH173" s="118"/>
      <c r="EI173" s="119"/>
      <c r="EJ173" s="119"/>
      <c r="EK173" s="77">
        <f t="shared" si="358"/>
        <v>0</v>
      </c>
      <c r="EL173" s="77">
        <f t="shared" si="359"/>
        <v>0</v>
      </c>
      <c r="EM173" s="77">
        <f t="shared" si="360"/>
        <v>0</v>
      </c>
      <c r="EN173" s="118"/>
      <c r="EO173" s="118"/>
      <c r="EP173" s="119"/>
      <c r="EQ173" s="119"/>
      <c r="ER173" s="77">
        <f t="shared" si="361"/>
        <v>0</v>
      </c>
      <c r="ES173" s="77">
        <f t="shared" si="362"/>
        <v>0</v>
      </c>
      <c r="ET173" s="77">
        <f t="shared" si="363"/>
        <v>0</v>
      </c>
      <c r="EU173" s="118"/>
      <c r="EV173" s="118"/>
      <c r="EW173" s="119"/>
      <c r="EX173" s="119"/>
      <c r="EY173" s="77">
        <f t="shared" si="364"/>
        <v>0</v>
      </c>
      <c r="EZ173" s="77">
        <f t="shared" si="365"/>
        <v>0</v>
      </c>
      <c r="FA173" s="77">
        <f t="shared" si="366"/>
        <v>0</v>
      </c>
      <c r="FB173" s="118"/>
      <c r="FC173" s="118"/>
      <c r="FD173" s="119"/>
      <c r="FE173" s="119"/>
      <c r="FF173" s="77">
        <f t="shared" si="367"/>
        <v>0</v>
      </c>
      <c r="FG173" s="77">
        <f t="shared" si="368"/>
        <v>0</v>
      </c>
      <c r="FH173" s="77">
        <f t="shared" si="369"/>
        <v>0</v>
      </c>
      <c r="FI173" s="118"/>
      <c r="FJ173" s="118"/>
      <c r="FK173" s="119"/>
      <c r="FL173" s="119"/>
      <c r="FM173" s="77">
        <f t="shared" si="370"/>
        <v>0</v>
      </c>
      <c r="FN173" s="77">
        <f t="shared" si="371"/>
        <v>0</v>
      </c>
      <c r="FO173" s="77">
        <f t="shared" si="372"/>
        <v>0</v>
      </c>
      <c r="FP173" s="118"/>
      <c r="FQ173" s="118"/>
      <c r="FR173" s="119"/>
      <c r="FS173" s="119"/>
      <c r="FT173" s="77">
        <f t="shared" si="373"/>
        <v>0</v>
      </c>
      <c r="FU173" s="77">
        <f t="shared" si="374"/>
        <v>0</v>
      </c>
      <c r="FV173" s="77">
        <f t="shared" si="375"/>
        <v>0</v>
      </c>
      <c r="FW173" s="118"/>
      <c r="FX173" s="118"/>
      <c r="FY173" s="119"/>
      <c r="FZ173" s="119"/>
      <c r="GA173" s="77">
        <f t="shared" si="376"/>
        <v>0</v>
      </c>
      <c r="GB173" s="77">
        <f t="shared" si="377"/>
        <v>0</v>
      </c>
      <c r="GC173" s="77">
        <f t="shared" si="378"/>
        <v>0</v>
      </c>
      <c r="GD173" s="118"/>
      <c r="GE173" s="118"/>
      <c r="GF173" s="119"/>
      <c r="GG173" s="119"/>
      <c r="GH173" s="77">
        <f t="shared" si="379"/>
        <v>0</v>
      </c>
      <c r="GI173" s="77">
        <f t="shared" si="380"/>
        <v>0</v>
      </c>
      <c r="GJ173" s="77">
        <f t="shared" si="381"/>
        <v>0</v>
      </c>
      <c r="GK173" s="118"/>
      <c r="GL173" s="118"/>
      <c r="GM173" s="119"/>
      <c r="GN173" s="119"/>
      <c r="GO173" s="77">
        <f t="shared" si="382"/>
        <v>0</v>
      </c>
      <c r="GP173" s="77">
        <f t="shared" si="383"/>
        <v>0</v>
      </c>
      <c r="GQ173" s="77">
        <f t="shared" si="384"/>
        <v>0</v>
      </c>
      <c r="GR173" s="118"/>
      <c r="GS173" s="118"/>
      <c r="GT173" s="119"/>
      <c r="GU173" s="119"/>
      <c r="GV173" s="77">
        <f t="shared" si="385"/>
        <v>0</v>
      </c>
      <c r="GW173" s="77">
        <f t="shared" si="386"/>
        <v>0</v>
      </c>
      <c r="GX173" s="77">
        <f t="shared" si="387"/>
        <v>0</v>
      </c>
      <c r="GY173" s="118"/>
      <c r="GZ173" s="118"/>
      <c r="HA173" s="119"/>
      <c r="HB173" s="119"/>
      <c r="HC173" s="77">
        <f t="shared" si="388"/>
        <v>0</v>
      </c>
      <c r="HD173" s="77">
        <f t="shared" si="389"/>
        <v>0</v>
      </c>
      <c r="HE173" s="77">
        <f t="shared" si="390"/>
        <v>0</v>
      </c>
      <c r="HF173" s="118"/>
      <c r="HG173" s="118"/>
      <c r="HH173" s="119"/>
      <c r="HI173" s="119"/>
      <c r="HJ173" s="77">
        <f t="shared" si="391"/>
        <v>0</v>
      </c>
      <c r="HK173" s="77">
        <f t="shared" si="392"/>
        <v>0</v>
      </c>
      <c r="HL173" s="77">
        <f t="shared" si="393"/>
        <v>0</v>
      </c>
      <c r="HM173" s="120"/>
      <c r="HN173" s="120"/>
      <c r="HO173" s="120"/>
      <c r="HP173" s="120"/>
      <c r="HQ173" s="120"/>
      <c r="HR173" s="120"/>
      <c r="HS173" s="76">
        <f t="shared" si="288"/>
        <v>0</v>
      </c>
      <c r="HT173" s="76">
        <f t="shared" si="289"/>
        <v>0</v>
      </c>
      <c r="HU173" s="76">
        <f t="shared" si="290"/>
        <v>0</v>
      </c>
      <c r="HV173" s="76">
        <f t="shared" si="291"/>
        <v>0</v>
      </c>
      <c r="HW173" s="76">
        <f t="shared" si="292"/>
        <v>0</v>
      </c>
      <c r="HX173" s="76">
        <f t="shared" si="293"/>
        <v>0</v>
      </c>
      <c r="HY173" s="76">
        <f t="shared" si="294"/>
        <v>0</v>
      </c>
      <c r="HZ173" s="76">
        <f t="shared" si="295"/>
        <v>0</v>
      </c>
      <c r="IA173" s="76">
        <f t="shared" si="296"/>
        <v>0</v>
      </c>
      <c r="IB173" s="76">
        <f t="shared" si="297"/>
        <v>0</v>
      </c>
      <c r="IC173" s="76">
        <f t="shared" si="298"/>
        <v>0</v>
      </c>
      <c r="ID173" s="76">
        <f t="shared" si="299"/>
        <v>0</v>
      </c>
      <c r="IE173" s="78">
        <f>IF('Daftar Pegawai'!I167="ASN YANG TIDAK DIBAYARKAN TPP",100%,
 IF(HZ173&gt;=$C$4,100%,
 (HN173*3%)+H173+I173+J173+O173+P173+Q173+V173+W173+X173+AC173+AD173+AE173+AJ173+AK173+AL173+AQ173+AR173+AS173+AX173+AY173+AZ173+BE173+BF173+BG173+BL173+BM173+BN173+BS173+BT173+BU173+BZ173+CA173+CB173+CG173+CH173+CI173+CN173+CO173+CP173+CU173+CV173+CW173+DB173+DC173+DD173+DI173+DJ173+DK173+DP173+DQ173+DR173+DW173+DX173+DY173+ED173+EE173+EF173+EK173+EL173+EM173+ER173+ES173+ET173+EY173+EZ173+FA173+FF173+FG173+FH173+FM173+FN173+FO173+FT173+FU173+FV173+GA173+GB173+GC173+GH173+GI173+GJ173+GO173+GP173+GQ173+GV173+GW173+GX173+HC173+HD173+HE173+HJ173+HK173+HL173+'Daftar Pegawai'!K167+'Daftar Pegawai'!M167+'Daftar Pegawai'!U167+'Daftar Pegawai'!O167+'Daftar Pegawai'!Q167+'Daftar Pegawai'!S167
 )
)</f>
        <v>1</v>
      </c>
      <c r="IF173" s="78">
        <f t="shared" si="394"/>
        <v>1</v>
      </c>
    </row>
    <row r="174" spans="1:240" x14ac:dyDescent="0.25">
      <c r="A174" s="121">
        <f t="shared" si="300"/>
        <v>164</v>
      </c>
      <c r="B174" s="121">
        <f>'Daftar Pegawai'!B168</f>
        <v>0</v>
      </c>
      <c r="C174" s="121">
        <f>'Daftar Pegawai'!C168</f>
        <v>0</v>
      </c>
      <c r="D174" s="118"/>
      <c r="E174" s="118"/>
      <c r="F174" s="119"/>
      <c r="G174" s="119"/>
      <c r="H174" s="77">
        <f t="shared" si="301"/>
        <v>0</v>
      </c>
      <c r="I174" s="77">
        <f t="shared" si="302"/>
        <v>0</v>
      </c>
      <c r="J174" s="77">
        <f t="shared" si="303"/>
        <v>0</v>
      </c>
      <c r="K174" s="118"/>
      <c r="L174" s="118"/>
      <c r="M174" s="119"/>
      <c r="N174" s="119"/>
      <c r="O174" s="77">
        <f t="shared" si="304"/>
        <v>0</v>
      </c>
      <c r="P174" s="77">
        <f t="shared" si="305"/>
        <v>0</v>
      </c>
      <c r="Q174" s="77">
        <f t="shared" si="306"/>
        <v>0</v>
      </c>
      <c r="R174" s="118"/>
      <c r="S174" s="118"/>
      <c r="T174" s="119"/>
      <c r="U174" s="119"/>
      <c r="V174" s="77">
        <f t="shared" si="307"/>
        <v>0</v>
      </c>
      <c r="W174" s="77">
        <f t="shared" si="308"/>
        <v>0</v>
      </c>
      <c r="X174" s="77">
        <f t="shared" si="309"/>
        <v>0</v>
      </c>
      <c r="Y174" s="118"/>
      <c r="Z174" s="118"/>
      <c r="AA174" s="119"/>
      <c r="AB174" s="119"/>
      <c r="AC174" s="77">
        <f t="shared" si="310"/>
        <v>0</v>
      </c>
      <c r="AD174" s="77">
        <f t="shared" si="311"/>
        <v>0</v>
      </c>
      <c r="AE174" s="77">
        <f t="shared" si="312"/>
        <v>0</v>
      </c>
      <c r="AF174" s="118"/>
      <c r="AG174" s="118"/>
      <c r="AH174" s="119"/>
      <c r="AI174" s="119"/>
      <c r="AJ174" s="77">
        <f t="shared" si="313"/>
        <v>0</v>
      </c>
      <c r="AK174" s="77">
        <f t="shared" si="314"/>
        <v>0</v>
      </c>
      <c r="AL174" s="77">
        <f t="shared" si="315"/>
        <v>0</v>
      </c>
      <c r="AM174" s="118"/>
      <c r="AN174" s="118"/>
      <c r="AO174" s="119"/>
      <c r="AP174" s="119"/>
      <c r="AQ174" s="77">
        <f t="shared" si="316"/>
        <v>0</v>
      </c>
      <c r="AR174" s="77">
        <f t="shared" si="317"/>
        <v>0</v>
      </c>
      <c r="AS174" s="77">
        <f t="shared" si="318"/>
        <v>0</v>
      </c>
      <c r="AT174" s="118"/>
      <c r="AU174" s="118"/>
      <c r="AV174" s="119"/>
      <c r="AW174" s="119"/>
      <c r="AX174" s="77">
        <f t="shared" si="319"/>
        <v>0</v>
      </c>
      <c r="AY174" s="77">
        <f t="shared" si="320"/>
        <v>0</v>
      </c>
      <c r="AZ174" s="77">
        <f t="shared" si="321"/>
        <v>0</v>
      </c>
      <c r="BA174" s="118"/>
      <c r="BB174" s="118"/>
      <c r="BC174" s="119"/>
      <c r="BD174" s="119"/>
      <c r="BE174" s="77">
        <f t="shared" si="322"/>
        <v>0</v>
      </c>
      <c r="BF174" s="77">
        <f t="shared" si="323"/>
        <v>0</v>
      </c>
      <c r="BG174" s="77">
        <f t="shared" si="324"/>
        <v>0</v>
      </c>
      <c r="BH174" s="118"/>
      <c r="BI174" s="118"/>
      <c r="BJ174" s="119"/>
      <c r="BK174" s="119"/>
      <c r="BL174" s="77">
        <f t="shared" si="325"/>
        <v>0</v>
      </c>
      <c r="BM174" s="77">
        <f t="shared" si="326"/>
        <v>0</v>
      </c>
      <c r="BN174" s="77">
        <f t="shared" si="327"/>
        <v>0</v>
      </c>
      <c r="BO174" s="118"/>
      <c r="BP174" s="118"/>
      <c r="BQ174" s="119"/>
      <c r="BR174" s="119"/>
      <c r="BS174" s="77">
        <f t="shared" si="328"/>
        <v>0</v>
      </c>
      <c r="BT174" s="77">
        <f t="shared" si="329"/>
        <v>0</v>
      </c>
      <c r="BU174" s="77">
        <f t="shared" si="330"/>
        <v>0</v>
      </c>
      <c r="BV174" s="118"/>
      <c r="BW174" s="118"/>
      <c r="BX174" s="119"/>
      <c r="BY174" s="119"/>
      <c r="BZ174" s="77">
        <f t="shared" si="331"/>
        <v>0</v>
      </c>
      <c r="CA174" s="77">
        <f t="shared" si="332"/>
        <v>0</v>
      </c>
      <c r="CB174" s="77">
        <f t="shared" si="333"/>
        <v>0</v>
      </c>
      <c r="CC174" s="118"/>
      <c r="CD174" s="118"/>
      <c r="CE174" s="119"/>
      <c r="CF174" s="119"/>
      <c r="CG174" s="77">
        <f t="shared" si="334"/>
        <v>0</v>
      </c>
      <c r="CH174" s="77">
        <f t="shared" si="335"/>
        <v>0</v>
      </c>
      <c r="CI174" s="77">
        <f t="shared" si="336"/>
        <v>0</v>
      </c>
      <c r="CJ174" s="118"/>
      <c r="CK174" s="118"/>
      <c r="CL174" s="119"/>
      <c r="CM174" s="119"/>
      <c r="CN174" s="77">
        <f t="shared" si="337"/>
        <v>0</v>
      </c>
      <c r="CO174" s="77">
        <f t="shared" si="338"/>
        <v>0</v>
      </c>
      <c r="CP174" s="77">
        <f t="shared" si="339"/>
        <v>0</v>
      </c>
      <c r="CQ174" s="118"/>
      <c r="CR174" s="118"/>
      <c r="CS174" s="119"/>
      <c r="CT174" s="119"/>
      <c r="CU174" s="77">
        <f t="shared" si="340"/>
        <v>0</v>
      </c>
      <c r="CV174" s="77">
        <f t="shared" si="341"/>
        <v>0</v>
      </c>
      <c r="CW174" s="77">
        <f t="shared" si="342"/>
        <v>0</v>
      </c>
      <c r="CX174" s="118"/>
      <c r="CY174" s="118"/>
      <c r="CZ174" s="119"/>
      <c r="DA174" s="119"/>
      <c r="DB174" s="77">
        <f t="shared" si="343"/>
        <v>0</v>
      </c>
      <c r="DC174" s="77">
        <f t="shared" si="344"/>
        <v>0</v>
      </c>
      <c r="DD174" s="77">
        <f t="shared" si="345"/>
        <v>0</v>
      </c>
      <c r="DE174" s="118"/>
      <c r="DF174" s="118"/>
      <c r="DG174" s="119"/>
      <c r="DH174" s="119"/>
      <c r="DI174" s="77">
        <f t="shared" si="346"/>
        <v>0</v>
      </c>
      <c r="DJ174" s="77">
        <f t="shared" si="347"/>
        <v>0</v>
      </c>
      <c r="DK174" s="77">
        <f t="shared" si="348"/>
        <v>0</v>
      </c>
      <c r="DL174" s="118"/>
      <c r="DM174" s="118"/>
      <c r="DN174" s="119"/>
      <c r="DO174" s="119"/>
      <c r="DP174" s="77">
        <f t="shared" si="349"/>
        <v>0</v>
      </c>
      <c r="DQ174" s="77">
        <f t="shared" si="350"/>
        <v>0</v>
      </c>
      <c r="DR174" s="77">
        <f t="shared" si="351"/>
        <v>0</v>
      </c>
      <c r="DS174" s="118"/>
      <c r="DT174" s="118"/>
      <c r="DU174" s="119"/>
      <c r="DV174" s="119"/>
      <c r="DW174" s="77">
        <f t="shared" si="352"/>
        <v>0</v>
      </c>
      <c r="DX174" s="77">
        <f t="shared" si="353"/>
        <v>0</v>
      </c>
      <c r="DY174" s="77">
        <f t="shared" si="354"/>
        <v>0</v>
      </c>
      <c r="DZ174" s="118"/>
      <c r="EA174" s="118"/>
      <c r="EB174" s="119"/>
      <c r="EC174" s="119"/>
      <c r="ED174" s="77">
        <f t="shared" si="355"/>
        <v>0</v>
      </c>
      <c r="EE174" s="77">
        <f t="shared" si="356"/>
        <v>0</v>
      </c>
      <c r="EF174" s="77">
        <f t="shared" si="357"/>
        <v>0</v>
      </c>
      <c r="EG174" s="118"/>
      <c r="EH174" s="118"/>
      <c r="EI174" s="119"/>
      <c r="EJ174" s="119"/>
      <c r="EK174" s="77">
        <f t="shared" si="358"/>
        <v>0</v>
      </c>
      <c r="EL174" s="77">
        <f t="shared" si="359"/>
        <v>0</v>
      </c>
      <c r="EM174" s="77">
        <f t="shared" si="360"/>
        <v>0</v>
      </c>
      <c r="EN174" s="118"/>
      <c r="EO174" s="118"/>
      <c r="EP174" s="119"/>
      <c r="EQ174" s="119"/>
      <c r="ER174" s="77">
        <f t="shared" si="361"/>
        <v>0</v>
      </c>
      <c r="ES174" s="77">
        <f t="shared" si="362"/>
        <v>0</v>
      </c>
      <c r="ET174" s="77">
        <f t="shared" si="363"/>
        <v>0</v>
      </c>
      <c r="EU174" s="118"/>
      <c r="EV174" s="118"/>
      <c r="EW174" s="119"/>
      <c r="EX174" s="119"/>
      <c r="EY174" s="77">
        <f t="shared" si="364"/>
        <v>0</v>
      </c>
      <c r="EZ174" s="77">
        <f t="shared" si="365"/>
        <v>0</v>
      </c>
      <c r="FA174" s="77">
        <f t="shared" si="366"/>
        <v>0</v>
      </c>
      <c r="FB174" s="118"/>
      <c r="FC174" s="118"/>
      <c r="FD174" s="119"/>
      <c r="FE174" s="119"/>
      <c r="FF174" s="77">
        <f t="shared" si="367"/>
        <v>0</v>
      </c>
      <c r="FG174" s="77">
        <f t="shared" si="368"/>
        <v>0</v>
      </c>
      <c r="FH174" s="77">
        <f t="shared" si="369"/>
        <v>0</v>
      </c>
      <c r="FI174" s="118"/>
      <c r="FJ174" s="118"/>
      <c r="FK174" s="119"/>
      <c r="FL174" s="119"/>
      <c r="FM174" s="77">
        <f t="shared" si="370"/>
        <v>0</v>
      </c>
      <c r="FN174" s="77">
        <f t="shared" si="371"/>
        <v>0</v>
      </c>
      <c r="FO174" s="77">
        <f t="shared" si="372"/>
        <v>0</v>
      </c>
      <c r="FP174" s="118"/>
      <c r="FQ174" s="118"/>
      <c r="FR174" s="119"/>
      <c r="FS174" s="119"/>
      <c r="FT174" s="77">
        <f t="shared" si="373"/>
        <v>0</v>
      </c>
      <c r="FU174" s="77">
        <f t="shared" si="374"/>
        <v>0</v>
      </c>
      <c r="FV174" s="77">
        <f t="shared" si="375"/>
        <v>0</v>
      </c>
      <c r="FW174" s="118"/>
      <c r="FX174" s="118"/>
      <c r="FY174" s="119"/>
      <c r="FZ174" s="119"/>
      <c r="GA174" s="77">
        <f t="shared" si="376"/>
        <v>0</v>
      </c>
      <c r="GB174" s="77">
        <f t="shared" si="377"/>
        <v>0</v>
      </c>
      <c r="GC174" s="77">
        <f t="shared" si="378"/>
        <v>0</v>
      </c>
      <c r="GD174" s="118"/>
      <c r="GE174" s="118"/>
      <c r="GF174" s="119"/>
      <c r="GG174" s="119"/>
      <c r="GH174" s="77">
        <f t="shared" si="379"/>
        <v>0</v>
      </c>
      <c r="GI174" s="77">
        <f t="shared" si="380"/>
        <v>0</v>
      </c>
      <c r="GJ174" s="77">
        <f t="shared" si="381"/>
        <v>0</v>
      </c>
      <c r="GK174" s="118"/>
      <c r="GL174" s="118"/>
      <c r="GM174" s="119"/>
      <c r="GN174" s="119"/>
      <c r="GO174" s="77">
        <f t="shared" si="382"/>
        <v>0</v>
      </c>
      <c r="GP174" s="77">
        <f t="shared" si="383"/>
        <v>0</v>
      </c>
      <c r="GQ174" s="77">
        <f t="shared" si="384"/>
        <v>0</v>
      </c>
      <c r="GR174" s="118"/>
      <c r="GS174" s="118"/>
      <c r="GT174" s="119"/>
      <c r="GU174" s="119"/>
      <c r="GV174" s="77">
        <f t="shared" si="385"/>
        <v>0</v>
      </c>
      <c r="GW174" s="77">
        <f t="shared" si="386"/>
        <v>0</v>
      </c>
      <c r="GX174" s="77">
        <f t="shared" si="387"/>
        <v>0</v>
      </c>
      <c r="GY174" s="118"/>
      <c r="GZ174" s="118"/>
      <c r="HA174" s="119"/>
      <c r="HB174" s="119"/>
      <c r="HC174" s="77">
        <f t="shared" si="388"/>
        <v>0</v>
      </c>
      <c r="HD174" s="77">
        <f t="shared" si="389"/>
        <v>0</v>
      </c>
      <c r="HE174" s="77">
        <f t="shared" si="390"/>
        <v>0</v>
      </c>
      <c r="HF174" s="118"/>
      <c r="HG174" s="118"/>
      <c r="HH174" s="119"/>
      <c r="HI174" s="119"/>
      <c r="HJ174" s="77">
        <f t="shared" si="391"/>
        <v>0</v>
      </c>
      <c r="HK174" s="77">
        <f t="shared" si="392"/>
        <v>0</v>
      </c>
      <c r="HL174" s="77">
        <f t="shared" si="393"/>
        <v>0</v>
      </c>
      <c r="HM174" s="120"/>
      <c r="HN174" s="120"/>
      <c r="HO174" s="120"/>
      <c r="HP174" s="120"/>
      <c r="HQ174" s="120"/>
      <c r="HR174" s="120"/>
      <c r="HS174" s="76">
        <f t="shared" si="288"/>
        <v>0</v>
      </c>
      <c r="HT174" s="76">
        <f t="shared" si="289"/>
        <v>0</v>
      </c>
      <c r="HU174" s="76">
        <f t="shared" si="290"/>
        <v>0</v>
      </c>
      <c r="HV174" s="76">
        <f t="shared" si="291"/>
        <v>0</v>
      </c>
      <c r="HW174" s="76">
        <f t="shared" si="292"/>
        <v>0</v>
      </c>
      <c r="HX174" s="76">
        <f t="shared" si="293"/>
        <v>0</v>
      </c>
      <c r="HY174" s="76">
        <f t="shared" si="294"/>
        <v>0</v>
      </c>
      <c r="HZ174" s="76">
        <f t="shared" si="295"/>
        <v>0</v>
      </c>
      <c r="IA174" s="76">
        <f t="shared" si="296"/>
        <v>0</v>
      </c>
      <c r="IB174" s="76">
        <f t="shared" si="297"/>
        <v>0</v>
      </c>
      <c r="IC174" s="76">
        <f t="shared" si="298"/>
        <v>0</v>
      </c>
      <c r="ID174" s="76">
        <f t="shared" si="299"/>
        <v>0</v>
      </c>
      <c r="IE174" s="78">
        <f>IF('Daftar Pegawai'!I168="ASN YANG TIDAK DIBAYARKAN TPP",100%,
 IF(HZ174&gt;=$C$4,100%,
 (HN174*3%)+H174+I174+J174+O174+P174+Q174+V174+W174+X174+AC174+AD174+AE174+AJ174+AK174+AL174+AQ174+AR174+AS174+AX174+AY174+AZ174+BE174+BF174+BG174+BL174+BM174+BN174+BS174+BT174+BU174+BZ174+CA174+CB174+CG174+CH174+CI174+CN174+CO174+CP174+CU174+CV174+CW174+DB174+DC174+DD174+DI174+DJ174+DK174+DP174+DQ174+DR174+DW174+DX174+DY174+ED174+EE174+EF174+EK174+EL174+EM174+ER174+ES174+ET174+EY174+EZ174+FA174+FF174+FG174+FH174+FM174+FN174+FO174+FT174+FU174+FV174+GA174+GB174+GC174+GH174+GI174+GJ174+GO174+GP174+GQ174+GV174+GW174+GX174+HC174+HD174+HE174+HJ174+HK174+HL174+'Daftar Pegawai'!K168+'Daftar Pegawai'!M168+'Daftar Pegawai'!U168+'Daftar Pegawai'!O168+'Daftar Pegawai'!Q168+'Daftar Pegawai'!S168
 )
)</f>
        <v>1</v>
      </c>
      <c r="IF174" s="78">
        <f t="shared" si="394"/>
        <v>1</v>
      </c>
    </row>
    <row r="175" spans="1:240" x14ac:dyDescent="0.25">
      <c r="A175" s="121">
        <f t="shared" si="300"/>
        <v>165</v>
      </c>
      <c r="B175" s="121">
        <f>'Daftar Pegawai'!B169</f>
        <v>0</v>
      </c>
      <c r="C175" s="121">
        <f>'Daftar Pegawai'!C169</f>
        <v>0</v>
      </c>
      <c r="D175" s="118"/>
      <c r="E175" s="118"/>
      <c r="F175" s="119"/>
      <c r="G175" s="119"/>
      <c r="H175" s="77">
        <f t="shared" si="301"/>
        <v>0</v>
      </c>
      <c r="I175" s="77">
        <f t="shared" si="302"/>
        <v>0</v>
      </c>
      <c r="J175" s="77">
        <f t="shared" si="303"/>
        <v>0</v>
      </c>
      <c r="K175" s="118"/>
      <c r="L175" s="118"/>
      <c r="M175" s="119"/>
      <c r="N175" s="119"/>
      <c r="O175" s="77">
        <f t="shared" si="304"/>
        <v>0</v>
      </c>
      <c r="P175" s="77">
        <f t="shared" si="305"/>
        <v>0</v>
      </c>
      <c r="Q175" s="77">
        <f t="shared" si="306"/>
        <v>0</v>
      </c>
      <c r="R175" s="118"/>
      <c r="S175" s="118"/>
      <c r="T175" s="119"/>
      <c r="U175" s="119"/>
      <c r="V175" s="77">
        <f t="shared" si="307"/>
        <v>0</v>
      </c>
      <c r="W175" s="77">
        <f t="shared" si="308"/>
        <v>0</v>
      </c>
      <c r="X175" s="77">
        <f t="shared" si="309"/>
        <v>0</v>
      </c>
      <c r="Y175" s="118"/>
      <c r="Z175" s="118"/>
      <c r="AA175" s="119"/>
      <c r="AB175" s="119"/>
      <c r="AC175" s="77">
        <f t="shared" si="310"/>
        <v>0</v>
      </c>
      <c r="AD175" s="77">
        <f t="shared" si="311"/>
        <v>0</v>
      </c>
      <c r="AE175" s="77">
        <f t="shared" si="312"/>
        <v>0</v>
      </c>
      <c r="AF175" s="118"/>
      <c r="AG175" s="118"/>
      <c r="AH175" s="119"/>
      <c r="AI175" s="119"/>
      <c r="AJ175" s="77">
        <f t="shared" si="313"/>
        <v>0</v>
      </c>
      <c r="AK175" s="77">
        <f t="shared" si="314"/>
        <v>0</v>
      </c>
      <c r="AL175" s="77">
        <f t="shared" si="315"/>
        <v>0</v>
      </c>
      <c r="AM175" s="118"/>
      <c r="AN175" s="118"/>
      <c r="AO175" s="119"/>
      <c r="AP175" s="119"/>
      <c r="AQ175" s="77">
        <f t="shared" si="316"/>
        <v>0</v>
      </c>
      <c r="AR175" s="77">
        <f t="shared" si="317"/>
        <v>0</v>
      </c>
      <c r="AS175" s="77">
        <f t="shared" si="318"/>
        <v>0</v>
      </c>
      <c r="AT175" s="118"/>
      <c r="AU175" s="118"/>
      <c r="AV175" s="119"/>
      <c r="AW175" s="119"/>
      <c r="AX175" s="77">
        <f t="shared" si="319"/>
        <v>0</v>
      </c>
      <c r="AY175" s="77">
        <f t="shared" si="320"/>
        <v>0</v>
      </c>
      <c r="AZ175" s="77">
        <f t="shared" si="321"/>
        <v>0</v>
      </c>
      <c r="BA175" s="118"/>
      <c r="BB175" s="118"/>
      <c r="BC175" s="119"/>
      <c r="BD175" s="119"/>
      <c r="BE175" s="77">
        <f t="shared" si="322"/>
        <v>0</v>
      </c>
      <c r="BF175" s="77">
        <f t="shared" si="323"/>
        <v>0</v>
      </c>
      <c r="BG175" s="77">
        <f t="shared" si="324"/>
        <v>0</v>
      </c>
      <c r="BH175" s="118"/>
      <c r="BI175" s="118"/>
      <c r="BJ175" s="119"/>
      <c r="BK175" s="119"/>
      <c r="BL175" s="77">
        <f t="shared" si="325"/>
        <v>0</v>
      </c>
      <c r="BM175" s="77">
        <f t="shared" si="326"/>
        <v>0</v>
      </c>
      <c r="BN175" s="77">
        <f t="shared" si="327"/>
        <v>0</v>
      </c>
      <c r="BO175" s="118"/>
      <c r="BP175" s="118"/>
      <c r="BQ175" s="119"/>
      <c r="BR175" s="119"/>
      <c r="BS175" s="77">
        <f t="shared" si="328"/>
        <v>0</v>
      </c>
      <c r="BT175" s="77">
        <f t="shared" si="329"/>
        <v>0</v>
      </c>
      <c r="BU175" s="77">
        <f t="shared" si="330"/>
        <v>0</v>
      </c>
      <c r="BV175" s="118"/>
      <c r="BW175" s="118"/>
      <c r="BX175" s="119"/>
      <c r="BY175" s="119"/>
      <c r="BZ175" s="77">
        <f t="shared" si="331"/>
        <v>0</v>
      </c>
      <c r="CA175" s="77">
        <f t="shared" si="332"/>
        <v>0</v>
      </c>
      <c r="CB175" s="77">
        <f t="shared" si="333"/>
        <v>0</v>
      </c>
      <c r="CC175" s="118"/>
      <c r="CD175" s="118"/>
      <c r="CE175" s="119"/>
      <c r="CF175" s="119"/>
      <c r="CG175" s="77">
        <f t="shared" si="334"/>
        <v>0</v>
      </c>
      <c r="CH175" s="77">
        <f t="shared" si="335"/>
        <v>0</v>
      </c>
      <c r="CI175" s="77">
        <f t="shared" si="336"/>
        <v>0</v>
      </c>
      <c r="CJ175" s="118"/>
      <c r="CK175" s="118"/>
      <c r="CL175" s="119"/>
      <c r="CM175" s="119"/>
      <c r="CN175" s="77">
        <f t="shared" si="337"/>
        <v>0</v>
      </c>
      <c r="CO175" s="77">
        <f t="shared" si="338"/>
        <v>0</v>
      </c>
      <c r="CP175" s="77">
        <f t="shared" si="339"/>
        <v>0</v>
      </c>
      <c r="CQ175" s="118"/>
      <c r="CR175" s="118"/>
      <c r="CS175" s="119"/>
      <c r="CT175" s="119"/>
      <c r="CU175" s="77">
        <f t="shared" si="340"/>
        <v>0</v>
      </c>
      <c r="CV175" s="77">
        <f t="shared" si="341"/>
        <v>0</v>
      </c>
      <c r="CW175" s="77">
        <f t="shared" si="342"/>
        <v>0</v>
      </c>
      <c r="CX175" s="118"/>
      <c r="CY175" s="118"/>
      <c r="CZ175" s="119"/>
      <c r="DA175" s="119"/>
      <c r="DB175" s="77">
        <f t="shared" si="343"/>
        <v>0</v>
      </c>
      <c r="DC175" s="77">
        <f t="shared" si="344"/>
        <v>0</v>
      </c>
      <c r="DD175" s="77">
        <f t="shared" si="345"/>
        <v>0</v>
      </c>
      <c r="DE175" s="118"/>
      <c r="DF175" s="118"/>
      <c r="DG175" s="119"/>
      <c r="DH175" s="119"/>
      <c r="DI175" s="77">
        <f t="shared" si="346"/>
        <v>0</v>
      </c>
      <c r="DJ175" s="77">
        <f t="shared" si="347"/>
        <v>0</v>
      </c>
      <c r="DK175" s="77">
        <f t="shared" si="348"/>
        <v>0</v>
      </c>
      <c r="DL175" s="118"/>
      <c r="DM175" s="118"/>
      <c r="DN175" s="119"/>
      <c r="DO175" s="119"/>
      <c r="DP175" s="77">
        <f t="shared" si="349"/>
        <v>0</v>
      </c>
      <c r="DQ175" s="77">
        <f t="shared" si="350"/>
        <v>0</v>
      </c>
      <c r="DR175" s="77">
        <f t="shared" si="351"/>
        <v>0</v>
      </c>
      <c r="DS175" s="118"/>
      <c r="DT175" s="118"/>
      <c r="DU175" s="119"/>
      <c r="DV175" s="119"/>
      <c r="DW175" s="77">
        <f t="shared" si="352"/>
        <v>0</v>
      </c>
      <c r="DX175" s="77">
        <f t="shared" si="353"/>
        <v>0</v>
      </c>
      <c r="DY175" s="77">
        <f t="shared" si="354"/>
        <v>0</v>
      </c>
      <c r="DZ175" s="118"/>
      <c r="EA175" s="118"/>
      <c r="EB175" s="119"/>
      <c r="EC175" s="119"/>
      <c r="ED175" s="77">
        <f t="shared" si="355"/>
        <v>0</v>
      </c>
      <c r="EE175" s="77">
        <f t="shared" si="356"/>
        <v>0</v>
      </c>
      <c r="EF175" s="77">
        <f t="shared" si="357"/>
        <v>0</v>
      </c>
      <c r="EG175" s="118"/>
      <c r="EH175" s="118"/>
      <c r="EI175" s="119"/>
      <c r="EJ175" s="119"/>
      <c r="EK175" s="77">
        <f t="shared" si="358"/>
        <v>0</v>
      </c>
      <c r="EL175" s="77">
        <f t="shared" si="359"/>
        <v>0</v>
      </c>
      <c r="EM175" s="77">
        <f t="shared" si="360"/>
        <v>0</v>
      </c>
      <c r="EN175" s="118"/>
      <c r="EO175" s="118"/>
      <c r="EP175" s="119"/>
      <c r="EQ175" s="119"/>
      <c r="ER175" s="77">
        <f t="shared" si="361"/>
        <v>0</v>
      </c>
      <c r="ES175" s="77">
        <f t="shared" si="362"/>
        <v>0</v>
      </c>
      <c r="ET175" s="77">
        <f t="shared" si="363"/>
        <v>0</v>
      </c>
      <c r="EU175" s="118"/>
      <c r="EV175" s="118"/>
      <c r="EW175" s="119"/>
      <c r="EX175" s="119"/>
      <c r="EY175" s="77">
        <f t="shared" si="364"/>
        <v>0</v>
      </c>
      <c r="EZ175" s="77">
        <f t="shared" si="365"/>
        <v>0</v>
      </c>
      <c r="FA175" s="77">
        <f t="shared" si="366"/>
        <v>0</v>
      </c>
      <c r="FB175" s="118"/>
      <c r="FC175" s="118"/>
      <c r="FD175" s="119"/>
      <c r="FE175" s="119"/>
      <c r="FF175" s="77">
        <f t="shared" si="367"/>
        <v>0</v>
      </c>
      <c r="FG175" s="77">
        <f t="shared" si="368"/>
        <v>0</v>
      </c>
      <c r="FH175" s="77">
        <f t="shared" si="369"/>
        <v>0</v>
      </c>
      <c r="FI175" s="118"/>
      <c r="FJ175" s="118"/>
      <c r="FK175" s="119"/>
      <c r="FL175" s="119"/>
      <c r="FM175" s="77">
        <f t="shared" si="370"/>
        <v>0</v>
      </c>
      <c r="FN175" s="77">
        <f t="shared" si="371"/>
        <v>0</v>
      </c>
      <c r="FO175" s="77">
        <f t="shared" si="372"/>
        <v>0</v>
      </c>
      <c r="FP175" s="118"/>
      <c r="FQ175" s="118"/>
      <c r="FR175" s="119"/>
      <c r="FS175" s="119"/>
      <c r="FT175" s="77">
        <f t="shared" si="373"/>
        <v>0</v>
      </c>
      <c r="FU175" s="77">
        <f t="shared" si="374"/>
        <v>0</v>
      </c>
      <c r="FV175" s="77">
        <f t="shared" si="375"/>
        <v>0</v>
      </c>
      <c r="FW175" s="118"/>
      <c r="FX175" s="118"/>
      <c r="FY175" s="119"/>
      <c r="FZ175" s="119"/>
      <c r="GA175" s="77">
        <f t="shared" si="376"/>
        <v>0</v>
      </c>
      <c r="GB175" s="77">
        <f t="shared" si="377"/>
        <v>0</v>
      </c>
      <c r="GC175" s="77">
        <f t="shared" si="378"/>
        <v>0</v>
      </c>
      <c r="GD175" s="118"/>
      <c r="GE175" s="118"/>
      <c r="GF175" s="119"/>
      <c r="GG175" s="119"/>
      <c r="GH175" s="77">
        <f t="shared" si="379"/>
        <v>0</v>
      </c>
      <c r="GI175" s="77">
        <f t="shared" si="380"/>
        <v>0</v>
      </c>
      <c r="GJ175" s="77">
        <f t="shared" si="381"/>
        <v>0</v>
      </c>
      <c r="GK175" s="118"/>
      <c r="GL175" s="118"/>
      <c r="GM175" s="119"/>
      <c r="GN175" s="119"/>
      <c r="GO175" s="77">
        <f t="shared" si="382"/>
        <v>0</v>
      </c>
      <c r="GP175" s="77">
        <f t="shared" si="383"/>
        <v>0</v>
      </c>
      <c r="GQ175" s="77">
        <f t="shared" si="384"/>
        <v>0</v>
      </c>
      <c r="GR175" s="118"/>
      <c r="GS175" s="118"/>
      <c r="GT175" s="119"/>
      <c r="GU175" s="119"/>
      <c r="GV175" s="77">
        <f t="shared" si="385"/>
        <v>0</v>
      </c>
      <c r="GW175" s="77">
        <f t="shared" si="386"/>
        <v>0</v>
      </c>
      <c r="GX175" s="77">
        <f t="shared" si="387"/>
        <v>0</v>
      </c>
      <c r="GY175" s="118"/>
      <c r="GZ175" s="118"/>
      <c r="HA175" s="119"/>
      <c r="HB175" s="119"/>
      <c r="HC175" s="77">
        <f t="shared" si="388"/>
        <v>0</v>
      </c>
      <c r="HD175" s="77">
        <f t="shared" si="389"/>
        <v>0</v>
      </c>
      <c r="HE175" s="77">
        <f t="shared" si="390"/>
        <v>0</v>
      </c>
      <c r="HF175" s="118"/>
      <c r="HG175" s="118"/>
      <c r="HH175" s="119"/>
      <c r="HI175" s="119"/>
      <c r="HJ175" s="77">
        <f t="shared" si="391"/>
        <v>0</v>
      </c>
      <c r="HK175" s="77">
        <f t="shared" si="392"/>
        <v>0</v>
      </c>
      <c r="HL175" s="77">
        <f t="shared" si="393"/>
        <v>0</v>
      </c>
      <c r="HM175" s="120"/>
      <c r="HN175" s="120"/>
      <c r="HO175" s="120"/>
      <c r="HP175" s="120"/>
      <c r="HQ175" s="120"/>
      <c r="HR175" s="120"/>
      <c r="HS175" s="76">
        <f t="shared" si="288"/>
        <v>0</v>
      </c>
      <c r="HT175" s="76">
        <f t="shared" si="289"/>
        <v>0</v>
      </c>
      <c r="HU175" s="76">
        <f t="shared" si="290"/>
        <v>0</v>
      </c>
      <c r="HV175" s="76">
        <f t="shared" si="291"/>
        <v>0</v>
      </c>
      <c r="HW175" s="76">
        <f t="shared" si="292"/>
        <v>0</v>
      </c>
      <c r="HX175" s="76">
        <f t="shared" si="293"/>
        <v>0</v>
      </c>
      <c r="HY175" s="76">
        <f t="shared" si="294"/>
        <v>0</v>
      </c>
      <c r="HZ175" s="76">
        <f t="shared" si="295"/>
        <v>0</v>
      </c>
      <c r="IA175" s="76">
        <f t="shared" si="296"/>
        <v>0</v>
      </c>
      <c r="IB175" s="76">
        <f t="shared" si="297"/>
        <v>0</v>
      </c>
      <c r="IC175" s="76">
        <f t="shared" si="298"/>
        <v>0</v>
      </c>
      <c r="ID175" s="76">
        <f t="shared" si="299"/>
        <v>0</v>
      </c>
      <c r="IE175" s="78">
        <f>IF('Daftar Pegawai'!I169="ASN YANG TIDAK DIBAYARKAN TPP",100%,
 IF(HZ175&gt;=$C$4,100%,
 (HN175*3%)+H175+I175+J175+O175+P175+Q175+V175+W175+X175+AC175+AD175+AE175+AJ175+AK175+AL175+AQ175+AR175+AS175+AX175+AY175+AZ175+BE175+BF175+BG175+BL175+BM175+BN175+BS175+BT175+BU175+BZ175+CA175+CB175+CG175+CH175+CI175+CN175+CO175+CP175+CU175+CV175+CW175+DB175+DC175+DD175+DI175+DJ175+DK175+DP175+DQ175+DR175+DW175+DX175+DY175+ED175+EE175+EF175+EK175+EL175+EM175+ER175+ES175+ET175+EY175+EZ175+FA175+FF175+FG175+FH175+FM175+FN175+FO175+FT175+FU175+FV175+GA175+GB175+GC175+GH175+GI175+GJ175+GO175+GP175+GQ175+GV175+GW175+GX175+HC175+HD175+HE175+HJ175+HK175+HL175+'Daftar Pegawai'!K169+'Daftar Pegawai'!M169+'Daftar Pegawai'!U169+'Daftar Pegawai'!O169+'Daftar Pegawai'!Q169+'Daftar Pegawai'!S169
 )
)</f>
        <v>1</v>
      </c>
      <c r="IF175" s="78">
        <f t="shared" si="394"/>
        <v>1</v>
      </c>
    </row>
    <row r="176" spans="1:240" x14ac:dyDescent="0.25">
      <c r="A176" s="121">
        <f t="shared" si="300"/>
        <v>166</v>
      </c>
      <c r="B176" s="121">
        <f>'Daftar Pegawai'!B170</f>
        <v>0</v>
      </c>
      <c r="C176" s="121">
        <f>'Daftar Pegawai'!C170</f>
        <v>0</v>
      </c>
      <c r="D176" s="118"/>
      <c r="E176" s="118"/>
      <c r="F176" s="119"/>
      <c r="G176" s="119"/>
      <c r="H176" s="77">
        <f t="shared" si="301"/>
        <v>0</v>
      </c>
      <c r="I176" s="77">
        <f t="shared" si="302"/>
        <v>0</v>
      </c>
      <c r="J176" s="77">
        <f t="shared" si="303"/>
        <v>0</v>
      </c>
      <c r="K176" s="118"/>
      <c r="L176" s="118"/>
      <c r="M176" s="119"/>
      <c r="N176" s="119"/>
      <c r="O176" s="77">
        <f t="shared" si="304"/>
        <v>0</v>
      </c>
      <c r="P176" s="77">
        <f t="shared" si="305"/>
        <v>0</v>
      </c>
      <c r="Q176" s="77">
        <f t="shared" si="306"/>
        <v>0</v>
      </c>
      <c r="R176" s="118"/>
      <c r="S176" s="118"/>
      <c r="T176" s="119"/>
      <c r="U176" s="119"/>
      <c r="V176" s="77">
        <f t="shared" si="307"/>
        <v>0</v>
      </c>
      <c r="W176" s="77">
        <f t="shared" si="308"/>
        <v>0</v>
      </c>
      <c r="X176" s="77">
        <f t="shared" si="309"/>
        <v>0</v>
      </c>
      <c r="Y176" s="118"/>
      <c r="Z176" s="118"/>
      <c r="AA176" s="119"/>
      <c r="AB176" s="119"/>
      <c r="AC176" s="77">
        <f t="shared" si="310"/>
        <v>0</v>
      </c>
      <c r="AD176" s="77">
        <f t="shared" si="311"/>
        <v>0</v>
      </c>
      <c r="AE176" s="77">
        <f t="shared" si="312"/>
        <v>0</v>
      </c>
      <c r="AF176" s="118"/>
      <c r="AG176" s="118"/>
      <c r="AH176" s="119"/>
      <c r="AI176" s="119"/>
      <c r="AJ176" s="77">
        <f t="shared" si="313"/>
        <v>0</v>
      </c>
      <c r="AK176" s="77">
        <f t="shared" si="314"/>
        <v>0</v>
      </c>
      <c r="AL176" s="77">
        <f t="shared" si="315"/>
        <v>0</v>
      </c>
      <c r="AM176" s="118"/>
      <c r="AN176" s="118"/>
      <c r="AO176" s="119"/>
      <c r="AP176" s="119"/>
      <c r="AQ176" s="77">
        <f t="shared" si="316"/>
        <v>0</v>
      </c>
      <c r="AR176" s="77">
        <f t="shared" si="317"/>
        <v>0</v>
      </c>
      <c r="AS176" s="77">
        <f t="shared" si="318"/>
        <v>0</v>
      </c>
      <c r="AT176" s="118"/>
      <c r="AU176" s="118"/>
      <c r="AV176" s="119"/>
      <c r="AW176" s="119"/>
      <c r="AX176" s="77">
        <f t="shared" si="319"/>
        <v>0</v>
      </c>
      <c r="AY176" s="77">
        <f t="shared" si="320"/>
        <v>0</v>
      </c>
      <c r="AZ176" s="77">
        <f t="shared" si="321"/>
        <v>0</v>
      </c>
      <c r="BA176" s="118"/>
      <c r="BB176" s="118"/>
      <c r="BC176" s="119"/>
      <c r="BD176" s="119"/>
      <c r="BE176" s="77">
        <f t="shared" si="322"/>
        <v>0</v>
      </c>
      <c r="BF176" s="77">
        <f t="shared" si="323"/>
        <v>0</v>
      </c>
      <c r="BG176" s="77">
        <f t="shared" si="324"/>
        <v>0</v>
      </c>
      <c r="BH176" s="118"/>
      <c r="BI176" s="118"/>
      <c r="BJ176" s="119"/>
      <c r="BK176" s="119"/>
      <c r="BL176" s="77">
        <f t="shared" si="325"/>
        <v>0</v>
      </c>
      <c r="BM176" s="77">
        <f t="shared" si="326"/>
        <v>0</v>
      </c>
      <c r="BN176" s="77">
        <f t="shared" si="327"/>
        <v>0</v>
      </c>
      <c r="BO176" s="118"/>
      <c r="BP176" s="118"/>
      <c r="BQ176" s="119"/>
      <c r="BR176" s="119"/>
      <c r="BS176" s="77">
        <f t="shared" si="328"/>
        <v>0</v>
      </c>
      <c r="BT176" s="77">
        <f t="shared" si="329"/>
        <v>0</v>
      </c>
      <c r="BU176" s="77">
        <f t="shared" si="330"/>
        <v>0</v>
      </c>
      <c r="BV176" s="118"/>
      <c r="BW176" s="118"/>
      <c r="BX176" s="119"/>
      <c r="BY176" s="119"/>
      <c r="BZ176" s="77">
        <f t="shared" si="331"/>
        <v>0</v>
      </c>
      <c r="CA176" s="77">
        <f t="shared" si="332"/>
        <v>0</v>
      </c>
      <c r="CB176" s="77">
        <f t="shared" si="333"/>
        <v>0</v>
      </c>
      <c r="CC176" s="118"/>
      <c r="CD176" s="118"/>
      <c r="CE176" s="119"/>
      <c r="CF176" s="119"/>
      <c r="CG176" s="77">
        <f t="shared" si="334"/>
        <v>0</v>
      </c>
      <c r="CH176" s="77">
        <f t="shared" si="335"/>
        <v>0</v>
      </c>
      <c r="CI176" s="77">
        <f t="shared" si="336"/>
        <v>0</v>
      </c>
      <c r="CJ176" s="118"/>
      <c r="CK176" s="118"/>
      <c r="CL176" s="119"/>
      <c r="CM176" s="119"/>
      <c r="CN176" s="77">
        <f t="shared" si="337"/>
        <v>0</v>
      </c>
      <c r="CO176" s="77">
        <f t="shared" si="338"/>
        <v>0</v>
      </c>
      <c r="CP176" s="77">
        <f t="shared" si="339"/>
        <v>0</v>
      </c>
      <c r="CQ176" s="118"/>
      <c r="CR176" s="118"/>
      <c r="CS176" s="119"/>
      <c r="CT176" s="119"/>
      <c r="CU176" s="77">
        <f t="shared" si="340"/>
        <v>0</v>
      </c>
      <c r="CV176" s="77">
        <f t="shared" si="341"/>
        <v>0</v>
      </c>
      <c r="CW176" s="77">
        <f t="shared" si="342"/>
        <v>0</v>
      </c>
      <c r="CX176" s="118"/>
      <c r="CY176" s="118"/>
      <c r="CZ176" s="119"/>
      <c r="DA176" s="119"/>
      <c r="DB176" s="77">
        <f t="shared" si="343"/>
        <v>0</v>
      </c>
      <c r="DC176" s="77">
        <f t="shared" si="344"/>
        <v>0</v>
      </c>
      <c r="DD176" s="77">
        <f t="shared" si="345"/>
        <v>0</v>
      </c>
      <c r="DE176" s="118"/>
      <c r="DF176" s="118"/>
      <c r="DG176" s="119"/>
      <c r="DH176" s="119"/>
      <c r="DI176" s="77">
        <f t="shared" si="346"/>
        <v>0</v>
      </c>
      <c r="DJ176" s="77">
        <f t="shared" si="347"/>
        <v>0</v>
      </c>
      <c r="DK176" s="77">
        <f t="shared" si="348"/>
        <v>0</v>
      </c>
      <c r="DL176" s="118"/>
      <c r="DM176" s="118"/>
      <c r="DN176" s="119"/>
      <c r="DO176" s="119"/>
      <c r="DP176" s="77">
        <f t="shared" si="349"/>
        <v>0</v>
      </c>
      <c r="DQ176" s="77">
        <f t="shared" si="350"/>
        <v>0</v>
      </c>
      <c r="DR176" s="77">
        <f t="shared" si="351"/>
        <v>0</v>
      </c>
      <c r="DS176" s="118"/>
      <c r="DT176" s="118"/>
      <c r="DU176" s="119"/>
      <c r="DV176" s="119"/>
      <c r="DW176" s="77">
        <f t="shared" si="352"/>
        <v>0</v>
      </c>
      <c r="DX176" s="77">
        <f t="shared" si="353"/>
        <v>0</v>
      </c>
      <c r="DY176" s="77">
        <f t="shared" si="354"/>
        <v>0</v>
      </c>
      <c r="DZ176" s="118"/>
      <c r="EA176" s="118"/>
      <c r="EB176" s="119"/>
      <c r="EC176" s="119"/>
      <c r="ED176" s="77">
        <f t="shared" si="355"/>
        <v>0</v>
      </c>
      <c r="EE176" s="77">
        <f t="shared" si="356"/>
        <v>0</v>
      </c>
      <c r="EF176" s="77">
        <f t="shared" si="357"/>
        <v>0</v>
      </c>
      <c r="EG176" s="118"/>
      <c r="EH176" s="118"/>
      <c r="EI176" s="119"/>
      <c r="EJ176" s="119"/>
      <c r="EK176" s="77">
        <f t="shared" si="358"/>
        <v>0</v>
      </c>
      <c r="EL176" s="77">
        <f t="shared" si="359"/>
        <v>0</v>
      </c>
      <c r="EM176" s="77">
        <f t="shared" si="360"/>
        <v>0</v>
      </c>
      <c r="EN176" s="118"/>
      <c r="EO176" s="118"/>
      <c r="EP176" s="119"/>
      <c r="EQ176" s="119"/>
      <c r="ER176" s="77">
        <f t="shared" si="361"/>
        <v>0</v>
      </c>
      <c r="ES176" s="77">
        <f t="shared" si="362"/>
        <v>0</v>
      </c>
      <c r="ET176" s="77">
        <f t="shared" si="363"/>
        <v>0</v>
      </c>
      <c r="EU176" s="118"/>
      <c r="EV176" s="118"/>
      <c r="EW176" s="119"/>
      <c r="EX176" s="119"/>
      <c r="EY176" s="77">
        <f t="shared" si="364"/>
        <v>0</v>
      </c>
      <c r="EZ176" s="77">
        <f t="shared" si="365"/>
        <v>0</v>
      </c>
      <c r="FA176" s="77">
        <f t="shared" si="366"/>
        <v>0</v>
      </c>
      <c r="FB176" s="118"/>
      <c r="FC176" s="118"/>
      <c r="FD176" s="119"/>
      <c r="FE176" s="119"/>
      <c r="FF176" s="77">
        <f t="shared" si="367"/>
        <v>0</v>
      </c>
      <c r="FG176" s="77">
        <f t="shared" si="368"/>
        <v>0</v>
      </c>
      <c r="FH176" s="77">
        <f t="shared" si="369"/>
        <v>0</v>
      </c>
      <c r="FI176" s="118"/>
      <c r="FJ176" s="118"/>
      <c r="FK176" s="119"/>
      <c r="FL176" s="119"/>
      <c r="FM176" s="77">
        <f t="shared" si="370"/>
        <v>0</v>
      </c>
      <c r="FN176" s="77">
        <f t="shared" si="371"/>
        <v>0</v>
      </c>
      <c r="FO176" s="77">
        <f t="shared" si="372"/>
        <v>0</v>
      </c>
      <c r="FP176" s="118"/>
      <c r="FQ176" s="118"/>
      <c r="FR176" s="119"/>
      <c r="FS176" s="119"/>
      <c r="FT176" s="77">
        <f t="shared" si="373"/>
        <v>0</v>
      </c>
      <c r="FU176" s="77">
        <f t="shared" si="374"/>
        <v>0</v>
      </c>
      <c r="FV176" s="77">
        <f t="shared" si="375"/>
        <v>0</v>
      </c>
      <c r="FW176" s="118"/>
      <c r="FX176" s="118"/>
      <c r="FY176" s="119"/>
      <c r="FZ176" s="119"/>
      <c r="GA176" s="77">
        <f t="shared" si="376"/>
        <v>0</v>
      </c>
      <c r="GB176" s="77">
        <f t="shared" si="377"/>
        <v>0</v>
      </c>
      <c r="GC176" s="77">
        <f t="shared" si="378"/>
        <v>0</v>
      </c>
      <c r="GD176" s="118"/>
      <c r="GE176" s="118"/>
      <c r="GF176" s="119"/>
      <c r="GG176" s="119"/>
      <c r="GH176" s="77">
        <f t="shared" si="379"/>
        <v>0</v>
      </c>
      <c r="GI176" s="77">
        <f t="shared" si="380"/>
        <v>0</v>
      </c>
      <c r="GJ176" s="77">
        <f t="shared" si="381"/>
        <v>0</v>
      </c>
      <c r="GK176" s="118"/>
      <c r="GL176" s="118"/>
      <c r="GM176" s="119"/>
      <c r="GN176" s="119"/>
      <c r="GO176" s="77">
        <f t="shared" si="382"/>
        <v>0</v>
      </c>
      <c r="GP176" s="77">
        <f t="shared" si="383"/>
        <v>0</v>
      </c>
      <c r="GQ176" s="77">
        <f t="shared" si="384"/>
        <v>0</v>
      </c>
      <c r="GR176" s="118"/>
      <c r="GS176" s="118"/>
      <c r="GT176" s="119"/>
      <c r="GU176" s="119"/>
      <c r="GV176" s="77">
        <f t="shared" si="385"/>
        <v>0</v>
      </c>
      <c r="GW176" s="77">
        <f t="shared" si="386"/>
        <v>0</v>
      </c>
      <c r="GX176" s="77">
        <f t="shared" si="387"/>
        <v>0</v>
      </c>
      <c r="GY176" s="118"/>
      <c r="GZ176" s="118"/>
      <c r="HA176" s="119"/>
      <c r="HB176" s="119"/>
      <c r="HC176" s="77">
        <f t="shared" si="388"/>
        <v>0</v>
      </c>
      <c r="HD176" s="77">
        <f t="shared" si="389"/>
        <v>0</v>
      </c>
      <c r="HE176" s="77">
        <f t="shared" si="390"/>
        <v>0</v>
      </c>
      <c r="HF176" s="118"/>
      <c r="HG176" s="118"/>
      <c r="HH176" s="119"/>
      <c r="HI176" s="119"/>
      <c r="HJ176" s="77">
        <f t="shared" si="391"/>
        <v>0</v>
      </c>
      <c r="HK176" s="77">
        <f t="shared" si="392"/>
        <v>0</v>
      </c>
      <c r="HL176" s="77">
        <f t="shared" si="393"/>
        <v>0</v>
      </c>
      <c r="HM176" s="120"/>
      <c r="HN176" s="120"/>
      <c r="HO176" s="120"/>
      <c r="HP176" s="120"/>
      <c r="HQ176" s="120"/>
      <c r="HR176" s="120"/>
      <c r="HS176" s="76">
        <f t="shared" si="288"/>
        <v>0</v>
      </c>
      <c r="HT176" s="76">
        <f t="shared" si="289"/>
        <v>0</v>
      </c>
      <c r="HU176" s="76">
        <f t="shared" si="290"/>
        <v>0</v>
      </c>
      <c r="HV176" s="76">
        <f t="shared" si="291"/>
        <v>0</v>
      </c>
      <c r="HW176" s="76">
        <f t="shared" si="292"/>
        <v>0</v>
      </c>
      <c r="HX176" s="76">
        <f t="shared" si="293"/>
        <v>0</v>
      </c>
      <c r="HY176" s="76">
        <f t="shared" si="294"/>
        <v>0</v>
      </c>
      <c r="HZ176" s="76">
        <f t="shared" si="295"/>
        <v>0</v>
      </c>
      <c r="IA176" s="76">
        <f t="shared" si="296"/>
        <v>0</v>
      </c>
      <c r="IB176" s="76">
        <f t="shared" si="297"/>
        <v>0</v>
      </c>
      <c r="IC176" s="76">
        <f t="shared" si="298"/>
        <v>0</v>
      </c>
      <c r="ID176" s="76">
        <f t="shared" si="299"/>
        <v>0</v>
      </c>
      <c r="IE176" s="78">
        <f>IF('Daftar Pegawai'!I170="ASN YANG TIDAK DIBAYARKAN TPP",100%,
 IF(HZ176&gt;=$C$4,100%,
 (HN176*3%)+H176+I176+J176+O176+P176+Q176+V176+W176+X176+AC176+AD176+AE176+AJ176+AK176+AL176+AQ176+AR176+AS176+AX176+AY176+AZ176+BE176+BF176+BG176+BL176+BM176+BN176+BS176+BT176+BU176+BZ176+CA176+CB176+CG176+CH176+CI176+CN176+CO176+CP176+CU176+CV176+CW176+DB176+DC176+DD176+DI176+DJ176+DK176+DP176+DQ176+DR176+DW176+DX176+DY176+ED176+EE176+EF176+EK176+EL176+EM176+ER176+ES176+ET176+EY176+EZ176+FA176+FF176+FG176+FH176+FM176+FN176+FO176+FT176+FU176+FV176+GA176+GB176+GC176+GH176+GI176+GJ176+GO176+GP176+GQ176+GV176+GW176+GX176+HC176+HD176+HE176+HJ176+HK176+HL176+'Daftar Pegawai'!K170+'Daftar Pegawai'!M170+'Daftar Pegawai'!U170+'Daftar Pegawai'!O170+'Daftar Pegawai'!Q170+'Daftar Pegawai'!S170
 )
)</f>
        <v>1</v>
      </c>
      <c r="IF176" s="78">
        <f t="shared" si="394"/>
        <v>1</v>
      </c>
    </row>
    <row r="177" spans="1:240" x14ac:dyDescent="0.25">
      <c r="A177" s="121">
        <f t="shared" si="300"/>
        <v>167</v>
      </c>
      <c r="B177" s="121">
        <f>'Daftar Pegawai'!B171</f>
        <v>0</v>
      </c>
      <c r="C177" s="121">
        <f>'Daftar Pegawai'!C171</f>
        <v>0</v>
      </c>
      <c r="D177" s="118"/>
      <c r="E177" s="118"/>
      <c r="F177" s="119"/>
      <c r="G177" s="119"/>
      <c r="H177" s="77">
        <f t="shared" si="301"/>
        <v>0</v>
      </c>
      <c r="I177" s="77">
        <f t="shared" si="302"/>
        <v>0</v>
      </c>
      <c r="J177" s="77">
        <f t="shared" si="303"/>
        <v>0</v>
      </c>
      <c r="K177" s="118"/>
      <c r="L177" s="118"/>
      <c r="M177" s="119"/>
      <c r="N177" s="119"/>
      <c r="O177" s="77">
        <f t="shared" si="304"/>
        <v>0</v>
      </c>
      <c r="P177" s="77">
        <f t="shared" si="305"/>
        <v>0</v>
      </c>
      <c r="Q177" s="77">
        <f t="shared" si="306"/>
        <v>0</v>
      </c>
      <c r="R177" s="118"/>
      <c r="S177" s="118"/>
      <c r="T177" s="119"/>
      <c r="U177" s="119"/>
      <c r="V177" s="77">
        <f t="shared" si="307"/>
        <v>0</v>
      </c>
      <c r="W177" s="77">
        <f t="shared" si="308"/>
        <v>0</v>
      </c>
      <c r="X177" s="77">
        <f t="shared" si="309"/>
        <v>0</v>
      </c>
      <c r="Y177" s="118"/>
      <c r="Z177" s="118"/>
      <c r="AA177" s="119"/>
      <c r="AB177" s="119"/>
      <c r="AC177" s="77">
        <f t="shared" si="310"/>
        <v>0</v>
      </c>
      <c r="AD177" s="77">
        <f t="shared" si="311"/>
        <v>0</v>
      </c>
      <c r="AE177" s="77">
        <f t="shared" si="312"/>
        <v>0</v>
      </c>
      <c r="AF177" s="118"/>
      <c r="AG177" s="118"/>
      <c r="AH177" s="119"/>
      <c r="AI177" s="119"/>
      <c r="AJ177" s="77">
        <f t="shared" si="313"/>
        <v>0</v>
      </c>
      <c r="AK177" s="77">
        <f t="shared" si="314"/>
        <v>0</v>
      </c>
      <c r="AL177" s="77">
        <f t="shared" si="315"/>
        <v>0</v>
      </c>
      <c r="AM177" s="118"/>
      <c r="AN177" s="118"/>
      <c r="AO177" s="119"/>
      <c r="AP177" s="119"/>
      <c r="AQ177" s="77">
        <f t="shared" si="316"/>
        <v>0</v>
      </c>
      <c r="AR177" s="77">
        <f t="shared" si="317"/>
        <v>0</v>
      </c>
      <c r="AS177" s="77">
        <f t="shared" si="318"/>
        <v>0</v>
      </c>
      <c r="AT177" s="118"/>
      <c r="AU177" s="118"/>
      <c r="AV177" s="119"/>
      <c r="AW177" s="119"/>
      <c r="AX177" s="77">
        <f t="shared" si="319"/>
        <v>0</v>
      </c>
      <c r="AY177" s="77">
        <f t="shared" si="320"/>
        <v>0</v>
      </c>
      <c r="AZ177" s="77">
        <f t="shared" si="321"/>
        <v>0</v>
      </c>
      <c r="BA177" s="118"/>
      <c r="BB177" s="118"/>
      <c r="BC177" s="119"/>
      <c r="BD177" s="119"/>
      <c r="BE177" s="77">
        <f t="shared" si="322"/>
        <v>0</v>
      </c>
      <c r="BF177" s="77">
        <f t="shared" si="323"/>
        <v>0</v>
      </c>
      <c r="BG177" s="77">
        <f t="shared" si="324"/>
        <v>0</v>
      </c>
      <c r="BH177" s="118"/>
      <c r="BI177" s="118"/>
      <c r="BJ177" s="119"/>
      <c r="BK177" s="119"/>
      <c r="BL177" s="77">
        <f t="shared" si="325"/>
        <v>0</v>
      </c>
      <c r="BM177" s="77">
        <f t="shared" si="326"/>
        <v>0</v>
      </c>
      <c r="BN177" s="77">
        <f t="shared" si="327"/>
        <v>0</v>
      </c>
      <c r="BO177" s="118"/>
      <c r="BP177" s="118"/>
      <c r="BQ177" s="119"/>
      <c r="BR177" s="119"/>
      <c r="BS177" s="77">
        <f t="shared" si="328"/>
        <v>0</v>
      </c>
      <c r="BT177" s="77">
        <f t="shared" si="329"/>
        <v>0</v>
      </c>
      <c r="BU177" s="77">
        <f t="shared" si="330"/>
        <v>0</v>
      </c>
      <c r="BV177" s="118"/>
      <c r="BW177" s="118"/>
      <c r="BX177" s="119"/>
      <c r="BY177" s="119"/>
      <c r="BZ177" s="77">
        <f t="shared" si="331"/>
        <v>0</v>
      </c>
      <c r="CA177" s="77">
        <f t="shared" si="332"/>
        <v>0</v>
      </c>
      <c r="CB177" s="77">
        <f t="shared" si="333"/>
        <v>0</v>
      </c>
      <c r="CC177" s="118"/>
      <c r="CD177" s="118"/>
      <c r="CE177" s="119"/>
      <c r="CF177" s="119"/>
      <c r="CG177" s="77">
        <f t="shared" si="334"/>
        <v>0</v>
      </c>
      <c r="CH177" s="77">
        <f t="shared" si="335"/>
        <v>0</v>
      </c>
      <c r="CI177" s="77">
        <f t="shared" si="336"/>
        <v>0</v>
      </c>
      <c r="CJ177" s="118"/>
      <c r="CK177" s="118"/>
      <c r="CL177" s="119"/>
      <c r="CM177" s="119"/>
      <c r="CN177" s="77">
        <f t="shared" si="337"/>
        <v>0</v>
      </c>
      <c r="CO177" s="77">
        <f t="shared" si="338"/>
        <v>0</v>
      </c>
      <c r="CP177" s="77">
        <f t="shared" si="339"/>
        <v>0</v>
      </c>
      <c r="CQ177" s="118"/>
      <c r="CR177" s="118"/>
      <c r="CS177" s="119"/>
      <c r="CT177" s="119"/>
      <c r="CU177" s="77">
        <f t="shared" si="340"/>
        <v>0</v>
      </c>
      <c r="CV177" s="77">
        <f t="shared" si="341"/>
        <v>0</v>
      </c>
      <c r="CW177" s="77">
        <f t="shared" si="342"/>
        <v>0</v>
      </c>
      <c r="CX177" s="118"/>
      <c r="CY177" s="118"/>
      <c r="CZ177" s="119"/>
      <c r="DA177" s="119"/>
      <c r="DB177" s="77">
        <f t="shared" si="343"/>
        <v>0</v>
      </c>
      <c r="DC177" s="77">
        <f t="shared" si="344"/>
        <v>0</v>
      </c>
      <c r="DD177" s="77">
        <f t="shared" si="345"/>
        <v>0</v>
      </c>
      <c r="DE177" s="118"/>
      <c r="DF177" s="118"/>
      <c r="DG177" s="119"/>
      <c r="DH177" s="119"/>
      <c r="DI177" s="77">
        <f t="shared" si="346"/>
        <v>0</v>
      </c>
      <c r="DJ177" s="77">
        <f t="shared" si="347"/>
        <v>0</v>
      </c>
      <c r="DK177" s="77">
        <f t="shared" si="348"/>
        <v>0</v>
      </c>
      <c r="DL177" s="118"/>
      <c r="DM177" s="118"/>
      <c r="DN177" s="119"/>
      <c r="DO177" s="119"/>
      <c r="DP177" s="77">
        <f t="shared" si="349"/>
        <v>0</v>
      </c>
      <c r="DQ177" s="77">
        <f t="shared" si="350"/>
        <v>0</v>
      </c>
      <c r="DR177" s="77">
        <f t="shared" si="351"/>
        <v>0</v>
      </c>
      <c r="DS177" s="118"/>
      <c r="DT177" s="118"/>
      <c r="DU177" s="119"/>
      <c r="DV177" s="119"/>
      <c r="DW177" s="77">
        <f t="shared" si="352"/>
        <v>0</v>
      </c>
      <c r="DX177" s="77">
        <f t="shared" si="353"/>
        <v>0</v>
      </c>
      <c r="DY177" s="77">
        <f t="shared" si="354"/>
        <v>0</v>
      </c>
      <c r="DZ177" s="118"/>
      <c r="EA177" s="118"/>
      <c r="EB177" s="119"/>
      <c r="EC177" s="119"/>
      <c r="ED177" s="77">
        <f t="shared" si="355"/>
        <v>0</v>
      </c>
      <c r="EE177" s="77">
        <f t="shared" si="356"/>
        <v>0</v>
      </c>
      <c r="EF177" s="77">
        <f t="shared" si="357"/>
        <v>0</v>
      </c>
      <c r="EG177" s="118"/>
      <c r="EH177" s="118"/>
      <c r="EI177" s="119"/>
      <c r="EJ177" s="119"/>
      <c r="EK177" s="77">
        <f t="shared" si="358"/>
        <v>0</v>
      </c>
      <c r="EL177" s="77">
        <f t="shared" si="359"/>
        <v>0</v>
      </c>
      <c r="EM177" s="77">
        <f t="shared" si="360"/>
        <v>0</v>
      </c>
      <c r="EN177" s="118"/>
      <c r="EO177" s="118"/>
      <c r="EP177" s="119"/>
      <c r="EQ177" s="119"/>
      <c r="ER177" s="77">
        <f t="shared" si="361"/>
        <v>0</v>
      </c>
      <c r="ES177" s="77">
        <f t="shared" si="362"/>
        <v>0</v>
      </c>
      <c r="ET177" s="77">
        <f t="shared" si="363"/>
        <v>0</v>
      </c>
      <c r="EU177" s="118"/>
      <c r="EV177" s="118"/>
      <c r="EW177" s="119"/>
      <c r="EX177" s="119"/>
      <c r="EY177" s="77">
        <f t="shared" si="364"/>
        <v>0</v>
      </c>
      <c r="EZ177" s="77">
        <f t="shared" si="365"/>
        <v>0</v>
      </c>
      <c r="FA177" s="77">
        <f t="shared" si="366"/>
        <v>0</v>
      </c>
      <c r="FB177" s="118"/>
      <c r="FC177" s="118"/>
      <c r="FD177" s="119"/>
      <c r="FE177" s="119"/>
      <c r="FF177" s="77">
        <f t="shared" si="367"/>
        <v>0</v>
      </c>
      <c r="FG177" s="77">
        <f t="shared" si="368"/>
        <v>0</v>
      </c>
      <c r="FH177" s="77">
        <f t="shared" si="369"/>
        <v>0</v>
      </c>
      <c r="FI177" s="118"/>
      <c r="FJ177" s="118"/>
      <c r="FK177" s="119"/>
      <c r="FL177" s="119"/>
      <c r="FM177" s="77">
        <f t="shared" si="370"/>
        <v>0</v>
      </c>
      <c r="FN177" s="77">
        <f t="shared" si="371"/>
        <v>0</v>
      </c>
      <c r="FO177" s="77">
        <f t="shared" si="372"/>
        <v>0</v>
      </c>
      <c r="FP177" s="118"/>
      <c r="FQ177" s="118"/>
      <c r="FR177" s="119"/>
      <c r="FS177" s="119"/>
      <c r="FT177" s="77">
        <f t="shared" si="373"/>
        <v>0</v>
      </c>
      <c r="FU177" s="77">
        <f t="shared" si="374"/>
        <v>0</v>
      </c>
      <c r="FV177" s="77">
        <f t="shared" si="375"/>
        <v>0</v>
      </c>
      <c r="FW177" s="118"/>
      <c r="FX177" s="118"/>
      <c r="FY177" s="119"/>
      <c r="FZ177" s="119"/>
      <c r="GA177" s="77">
        <f t="shared" si="376"/>
        <v>0</v>
      </c>
      <c r="GB177" s="77">
        <f t="shared" si="377"/>
        <v>0</v>
      </c>
      <c r="GC177" s="77">
        <f t="shared" si="378"/>
        <v>0</v>
      </c>
      <c r="GD177" s="118"/>
      <c r="GE177" s="118"/>
      <c r="GF177" s="119"/>
      <c r="GG177" s="119"/>
      <c r="GH177" s="77">
        <f t="shared" si="379"/>
        <v>0</v>
      </c>
      <c r="GI177" s="77">
        <f t="shared" si="380"/>
        <v>0</v>
      </c>
      <c r="GJ177" s="77">
        <f t="shared" si="381"/>
        <v>0</v>
      </c>
      <c r="GK177" s="118"/>
      <c r="GL177" s="118"/>
      <c r="GM177" s="119"/>
      <c r="GN177" s="119"/>
      <c r="GO177" s="77">
        <f t="shared" si="382"/>
        <v>0</v>
      </c>
      <c r="GP177" s="77">
        <f t="shared" si="383"/>
        <v>0</v>
      </c>
      <c r="GQ177" s="77">
        <f t="shared" si="384"/>
        <v>0</v>
      </c>
      <c r="GR177" s="118"/>
      <c r="GS177" s="118"/>
      <c r="GT177" s="119"/>
      <c r="GU177" s="119"/>
      <c r="GV177" s="77">
        <f t="shared" si="385"/>
        <v>0</v>
      </c>
      <c r="GW177" s="77">
        <f t="shared" si="386"/>
        <v>0</v>
      </c>
      <c r="GX177" s="77">
        <f t="shared" si="387"/>
        <v>0</v>
      </c>
      <c r="GY177" s="118"/>
      <c r="GZ177" s="118"/>
      <c r="HA177" s="119"/>
      <c r="HB177" s="119"/>
      <c r="HC177" s="77">
        <f t="shared" si="388"/>
        <v>0</v>
      </c>
      <c r="HD177" s="77">
        <f t="shared" si="389"/>
        <v>0</v>
      </c>
      <c r="HE177" s="77">
        <f t="shared" si="390"/>
        <v>0</v>
      </c>
      <c r="HF177" s="118"/>
      <c r="HG177" s="118"/>
      <c r="HH177" s="119"/>
      <c r="HI177" s="119"/>
      <c r="HJ177" s="77">
        <f t="shared" si="391"/>
        <v>0</v>
      </c>
      <c r="HK177" s="77">
        <f t="shared" si="392"/>
        <v>0</v>
      </c>
      <c r="HL177" s="77">
        <f t="shared" si="393"/>
        <v>0</v>
      </c>
      <c r="HM177" s="120"/>
      <c r="HN177" s="120"/>
      <c r="HO177" s="120"/>
      <c r="HP177" s="120"/>
      <c r="HQ177" s="120"/>
      <c r="HR177" s="120"/>
      <c r="HS177" s="76">
        <f t="shared" si="288"/>
        <v>0</v>
      </c>
      <c r="HT177" s="76">
        <f t="shared" si="289"/>
        <v>0</v>
      </c>
      <c r="HU177" s="76">
        <f t="shared" si="290"/>
        <v>0</v>
      </c>
      <c r="HV177" s="76">
        <f t="shared" si="291"/>
        <v>0</v>
      </c>
      <c r="HW177" s="76">
        <f t="shared" si="292"/>
        <v>0</v>
      </c>
      <c r="HX177" s="76">
        <f t="shared" si="293"/>
        <v>0</v>
      </c>
      <c r="HY177" s="76">
        <f t="shared" si="294"/>
        <v>0</v>
      </c>
      <c r="HZ177" s="76">
        <f t="shared" si="295"/>
        <v>0</v>
      </c>
      <c r="IA177" s="76">
        <f t="shared" si="296"/>
        <v>0</v>
      </c>
      <c r="IB177" s="76">
        <f t="shared" si="297"/>
        <v>0</v>
      </c>
      <c r="IC177" s="76">
        <f t="shared" si="298"/>
        <v>0</v>
      </c>
      <c r="ID177" s="76">
        <f t="shared" si="299"/>
        <v>0</v>
      </c>
      <c r="IE177" s="78">
        <f>IF('Daftar Pegawai'!I171="ASN YANG TIDAK DIBAYARKAN TPP",100%,
 IF(HZ177&gt;=$C$4,100%,
 (HN177*3%)+H177+I177+J177+O177+P177+Q177+V177+W177+X177+AC177+AD177+AE177+AJ177+AK177+AL177+AQ177+AR177+AS177+AX177+AY177+AZ177+BE177+BF177+BG177+BL177+BM177+BN177+BS177+BT177+BU177+BZ177+CA177+CB177+CG177+CH177+CI177+CN177+CO177+CP177+CU177+CV177+CW177+DB177+DC177+DD177+DI177+DJ177+DK177+DP177+DQ177+DR177+DW177+DX177+DY177+ED177+EE177+EF177+EK177+EL177+EM177+ER177+ES177+ET177+EY177+EZ177+FA177+FF177+FG177+FH177+FM177+FN177+FO177+FT177+FU177+FV177+GA177+GB177+GC177+GH177+GI177+GJ177+GO177+GP177+GQ177+GV177+GW177+GX177+HC177+HD177+HE177+HJ177+HK177+HL177+'Daftar Pegawai'!K171+'Daftar Pegawai'!M171+'Daftar Pegawai'!U171+'Daftar Pegawai'!O171+'Daftar Pegawai'!Q171+'Daftar Pegawai'!S171
 )
)</f>
        <v>1</v>
      </c>
      <c r="IF177" s="78">
        <f t="shared" si="394"/>
        <v>1</v>
      </c>
    </row>
    <row r="178" spans="1:240" x14ac:dyDescent="0.25">
      <c r="A178" s="121">
        <f t="shared" si="300"/>
        <v>168</v>
      </c>
      <c r="B178" s="121">
        <f>'Daftar Pegawai'!B172</f>
        <v>0</v>
      </c>
      <c r="C178" s="121">
        <f>'Daftar Pegawai'!C172</f>
        <v>0</v>
      </c>
      <c r="D178" s="118"/>
      <c r="E178" s="118"/>
      <c r="F178" s="119"/>
      <c r="G178" s="119"/>
      <c r="H178" s="77">
        <f t="shared" si="301"/>
        <v>0</v>
      </c>
      <c r="I178" s="77">
        <f t="shared" si="302"/>
        <v>0</v>
      </c>
      <c r="J178" s="77">
        <f t="shared" si="303"/>
        <v>0</v>
      </c>
      <c r="K178" s="118"/>
      <c r="L178" s="118"/>
      <c r="M178" s="119"/>
      <c r="N178" s="119"/>
      <c r="O178" s="77">
        <f t="shared" si="304"/>
        <v>0</v>
      </c>
      <c r="P178" s="77">
        <f t="shared" si="305"/>
        <v>0</v>
      </c>
      <c r="Q178" s="77">
        <f t="shared" si="306"/>
        <v>0</v>
      </c>
      <c r="R178" s="118"/>
      <c r="S178" s="118"/>
      <c r="T178" s="119"/>
      <c r="U178" s="119"/>
      <c r="V178" s="77">
        <f t="shared" si="307"/>
        <v>0</v>
      </c>
      <c r="W178" s="77">
        <f t="shared" si="308"/>
        <v>0</v>
      </c>
      <c r="X178" s="77">
        <f t="shared" si="309"/>
        <v>0</v>
      </c>
      <c r="Y178" s="118"/>
      <c r="Z178" s="118"/>
      <c r="AA178" s="119"/>
      <c r="AB178" s="119"/>
      <c r="AC178" s="77">
        <f t="shared" si="310"/>
        <v>0</v>
      </c>
      <c r="AD178" s="77">
        <f t="shared" si="311"/>
        <v>0</v>
      </c>
      <c r="AE178" s="77">
        <f t="shared" si="312"/>
        <v>0</v>
      </c>
      <c r="AF178" s="118"/>
      <c r="AG178" s="118"/>
      <c r="AH178" s="119"/>
      <c r="AI178" s="119"/>
      <c r="AJ178" s="77">
        <f t="shared" si="313"/>
        <v>0</v>
      </c>
      <c r="AK178" s="77">
        <f t="shared" si="314"/>
        <v>0</v>
      </c>
      <c r="AL178" s="77">
        <f t="shared" si="315"/>
        <v>0</v>
      </c>
      <c r="AM178" s="118"/>
      <c r="AN178" s="118"/>
      <c r="AO178" s="119"/>
      <c r="AP178" s="119"/>
      <c r="AQ178" s="77">
        <f t="shared" si="316"/>
        <v>0</v>
      </c>
      <c r="AR178" s="77">
        <f t="shared" si="317"/>
        <v>0</v>
      </c>
      <c r="AS178" s="77">
        <f t="shared" si="318"/>
        <v>0</v>
      </c>
      <c r="AT178" s="118"/>
      <c r="AU178" s="118"/>
      <c r="AV178" s="119"/>
      <c r="AW178" s="119"/>
      <c r="AX178" s="77">
        <f t="shared" si="319"/>
        <v>0</v>
      </c>
      <c r="AY178" s="77">
        <f t="shared" si="320"/>
        <v>0</v>
      </c>
      <c r="AZ178" s="77">
        <f t="shared" si="321"/>
        <v>0</v>
      </c>
      <c r="BA178" s="118"/>
      <c r="BB178" s="118"/>
      <c r="BC178" s="119"/>
      <c r="BD178" s="119"/>
      <c r="BE178" s="77">
        <f t="shared" si="322"/>
        <v>0</v>
      </c>
      <c r="BF178" s="77">
        <f t="shared" si="323"/>
        <v>0</v>
      </c>
      <c r="BG178" s="77">
        <f t="shared" si="324"/>
        <v>0</v>
      </c>
      <c r="BH178" s="118"/>
      <c r="BI178" s="118"/>
      <c r="BJ178" s="119"/>
      <c r="BK178" s="119"/>
      <c r="BL178" s="77">
        <f t="shared" si="325"/>
        <v>0</v>
      </c>
      <c r="BM178" s="77">
        <f t="shared" si="326"/>
        <v>0</v>
      </c>
      <c r="BN178" s="77">
        <f t="shared" si="327"/>
        <v>0</v>
      </c>
      <c r="BO178" s="118"/>
      <c r="BP178" s="118"/>
      <c r="BQ178" s="119"/>
      <c r="BR178" s="119"/>
      <c r="BS178" s="77">
        <f t="shared" si="328"/>
        <v>0</v>
      </c>
      <c r="BT178" s="77">
        <f t="shared" si="329"/>
        <v>0</v>
      </c>
      <c r="BU178" s="77">
        <f t="shared" si="330"/>
        <v>0</v>
      </c>
      <c r="BV178" s="118"/>
      <c r="BW178" s="118"/>
      <c r="BX178" s="119"/>
      <c r="BY178" s="119"/>
      <c r="BZ178" s="77">
        <f t="shared" si="331"/>
        <v>0</v>
      </c>
      <c r="CA178" s="77">
        <f t="shared" si="332"/>
        <v>0</v>
      </c>
      <c r="CB178" s="77">
        <f t="shared" si="333"/>
        <v>0</v>
      </c>
      <c r="CC178" s="118"/>
      <c r="CD178" s="118"/>
      <c r="CE178" s="119"/>
      <c r="CF178" s="119"/>
      <c r="CG178" s="77">
        <f t="shared" si="334"/>
        <v>0</v>
      </c>
      <c r="CH178" s="77">
        <f t="shared" si="335"/>
        <v>0</v>
      </c>
      <c r="CI178" s="77">
        <f t="shared" si="336"/>
        <v>0</v>
      </c>
      <c r="CJ178" s="118"/>
      <c r="CK178" s="118"/>
      <c r="CL178" s="119"/>
      <c r="CM178" s="119"/>
      <c r="CN178" s="77">
        <f t="shared" si="337"/>
        <v>0</v>
      </c>
      <c r="CO178" s="77">
        <f t="shared" si="338"/>
        <v>0</v>
      </c>
      <c r="CP178" s="77">
        <f t="shared" si="339"/>
        <v>0</v>
      </c>
      <c r="CQ178" s="118"/>
      <c r="CR178" s="118"/>
      <c r="CS178" s="119"/>
      <c r="CT178" s="119"/>
      <c r="CU178" s="77">
        <f t="shared" si="340"/>
        <v>0</v>
      </c>
      <c r="CV178" s="77">
        <f t="shared" si="341"/>
        <v>0</v>
      </c>
      <c r="CW178" s="77">
        <f t="shared" si="342"/>
        <v>0</v>
      </c>
      <c r="CX178" s="118"/>
      <c r="CY178" s="118"/>
      <c r="CZ178" s="119"/>
      <c r="DA178" s="119"/>
      <c r="DB178" s="77">
        <f t="shared" si="343"/>
        <v>0</v>
      </c>
      <c r="DC178" s="77">
        <f t="shared" si="344"/>
        <v>0</v>
      </c>
      <c r="DD178" s="77">
        <f t="shared" si="345"/>
        <v>0</v>
      </c>
      <c r="DE178" s="118"/>
      <c r="DF178" s="118"/>
      <c r="DG178" s="119"/>
      <c r="DH178" s="119"/>
      <c r="DI178" s="77">
        <f t="shared" si="346"/>
        <v>0</v>
      </c>
      <c r="DJ178" s="77">
        <f t="shared" si="347"/>
        <v>0</v>
      </c>
      <c r="DK178" s="77">
        <f t="shared" si="348"/>
        <v>0</v>
      </c>
      <c r="DL178" s="118"/>
      <c r="DM178" s="118"/>
      <c r="DN178" s="119"/>
      <c r="DO178" s="119"/>
      <c r="DP178" s="77">
        <f t="shared" si="349"/>
        <v>0</v>
      </c>
      <c r="DQ178" s="77">
        <f t="shared" si="350"/>
        <v>0</v>
      </c>
      <c r="DR178" s="77">
        <f t="shared" si="351"/>
        <v>0</v>
      </c>
      <c r="DS178" s="118"/>
      <c r="DT178" s="118"/>
      <c r="DU178" s="119"/>
      <c r="DV178" s="119"/>
      <c r="DW178" s="77">
        <f t="shared" si="352"/>
        <v>0</v>
      </c>
      <c r="DX178" s="77">
        <f t="shared" si="353"/>
        <v>0</v>
      </c>
      <c r="DY178" s="77">
        <f t="shared" si="354"/>
        <v>0</v>
      </c>
      <c r="DZ178" s="118"/>
      <c r="EA178" s="118"/>
      <c r="EB178" s="119"/>
      <c r="EC178" s="119"/>
      <c r="ED178" s="77">
        <f t="shared" si="355"/>
        <v>0</v>
      </c>
      <c r="EE178" s="77">
        <f t="shared" si="356"/>
        <v>0</v>
      </c>
      <c r="EF178" s="77">
        <f t="shared" si="357"/>
        <v>0</v>
      </c>
      <c r="EG178" s="118"/>
      <c r="EH178" s="118"/>
      <c r="EI178" s="119"/>
      <c r="EJ178" s="119"/>
      <c r="EK178" s="77">
        <f t="shared" si="358"/>
        <v>0</v>
      </c>
      <c r="EL178" s="77">
        <f t="shared" si="359"/>
        <v>0</v>
      </c>
      <c r="EM178" s="77">
        <f t="shared" si="360"/>
        <v>0</v>
      </c>
      <c r="EN178" s="118"/>
      <c r="EO178" s="118"/>
      <c r="EP178" s="119"/>
      <c r="EQ178" s="119"/>
      <c r="ER178" s="77">
        <f t="shared" si="361"/>
        <v>0</v>
      </c>
      <c r="ES178" s="77">
        <f t="shared" si="362"/>
        <v>0</v>
      </c>
      <c r="ET178" s="77">
        <f t="shared" si="363"/>
        <v>0</v>
      </c>
      <c r="EU178" s="118"/>
      <c r="EV178" s="118"/>
      <c r="EW178" s="119"/>
      <c r="EX178" s="119"/>
      <c r="EY178" s="77">
        <f t="shared" si="364"/>
        <v>0</v>
      </c>
      <c r="EZ178" s="77">
        <f t="shared" si="365"/>
        <v>0</v>
      </c>
      <c r="FA178" s="77">
        <f t="shared" si="366"/>
        <v>0</v>
      </c>
      <c r="FB178" s="118"/>
      <c r="FC178" s="118"/>
      <c r="FD178" s="119"/>
      <c r="FE178" s="119"/>
      <c r="FF178" s="77">
        <f t="shared" si="367"/>
        <v>0</v>
      </c>
      <c r="FG178" s="77">
        <f t="shared" si="368"/>
        <v>0</v>
      </c>
      <c r="FH178" s="77">
        <f t="shared" si="369"/>
        <v>0</v>
      </c>
      <c r="FI178" s="118"/>
      <c r="FJ178" s="118"/>
      <c r="FK178" s="119"/>
      <c r="FL178" s="119"/>
      <c r="FM178" s="77">
        <f t="shared" si="370"/>
        <v>0</v>
      </c>
      <c r="FN178" s="77">
        <f t="shared" si="371"/>
        <v>0</v>
      </c>
      <c r="FO178" s="77">
        <f t="shared" si="372"/>
        <v>0</v>
      </c>
      <c r="FP178" s="118"/>
      <c r="FQ178" s="118"/>
      <c r="FR178" s="119"/>
      <c r="FS178" s="119"/>
      <c r="FT178" s="77">
        <f t="shared" si="373"/>
        <v>0</v>
      </c>
      <c r="FU178" s="77">
        <f t="shared" si="374"/>
        <v>0</v>
      </c>
      <c r="FV178" s="77">
        <f t="shared" si="375"/>
        <v>0</v>
      </c>
      <c r="FW178" s="118"/>
      <c r="FX178" s="118"/>
      <c r="FY178" s="119"/>
      <c r="FZ178" s="119"/>
      <c r="GA178" s="77">
        <f t="shared" si="376"/>
        <v>0</v>
      </c>
      <c r="GB178" s="77">
        <f t="shared" si="377"/>
        <v>0</v>
      </c>
      <c r="GC178" s="77">
        <f t="shared" si="378"/>
        <v>0</v>
      </c>
      <c r="GD178" s="118"/>
      <c r="GE178" s="118"/>
      <c r="GF178" s="119"/>
      <c r="GG178" s="119"/>
      <c r="GH178" s="77">
        <f t="shared" si="379"/>
        <v>0</v>
      </c>
      <c r="GI178" s="77">
        <f t="shared" si="380"/>
        <v>0</v>
      </c>
      <c r="GJ178" s="77">
        <f t="shared" si="381"/>
        <v>0</v>
      </c>
      <c r="GK178" s="118"/>
      <c r="GL178" s="118"/>
      <c r="GM178" s="119"/>
      <c r="GN178" s="119"/>
      <c r="GO178" s="77">
        <f t="shared" si="382"/>
        <v>0</v>
      </c>
      <c r="GP178" s="77">
        <f t="shared" si="383"/>
        <v>0</v>
      </c>
      <c r="GQ178" s="77">
        <f t="shared" si="384"/>
        <v>0</v>
      </c>
      <c r="GR178" s="118"/>
      <c r="GS178" s="118"/>
      <c r="GT178" s="119"/>
      <c r="GU178" s="119"/>
      <c r="GV178" s="77">
        <f t="shared" si="385"/>
        <v>0</v>
      </c>
      <c r="GW178" s="77">
        <f t="shared" si="386"/>
        <v>0</v>
      </c>
      <c r="GX178" s="77">
        <f t="shared" si="387"/>
        <v>0</v>
      </c>
      <c r="GY178" s="118"/>
      <c r="GZ178" s="118"/>
      <c r="HA178" s="119"/>
      <c r="HB178" s="119"/>
      <c r="HC178" s="77">
        <f t="shared" si="388"/>
        <v>0</v>
      </c>
      <c r="HD178" s="77">
        <f t="shared" si="389"/>
        <v>0</v>
      </c>
      <c r="HE178" s="77">
        <f t="shared" si="390"/>
        <v>0</v>
      </c>
      <c r="HF178" s="118"/>
      <c r="HG178" s="118"/>
      <c r="HH178" s="119"/>
      <c r="HI178" s="119"/>
      <c r="HJ178" s="77">
        <f t="shared" si="391"/>
        <v>0</v>
      </c>
      <c r="HK178" s="77">
        <f t="shared" si="392"/>
        <v>0</v>
      </c>
      <c r="HL178" s="77">
        <f t="shared" si="393"/>
        <v>0</v>
      </c>
      <c r="HM178" s="120"/>
      <c r="HN178" s="120"/>
      <c r="HO178" s="120"/>
      <c r="HP178" s="120"/>
      <c r="HQ178" s="120"/>
      <c r="HR178" s="120"/>
      <c r="HS178" s="76">
        <f t="shared" si="288"/>
        <v>0</v>
      </c>
      <c r="HT178" s="76">
        <f t="shared" si="289"/>
        <v>0</v>
      </c>
      <c r="HU178" s="76">
        <f t="shared" si="290"/>
        <v>0</v>
      </c>
      <c r="HV178" s="76">
        <f t="shared" si="291"/>
        <v>0</v>
      </c>
      <c r="HW178" s="76">
        <f t="shared" si="292"/>
        <v>0</v>
      </c>
      <c r="HX178" s="76">
        <f t="shared" si="293"/>
        <v>0</v>
      </c>
      <c r="HY178" s="76">
        <f t="shared" si="294"/>
        <v>0</v>
      </c>
      <c r="HZ178" s="76">
        <f t="shared" si="295"/>
        <v>0</v>
      </c>
      <c r="IA178" s="76">
        <f t="shared" si="296"/>
        <v>0</v>
      </c>
      <c r="IB178" s="76">
        <f t="shared" si="297"/>
        <v>0</v>
      </c>
      <c r="IC178" s="76">
        <f t="shared" si="298"/>
        <v>0</v>
      </c>
      <c r="ID178" s="76">
        <f t="shared" si="299"/>
        <v>0</v>
      </c>
      <c r="IE178" s="78">
        <f>IF('Daftar Pegawai'!I172="ASN YANG TIDAK DIBAYARKAN TPP",100%,
 IF(HZ178&gt;=$C$4,100%,
 (HN178*3%)+H178+I178+J178+O178+P178+Q178+V178+W178+X178+AC178+AD178+AE178+AJ178+AK178+AL178+AQ178+AR178+AS178+AX178+AY178+AZ178+BE178+BF178+BG178+BL178+BM178+BN178+BS178+BT178+BU178+BZ178+CA178+CB178+CG178+CH178+CI178+CN178+CO178+CP178+CU178+CV178+CW178+DB178+DC178+DD178+DI178+DJ178+DK178+DP178+DQ178+DR178+DW178+DX178+DY178+ED178+EE178+EF178+EK178+EL178+EM178+ER178+ES178+ET178+EY178+EZ178+FA178+FF178+FG178+FH178+FM178+FN178+FO178+FT178+FU178+FV178+GA178+GB178+GC178+GH178+GI178+GJ178+GO178+GP178+GQ178+GV178+GW178+GX178+HC178+HD178+HE178+HJ178+HK178+HL178+'Daftar Pegawai'!K172+'Daftar Pegawai'!M172+'Daftar Pegawai'!U172+'Daftar Pegawai'!O172+'Daftar Pegawai'!Q172+'Daftar Pegawai'!S172
 )
)</f>
        <v>1</v>
      </c>
      <c r="IF178" s="78">
        <f t="shared" si="394"/>
        <v>1</v>
      </c>
    </row>
    <row r="179" spans="1:240" x14ac:dyDescent="0.25">
      <c r="A179" s="121">
        <f t="shared" si="300"/>
        <v>169</v>
      </c>
      <c r="B179" s="121">
        <f>'Daftar Pegawai'!B173</f>
        <v>0</v>
      </c>
      <c r="C179" s="121">
        <f>'Daftar Pegawai'!C173</f>
        <v>0</v>
      </c>
      <c r="D179" s="118"/>
      <c r="E179" s="118"/>
      <c r="F179" s="119"/>
      <c r="G179" s="119"/>
      <c r="H179" s="77">
        <f t="shared" si="301"/>
        <v>0</v>
      </c>
      <c r="I179" s="77">
        <f t="shared" si="302"/>
        <v>0</v>
      </c>
      <c r="J179" s="77">
        <f t="shared" si="303"/>
        <v>0</v>
      </c>
      <c r="K179" s="118"/>
      <c r="L179" s="118"/>
      <c r="M179" s="119"/>
      <c r="N179" s="119"/>
      <c r="O179" s="77">
        <f t="shared" si="304"/>
        <v>0</v>
      </c>
      <c r="P179" s="77">
        <f t="shared" si="305"/>
        <v>0</v>
      </c>
      <c r="Q179" s="77">
        <f t="shared" si="306"/>
        <v>0</v>
      </c>
      <c r="R179" s="118"/>
      <c r="S179" s="118"/>
      <c r="T179" s="119"/>
      <c r="U179" s="119"/>
      <c r="V179" s="77">
        <f t="shared" si="307"/>
        <v>0</v>
      </c>
      <c r="W179" s="77">
        <f t="shared" si="308"/>
        <v>0</v>
      </c>
      <c r="X179" s="77">
        <f t="shared" si="309"/>
        <v>0</v>
      </c>
      <c r="Y179" s="118"/>
      <c r="Z179" s="118"/>
      <c r="AA179" s="119"/>
      <c r="AB179" s="119"/>
      <c r="AC179" s="77">
        <f t="shared" si="310"/>
        <v>0</v>
      </c>
      <c r="AD179" s="77">
        <f t="shared" si="311"/>
        <v>0</v>
      </c>
      <c r="AE179" s="77">
        <f t="shared" si="312"/>
        <v>0</v>
      </c>
      <c r="AF179" s="118"/>
      <c r="AG179" s="118"/>
      <c r="AH179" s="119"/>
      <c r="AI179" s="119"/>
      <c r="AJ179" s="77">
        <f t="shared" si="313"/>
        <v>0</v>
      </c>
      <c r="AK179" s="77">
        <f t="shared" si="314"/>
        <v>0</v>
      </c>
      <c r="AL179" s="77">
        <f t="shared" si="315"/>
        <v>0</v>
      </c>
      <c r="AM179" s="118"/>
      <c r="AN179" s="118"/>
      <c r="AO179" s="119"/>
      <c r="AP179" s="119"/>
      <c r="AQ179" s="77">
        <f t="shared" si="316"/>
        <v>0</v>
      </c>
      <c r="AR179" s="77">
        <f t="shared" si="317"/>
        <v>0</v>
      </c>
      <c r="AS179" s="77">
        <f t="shared" si="318"/>
        <v>0</v>
      </c>
      <c r="AT179" s="118"/>
      <c r="AU179" s="118"/>
      <c r="AV179" s="119"/>
      <c r="AW179" s="119"/>
      <c r="AX179" s="77">
        <f t="shared" si="319"/>
        <v>0</v>
      </c>
      <c r="AY179" s="77">
        <f t="shared" si="320"/>
        <v>0</v>
      </c>
      <c r="AZ179" s="77">
        <f t="shared" si="321"/>
        <v>0</v>
      </c>
      <c r="BA179" s="118"/>
      <c r="BB179" s="118"/>
      <c r="BC179" s="119"/>
      <c r="BD179" s="119"/>
      <c r="BE179" s="77">
        <f t="shared" si="322"/>
        <v>0</v>
      </c>
      <c r="BF179" s="77">
        <f t="shared" si="323"/>
        <v>0</v>
      </c>
      <c r="BG179" s="77">
        <f t="shared" si="324"/>
        <v>0</v>
      </c>
      <c r="BH179" s="118"/>
      <c r="BI179" s="118"/>
      <c r="BJ179" s="119"/>
      <c r="BK179" s="119"/>
      <c r="BL179" s="77">
        <f t="shared" si="325"/>
        <v>0</v>
      </c>
      <c r="BM179" s="77">
        <f t="shared" si="326"/>
        <v>0</v>
      </c>
      <c r="BN179" s="77">
        <f t="shared" si="327"/>
        <v>0</v>
      </c>
      <c r="BO179" s="118"/>
      <c r="BP179" s="118"/>
      <c r="BQ179" s="119"/>
      <c r="BR179" s="119"/>
      <c r="BS179" s="77">
        <f t="shared" si="328"/>
        <v>0</v>
      </c>
      <c r="BT179" s="77">
        <f t="shared" si="329"/>
        <v>0</v>
      </c>
      <c r="BU179" s="77">
        <f t="shared" si="330"/>
        <v>0</v>
      </c>
      <c r="BV179" s="118"/>
      <c r="BW179" s="118"/>
      <c r="BX179" s="119"/>
      <c r="BY179" s="119"/>
      <c r="BZ179" s="77">
        <f t="shared" si="331"/>
        <v>0</v>
      </c>
      <c r="CA179" s="77">
        <f t="shared" si="332"/>
        <v>0</v>
      </c>
      <c r="CB179" s="77">
        <f t="shared" si="333"/>
        <v>0</v>
      </c>
      <c r="CC179" s="118"/>
      <c r="CD179" s="118"/>
      <c r="CE179" s="119"/>
      <c r="CF179" s="119"/>
      <c r="CG179" s="77">
        <f t="shared" si="334"/>
        <v>0</v>
      </c>
      <c r="CH179" s="77">
        <f t="shared" si="335"/>
        <v>0</v>
      </c>
      <c r="CI179" s="77">
        <f t="shared" si="336"/>
        <v>0</v>
      </c>
      <c r="CJ179" s="118"/>
      <c r="CK179" s="118"/>
      <c r="CL179" s="119"/>
      <c r="CM179" s="119"/>
      <c r="CN179" s="77">
        <f t="shared" si="337"/>
        <v>0</v>
      </c>
      <c r="CO179" s="77">
        <f t="shared" si="338"/>
        <v>0</v>
      </c>
      <c r="CP179" s="77">
        <f t="shared" si="339"/>
        <v>0</v>
      </c>
      <c r="CQ179" s="118"/>
      <c r="CR179" s="118"/>
      <c r="CS179" s="119"/>
      <c r="CT179" s="119"/>
      <c r="CU179" s="77">
        <f t="shared" si="340"/>
        <v>0</v>
      </c>
      <c r="CV179" s="77">
        <f t="shared" si="341"/>
        <v>0</v>
      </c>
      <c r="CW179" s="77">
        <f t="shared" si="342"/>
        <v>0</v>
      </c>
      <c r="CX179" s="118"/>
      <c r="CY179" s="118"/>
      <c r="CZ179" s="119"/>
      <c r="DA179" s="119"/>
      <c r="DB179" s="77">
        <f t="shared" si="343"/>
        <v>0</v>
      </c>
      <c r="DC179" s="77">
        <f t="shared" si="344"/>
        <v>0</v>
      </c>
      <c r="DD179" s="77">
        <f t="shared" si="345"/>
        <v>0</v>
      </c>
      <c r="DE179" s="118"/>
      <c r="DF179" s="118"/>
      <c r="DG179" s="119"/>
      <c r="DH179" s="119"/>
      <c r="DI179" s="77">
        <f t="shared" si="346"/>
        <v>0</v>
      </c>
      <c r="DJ179" s="77">
        <f t="shared" si="347"/>
        <v>0</v>
      </c>
      <c r="DK179" s="77">
        <f t="shared" si="348"/>
        <v>0</v>
      </c>
      <c r="DL179" s="118"/>
      <c r="DM179" s="118"/>
      <c r="DN179" s="119"/>
      <c r="DO179" s="119"/>
      <c r="DP179" s="77">
        <f t="shared" si="349"/>
        <v>0</v>
      </c>
      <c r="DQ179" s="77">
        <f t="shared" si="350"/>
        <v>0</v>
      </c>
      <c r="DR179" s="77">
        <f t="shared" si="351"/>
        <v>0</v>
      </c>
      <c r="DS179" s="118"/>
      <c r="DT179" s="118"/>
      <c r="DU179" s="119"/>
      <c r="DV179" s="119"/>
      <c r="DW179" s="77">
        <f t="shared" si="352"/>
        <v>0</v>
      </c>
      <c r="DX179" s="77">
        <f t="shared" si="353"/>
        <v>0</v>
      </c>
      <c r="DY179" s="77">
        <f t="shared" si="354"/>
        <v>0</v>
      </c>
      <c r="DZ179" s="118"/>
      <c r="EA179" s="118"/>
      <c r="EB179" s="119"/>
      <c r="EC179" s="119"/>
      <c r="ED179" s="77">
        <f t="shared" si="355"/>
        <v>0</v>
      </c>
      <c r="EE179" s="77">
        <f t="shared" si="356"/>
        <v>0</v>
      </c>
      <c r="EF179" s="77">
        <f t="shared" si="357"/>
        <v>0</v>
      </c>
      <c r="EG179" s="118"/>
      <c r="EH179" s="118"/>
      <c r="EI179" s="119"/>
      <c r="EJ179" s="119"/>
      <c r="EK179" s="77">
        <f t="shared" si="358"/>
        <v>0</v>
      </c>
      <c r="EL179" s="77">
        <f t="shared" si="359"/>
        <v>0</v>
      </c>
      <c r="EM179" s="77">
        <f t="shared" si="360"/>
        <v>0</v>
      </c>
      <c r="EN179" s="118"/>
      <c r="EO179" s="118"/>
      <c r="EP179" s="119"/>
      <c r="EQ179" s="119"/>
      <c r="ER179" s="77">
        <f t="shared" si="361"/>
        <v>0</v>
      </c>
      <c r="ES179" s="77">
        <f t="shared" si="362"/>
        <v>0</v>
      </c>
      <c r="ET179" s="77">
        <f t="shared" si="363"/>
        <v>0</v>
      </c>
      <c r="EU179" s="118"/>
      <c r="EV179" s="118"/>
      <c r="EW179" s="119"/>
      <c r="EX179" s="119"/>
      <c r="EY179" s="77">
        <f t="shared" si="364"/>
        <v>0</v>
      </c>
      <c r="EZ179" s="77">
        <f t="shared" si="365"/>
        <v>0</v>
      </c>
      <c r="FA179" s="77">
        <f t="shared" si="366"/>
        <v>0</v>
      </c>
      <c r="FB179" s="118"/>
      <c r="FC179" s="118"/>
      <c r="FD179" s="119"/>
      <c r="FE179" s="119"/>
      <c r="FF179" s="77">
        <f t="shared" si="367"/>
        <v>0</v>
      </c>
      <c r="FG179" s="77">
        <f t="shared" si="368"/>
        <v>0</v>
      </c>
      <c r="FH179" s="77">
        <f t="shared" si="369"/>
        <v>0</v>
      </c>
      <c r="FI179" s="118"/>
      <c r="FJ179" s="118"/>
      <c r="FK179" s="119"/>
      <c r="FL179" s="119"/>
      <c r="FM179" s="77">
        <f t="shared" si="370"/>
        <v>0</v>
      </c>
      <c r="FN179" s="77">
        <f t="shared" si="371"/>
        <v>0</v>
      </c>
      <c r="FO179" s="77">
        <f t="shared" si="372"/>
        <v>0</v>
      </c>
      <c r="FP179" s="118"/>
      <c r="FQ179" s="118"/>
      <c r="FR179" s="119"/>
      <c r="FS179" s="119"/>
      <c r="FT179" s="77">
        <f t="shared" si="373"/>
        <v>0</v>
      </c>
      <c r="FU179" s="77">
        <f t="shared" si="374"/>
        <v>0</v>
      </c>
      <c r="FV179" s="77">
        <f t="shared" si="375"/>
        <v>0</v>
      </c>
      <c r="FW179" s="118"/>
      <c r="FX179" s="118"/>
      <c r="FY179" s="119"/>
      <c r="FZ179" s="119"/>
      <c r="GA179" s="77">
        <f t="shared" si="376"/>
        <v>0</v>
      </c>
      <c r="GB179" s="77">
        <f t="shared" si="377"/>
        <v>0</v>
      </c>
      <c r="GC179" s="77">
        <f t="shared" si="378"/>
        <v>0</v>
      </c>
      <c r="GD179" s="118"/>
      <c r="GE179" s="118"/>
      <c r="GF179" s="119"/>
      <c r="GG179" s="119"/>
      <c r="GH179" s="77">
        <f t="shared" si="379"/>
        <v>0</v>
      </c>
      <c r="GI179" s="77">
        <f t="shared" si="380"/>
        <v>0</v>
      </c>
      <c r="GJ179" s="77">
        <f t="shared" si="381"/>
        <v>0</v>
      </c>
      <c r="GK179" s="118"/>
      <c r="GL179" s="118"/>
      <c r="GM179" s="119"/>
      <c r="GN179" s="119"/>
      <c r="GO179" s="77">
        <f t="shared" si="382"/>
        <v>0</v>
      </c>
      <c r="GP179" s="77">
        <f t="shared" si="383"/>
        <v>0</v>
      </c>
      <c r="GQ179" s="77">
        <f t="shared" si="384"/>
        <v>0</v>
      </c>
      <c r="GR179" s="118"/>
      <c r="GS179" s="118"/>
      <c r="GT179" s="119"/>
      <c r="GU179" s="119"/>
      <c r="GV179" s="77">
        <f t="shared" si="385"/>
        <v>0</v>
      </c>
      <c r="GW179" s="77">
        <f t="shared" si="386"/>
        <v>0</v>
      </c>
      <c r="GX179" s="77">
        <f t="shared" si="387"/>
        <v>0</v>
      </c>
      <c r="GY179" s="118"/>
      <c r="GZ179" s="118"/>
      <c r="HA179" s="119"/>
      <c r="HB179" s="119"/>
      <c r="HC179" s="77">
        <f t="shared" si="388"/>
        <v>0</v>
      </c>
      <c r="HD179" s="77">
        <f t="shared" si="389"/>
        <v>0</v>
      </c>
      <c r="HE179" s="77">
        <f t="shared" si="390"/>
        <v>0</v>
      </c>
      <c r="HF179" s="118"/>
      <c r="HG179" s="118"/>
      <c r="HH179" s="119"/>
      <c r="HI179" s="119"/>
      <c r="HJ179" s="77">
        <f t="shared" si="391"/>
        <v>0</v>
      </c>
      <c r="HK179" s="77">
        <f t="shared" si="392"/>
        <v>0</v>
      </c>
      <c r="HL179" s="77">
        <f t="shared" si="393"/>
        <v>0</v>
      </c>
      <c r="HM179" s="120"/>
      <c r="HN179" s="120"/>
      <c r="HO179" s="120"/>
      <c r="HP179" s="120"/>
      <c r="HQ179" s="120"/>
      <c r="HR179" s="120"/>
      <c r="HS179" s="76">
        <f t="shared" si="288"/>
        <v>0</v>
      </c>
      <c r="HT179" s="76">
        <f t="shared" si="289"/>
        <v>0</v>
      </c>
      <c r="HU179" s="76">
        <f t="shared" si="290"/>
        <v>0</v>
      </c>
      <c r="HV179" s="76">
        <f t="shared" si="291"/>
        <v>0</v>
      </c>
      <c r="HW179" s="76">
        <f t="shared" si="292"/>
        <v>0</v>
      </c>
      <c r="HX179" s="76">
        <f t="shared" si="293"/>
        <v>0</v>
      </c>
      <c r="HY179" s="76">
        <f t="shared" si="294"/>
        <v>0</v>
      </c>
      <c r="HZ179" s="76">
        <f t="shared" si="295"/>
        <v>0</v>
      </c>
      <c r="IA179" s="76">
        <f t="shared" si="296"/>
        <v>0</v>
      </c>
      <c r="IB179" s="76">
        <f t="shared" si="297"/>
        <v>0</v>
      </c>
      <c r="IC179" s="76">
        <f t="shared" si="298"/>
        <v>0</v>
      </c>
      <c r="ID179" s="76">
        <f t="shared" si="299"/>
        <v>0</v>
      </c>
      <c r="IE179" s="78">
        <f>IF('Daftar Pegawai'!I173="ASN YANG TIDAK DIBAYARKAN TPP",100%,
 IF(HZ179&gt;=$C$4,100%,
 (HN179*3%)+H179+I179+J179+O179+P179+Q179+V179+W179+X179+AC179+AD179+AE179+AJ179+AK179+AL179+AQ179+AR179+AS179+AX179+AY179+AZ179+BE179+BF179+BG179+BL179+BM179+BN179+BS179+BT179+BU179+BZ179+CA179+CB179+CG179+CH179+CI179+CN179+CO179+CP179+CU179+CV179+CW179+DB179+DC179+DD179+DI179+DJ179+DK179+DP179+DQ179+DR179+DW179+DX179+DY179+ED179+EE179+EF179+EK179+EL179+EM179+ER179+ES179+ET179+EY179+EZ179+FA179+FF179+FG179+FH179+FM179+FN179+FO179+FT179+FU179+FV179+GA179+GB179+GC179+GH179+GI179+GJ179+GO179+GP179+GQ179+GV179+GW179+GX179+HC179+HD179+HE179+HJ179+HK179+HL179+'Daftar Pegawai'!K173+'Daftar Pegawai'!M173+'Daftar Pegawai'!U173+'Daftar Pegawai'!O173+'Daftar Pegawai'!Q173+'Daftar Pegawai'!S173
 )
)</f>
        <v>1</v>
      </c>
      <c r="IF179" s="78">
        <f t="shared" si="394"/>
        <v>1</v>
      </c>
    </row>
    <row r="180" spans="1:240" x14ac:dyDescent="0.25">
      <c r="A180" s="121">
        <f t="shared" si="300"/>
        <v>170</v>
      </c>
      <c r="B180" s="121">
        <f>'Daftar Pegawai'!B174</f>
        <v>0</v>
      </c>
      <c r="C180" s="121">
        <f>'Daftar Pegawai'!C174</f>
        <v>0</v>
      </c>
      <c r="D180" s="118"/>
      <c r="E180" s="118"/>
      <c r="F180" s="119"/>
      <c r="G180" s="119"/>
      <c r="H180" s="77">
        <f t="shared" si="301"/>
        <v>0</v>
      </c>
      <c r="I180" s="77">
        <f t="shared" si="302"/>
        <v>0</v>
      </c>
      <c r="J180" s="77">
        <f t="shared" si="303"/>
        <v>0</v>
      </c>
      <c r="K180" s="118"/>
      <c r="L180" s="118"/>
      <c r="M180" s="119"/>
      <c r="N180" s="119"/>
      <c r="O180" s="77">
        <f t="shared" si="304"/>
        <v>0</v>
      </c>
      <c r="P180" s="77">
        <f t="shared" si="305"/>
        <v>0</v>
      </c>
      <c r="Q180" s="77">
        <f t="shared" si="306"/>
        <v>0</v>
      </c>
      <c r="R180" s="118"/>
      <c r="S180" s="118"/>
      <c r="T180" s="119"/>
      <c r="U180" s="119"/>
      <c r="V180" s="77">
        <f t="shared" si="307"/>
        <v>0</v>
      </c>
      <c r="W180" s="77">
        <f t="shared" si="308"/>
        <v>0</v>
      </c>
      <c r="X180" s="77">
        <f t="shared" si="309"/>
        <v>0</v>
      </c>
      <c r="Y180" s="118"/>
      <c r="Z180" s="118"/>
      <c r="AA180" s="119"/>
      <c r="AB180" s="119"/>
      <c r="AC180" s="77">
        <f t="shared" si="310"/>
        <v>0</v>
      </c>
      <c r="AD180" s="77">
        <f t="shared" si="311"/>
        <v>0</v>
      </c>
      <c r="AE180" s="77">
        <f t="shared" si="312"/>
        <v>0</v>
      </c>
      <c r="AF180" s="118"/>
      <c r="AG180" s="118"/>
      <c r="AH180" s="119"/>
      <c r="AI180" s="119"/>
      <c r="AJ180" s="77">
        <f t="shared" si="313"/>
        <v>0</v>
      </c>
      <c r="AK180" s="77">
        <f t="shared" si="314"/>
        <v>0</v>
      </c>
      <c r="AL180" s="77">
        <f t="shared" si="315"/>
        <v>0</v>
      </c>
      <c r="AM180" s="118"/>
      <c r="AN180" s="118"/>
      <c r="AO180" s="119"/>
      <c r="AP180" s="119"/>
      <c r="AQ180" s="77">
        <f t="shared" si="316"/>
        <v>0</v>
      </c>
      <c r="AR180" s="77">
        <f t="shared" si="317"/>
        <v>0</v>
      </c>
      <c r="AS180" s="77">
        <f t="shared" si="318"/>
        <v>0</v>
      </c>
      <c r="AT180" s="118"/>
      <c r="AU180" s="118"/>
      <c r="AV180" s="119"/>
      <c r="AW180" s="119"/>
      <c r="AX180" s="77">
        <f t="shared" si="319"/>
        <v>0</v>
      </c>
      <c r="AY180" s="77">
        <f t="shared" si="320"/>
        <v>0</v>
      </c>
      <c r="AZ180" s="77">
        <f t="shared" si="321"/>
        <v>0</v>
      </c>
      <c r="BA180" s="118"/>
      <c r="BB180" s="118"/>
      <c r="BC180" s="119"/>
      <c r="BD180" s="119"/>
      <c r="BE180" s="77">
        <f t="shared" si="322"/>
        <v>0</v>
      </c>
      <c r="BF180" s="77">
        <f t="shared" si="323"/>
        <v>0</v>
      </c>
      <c r="BG180" s="77">
        <f t="shared" si="324"/>
        <v>0</v>
      </c>
      <c r="BH180" s="118"/>
      <c r="BI180" s="118"/>
      <c r="BJ180" s="119"/>
      <c r="BK180" s="119"/>
      <c r="BL180" s="77">
        <f t="shared" si="325"/>
        <v>0</v>
      </c>
      <c r="BM180" s="77">
        <f t="shared" si="326"/>
        <v>0</v>
      </c>
      <c r="BN180" s="77">
        <f t="shared" si="327"/>
        <v>0</v>
      </c>
      <c r="BO180" s="118"/>
      <c r="BP180" s="118"/>
      <c r="BQ180" s="119"/>
      <c r="BR180" s="119"/>
      <c r="BS180" s="77">
        <f t="shared" si="328"/>
        <v>0</v>
      </c>
      <c r="BT180" s="77">
        <f t="shared" si="329"/>
        <v>0</v>
      </c>
      <c r="BU180" s="77">
        <f t="shared" si="330"/>
        <v>0</v>
      </c>
      <c r="BV180" s="118"/>
      <c r="BW180" s="118"/>
      <c r="BX180" s="119"/>
      <c r="BY180" s="119"/>
      <c r="BZ180" s="77">
        <f t="shared" si="331"/>
        <v>0</v>
      </c>
      <c r="CA180" s="77">
        <f t="shared" si="332"/>
        <v>0</v>
      </c>
      <c r="CB180" s="77">
        <f t="shared" si="333"/>
        <v>0</v>
      </c>
      <c r="CC180" s="118"/>
      <c r="CD180" s="118"/>
      <c r="CE180" s="119"/>
      <c r="CF180" s="119"/>
      <c r="CG180" s="77">
        <f t="shared" si="334"/>
        <v>0</v>
      </c>
      <c r="CH180" s="77">
        <f t="shared" si="335"/>
        <v>0</v>
      </c>
      <c r="CI180" s="77">
        <f t="shared" si="336"/>
        <v>0</v>
      </c>
      <c r="CJ180" s="118"/>
      <c r="CK180" s="118"/>
      <c r="CL180" s="119"/>
      <c r="CM180" s="119"/>
      <c r="CN180" s="77">
        <f t="shared" si="337"/>
        <v>0</v>
      </c>
      <c r="CO180" s="77">
        <f t="shared" si="338"/>
        <v>0</v>
      </c>
      <c r="CP180" s="77">
        <f t="shared" si="339"/>
        <v>0</v>
      </c>
      <c r="CQ180" s="118"/>
      <c r="CR180" s="118"/>
      <c r="CS180" s="119"/>
      <c r="CT180" s="119"/>
      <c r="CU180" s="77">
        <f t="shared" si="340"/>
        <v>0</v>
      </c>
      <c r="CV180" s="77">
        <f t="shared" si="341"/>
        <v>0</v>
      </c>
      <c r="CW180" s="77">
        <f t="shared" si="342"/>
        <v>0</v>
      </c>
      <c r="CX180" s="118"/>
      <c r="CY180" s="118"/>
      <c r="CZ180" s="119"/>
      <c r="DA180" s="119"/>
      <c r="DB180" s="77">
        <f t="shared" si="343"/>
        <v>0</v>
      </c>
      <c r="DC180" s="77">
        <f t="shared" si="344"/>
        <v>0</v>
      </c>
      <c r="DD180" s="77">
        <f t="shared" si="345"/>
        <v>0</v>
      </c>
      <c r="DE180" s="118"/>
      <c r="DF180" s="118"/>
      <c r="DG180" s="119"/>
      <c r="DH180" s="119"/>
      <c r="DI180" s="77">
        <f t="shared" si="346"/>
        <v>0</v>
      </c>
      <c r="DJ180" s="77">
        <f t="shared" si="347"/>
        <v>0</v>
      </c>
      <c r="DK180" s="77">
        <f t="shared" si="348"/>
        <v>0</v>
      </c>
      <c r="DL180" s="118"/>
      <c r="DM180" s="118"/>
      <c r="DN180" s="119"/>
      <c r="DO180" s="119"/>
      <c r="DP180" s="77">
        <f t="shared" si="349"/>
        <v>0</v>
      </c>
      <c r="DQ180" s="77">
        <f t="shared" si="350"/>
        <v>0</v>
      </c>
      <c r="DR180" s="77">
        <f t="shared" si="351"/>
        <v>0</v>
      </c>
      <c r="DS180" s="118"/>
      <c r="DT180" s="118"/>
      <c r="DU180" s="119"/>
      <c r="DV180" s="119"/>
      <c r="DW180" s="77">
        <f t="shared" si="352"/>
        <v>0</v>
      </c>
      <c r="DX180" s="77">
        <f t="shared" si="353"/>
        <v>0</v>
      </c>
      <c r="DY180" s="77">
        <f t="shared" si="354"/>
        <v>0</v>
      </c>
      <c r="DZ180" s="118"/>
      <c r="EA180" s="118"/>
      <c r="EB180" s="119"/>
      <c r="EC180" s="119"/>
      <c r="ED180" s="77">
        <f t="shared" si="355"/>
        <v>0</v>
      </c>
      <c r="EE180" s="77">
        <f t="shared" si="356"/>
        <v>0</v>
      </c>
      <c r="EF180" s="77">
        <f t="shared" si="357"/>
        <v>0</v>
      </c>
      <c r="EG180" s="118"/>
      <c r="EH180" s="118"/>
      <c r="EI180" s="119"/>
      <c r="EJ180" s="119"/>
      <c r="EK180" s="77">
        <f t="shared" si="358"/>
        <v>0</v>
      </c>
      <c r="EL180" s="77">
        <f t="shared" si="359"/>
        <v>0</v>
      </c>
      <c r="EM180" s="77">
        <f t="shared" si="360"/>
        <v>0</v>
      </c>
      <c r="EN180" s="118"/>
      <c r="EO180" s="118"/>
      <c r="EP180" s="119"/>
      <c r="EQ180" s="119"/>
      <c r="ER180" s="77">
        <f t="shared" si="361"/>
        <v>0</v>
      </c>
      <c r="ES180" s="77">
        <f t="shared" si="362"/>
        <v>0</v>
      </c>
      <c r="ET180" s="77">
        <f t="shared" si="363"/>
        <v>0</v>
      </c>
      <c r="EU180" s="118"/>
      <c r="EV180" s="118"/>
      <c r="EW180" s="119"/>
      <c r="EX180" s="119"/>
      <c r="EY180" s="77">
        <f t="shared" si="364"/>
        <v>0</v>
      </c>
      <c r="EZ180" s="77">
        <f t="shared" si="365"/>
        <v>0</v>
      </c>
      <c r="FA180" s="77">
        <f t="shared" si="366"/>
        <v>0</v>
      </c>
      <c r="FB180" s="118"/>
      <c r="FC180" s="118"/>
      <c r="FD180" s="119"/>
      <c r="FE180" s="119"/>
      <c r="FF180" s="77">
        <f t="shared" si="367"/>
        <v>0</v>
      </c>
      <c r="FG180" s="77">
        <f t="shared" si="368"/>
        <v>0</v>
      </c>
      <c r="FH180" s="77">
        <f t="shared" si="369"/>
        <v>0</v>
      </c>
      <c r="FI180" s="118"/>
      <c r="FJ180" s="118"/>
      <c r="FK180" s="119"/>
      <c r="FL180" s="119"/>
      <c r="FM180" s="77">
        <f t="shared" si="370"/>
        <v>0</v>
      </c>
      <c r="FN180" s="77">
        <f t="shared" si="371"/>
        <v>0</v>
      </c>
      <c r="FO180" s="77">
        <f t="shared" si="372"/>
        <v>0</v>
      </c>
      <c r="FP180" s="118"/>
      <c r="FQ180" s="118"/>
      <c r="FR180" s="119"/>
      <c r="FS180" s="119"/>
      <c r="FT180" s="77">
        <f t="shared" si="373"/>
        <v>0</v>
      </c>
      <c r="FU180" s="77">
        <f t="shared" si="374"/>
        <v>0</v>
      </c>
      <c r="FV180" s="77">
        <f t="shared" si="375"/>
        <v>0</v>
      </c>
      <c r="FW180" s="118"/>
      <c r="FX180" s="118"/>
      <c r="FY180" s="119"/>
      <c r="FZ180" s="119"/>
      <c r="GA180" s="77">
        <f t="shared" si="376"/>
        <v>0</v>
      </c>
      <c r="GB180" s="77">
        <f t="shared" si="377"/>
        <v>0</v>
      </c>
      <c r="GC180" s="77">
        <f t="shared" si="378"/>
        <v>0</v>
      </c>
      <c r="GD180" s="118"/>
      <c r="GE180" s="118"/>
      <c r="GF180" s="119"/>
      <c r="GG180" s="119"/>
      <c r="GH180" s="77">
        <f t="shared" si="379"/>
        <v>0</v>
      </c>
      <c r="GI180" s="77">
        <f t="shared" si="380"/>
        <v>0</v>
      </c>
      <c r="GJ180" s="77">
        <f t="shared" si="381"/>
        <v>0</v>
      </c>
      <c r="GK180" s="118"/>
      <c r="GL180" s="118"/>
      <c r="GM180" s="119"/>
      <c r="GN180" s="119"/>
      <c r="GO180" s="77">
        <f t="shared" si="382"/>
        <v>0</v>
      </c>
      <c r="GP180" s="77">
        <f t="shared" si="383"/>
        <v>0</v>
      </c>
      <c r="GQ180" s="77">
        <f t="shared" si="384"/>
        <v>0</v>
      </c>
      <c r="GR180" s="118"/>
      <c r="GS180" s="118"/>
      <c r="GT180" s="119"/>
      <c r="GU180" s="119"/>
      <c r="GV180" s="77">
        <f t="shared" si="385"/>
        <v>0</v>
      </c>
      <c r="GW180" s="77">
        <f t="shared" si="386"/>
        <v>0</v>
      </c>
      <c r="GX180" s="77">
        <f t="shared" si="387"/>
        <v>0</v>
      </c>
      <c r="GY180" s="118"/>
      <c r="GZ180" s="118"/>
      <c r="HA180" s="119"/>
      <c r="HB180" s="119"/>
      <c r="HC180" s="77">
        <f t="shared" si="388"/>
        <v>0</v>
      </c>
      <c r="HD180" s="77">
        <f t="shared" si="389"/>
        <v>0</v>
      </c>
      <c r="HE180" s="77">
        <f t="shared" si="390"/>
        <v>0</v>
      </c>
      <c r="HF180" s="118"/>
      <c r="HG180" s="118"/>
      <c r="HH180" s="119"/>
      <c r="HI180" s="119"/>
      <c r="HJ180" s="77">
        <f t="shared" si="391"/>
        <v>0</v>
      </c>
      <c r="HK180" s="77">
        <f t="shared" si="392"/>
        <v>0</v>
      </c>
      <c r="HL180" s="77">
        <f t="shared" si="393"/>
        <v>0</v>
      </c>
      <c r="HM180" s="120"/>
      <c r="HN180" s="120"/>
      <c r="HO180" s="120"/>
      <c r="HP180" s="120"/>
      <c r="HQ180" s="120"/>
      <c r="HR180" s="120"/>
      <c r="HS180" s="76">
        <f t="shared" si="288"/>
        <v>0</v>
      </c>
      <c r="HT180" s="76">
        <f t="shared" si="289"/>
        <v>0</v>
      </c>
      <c r="HU180" s="76">
        <f t="shared" si="290"/>
        <v>0</v>
      </c>
      <c r="HV180" s="76">
        <f t="shared" si="291"/>
        <v>0</v>
      </c>
      <c r="HW180" s="76">
        <f t="shared" si="292"/>
        <v>0</v>
      </c>
      <c r="HX180" s="76">
        <f t="shared" si="293"/>
        <v>0</v>
      </c>
      <c r="HY180" s="76">
        <f t="shared" si="294"/>
        <v>0</v>
      </c>
      <c r="HZ180" s="76">
        <f t="shared" si="295"/>
        <v>0</v>
      </c>
      <c r="IA180" s="76">
        <f t="shared" si="296"/>
        <v>0</v>
      </c>
      <c r="IB180" s="76">
        <f t="shared" si="297"/>
        <v>0</v>
      </c>
      <c r="IC180" s="76">
        <f t="shared" si="298"/>
        <v>0</v>
      </c>
      <c r="ID180" s="76">
        <f t="shared" si="299"/>
        <v>0</v>
      </c>
      <c r="IE180" s="78">
        <f>IF('Daftar Pegawai'!I174="ASN YANG TIDAK DIBAYARKAN TPP",100%,
 IF(HZ180&gt;=$C$4,100%,
 (HN180*3%)+H180+I180+J180+O180+P180+Q180+V180+W180+X180+AC180+AD180+AE180+AJ180+AK180+AL180+AQ180+AR180+AS180+AX180+AY180+AZ180+BE180+BF180+BG180+BL180+BM180+BN180+BS180+BT180+BU180+BZ180+CA180+CB180+CG180+CH180+CI180+CN180+CO180+CP180+CU180+CV180+CW180+DB180+DC180+DD180+DI180+DJ180+DK180+DP180+DQ180+DR180+DW180+DX180+DY180+ED180+EE180+EF180+EK180+EL180+EM180+ER180+ES180+ET180+EY180+EZ180+FA180+FF180+FG180+FH180+FM180+FN180+FO180+FT180+FU180+FV180+GA180+GB180+GC180+GH180+GI180+GJ180+GO180+GP180+GQ180+GV180+GW180+GX180+HC180+HD180+HE180+HJ180+HK180+HL180+'Daftar Pegawai'!K174+'Daftar Pegawai'!M174+'Daftar Pegawai'!U174+'Daftar Pegawai'!O174+'Daftar Pegawai'!Q174+'Daftar Pegawai'!S174
 )
)</f>
        <v>1</v>
      </c>
      <c r="IF180" s="78">
        <f t="shared" si="394"/>
        <v>1</v>
      </c>
    </row>
    <row r="181" spans="1:240" x14ac:dyDescent="0.25">
      <c r="A181" s="121">
        <f t="shared" si="300"/>
        <v>171</v>
      </c>
      <c r="B181" s="121">
        <f>'Daftar Pegawai'!B175</f>
        <v>0</v>
      </c>
      <c r="C181" s="121">
        <f>'Daftar Pegawai'!C175</f>
        <v>0</v>
      </c>
      <c r="D181" s="118"/>
      <c r="E181" s="118"/>
      <c r="F181" s="119"/>
      <c r="G181" s="119"/>
      <c r="H181" s="77">
        <f t="shared" si="301"/>
        <v>0</v>
      </c>
      <c r="I181" s="77">
        <f t="shared" si="302"/>
        <v>0</v>
      </c>
      <c r="J181" s="77">
        <f t="shared" si="303"/>
        <v>0</v>
      </c>
      <c r="K181" s="118"/>
      <c r="L181" s="118"/>
      <c r="M181" s="119"/>
      <c r="N181" s="119"/>
      <c r="O181" s="77">
        <f t="shared" si="304"/>
        <v>0</v>
      </c>
      <c r="P181" s="77">
        <f t="shared" si="305"/>
        <v>0</v>
      </c>
      <c r="Q181" s="77">
        <f t="shared" si="306"/>
        <v>0</v>
      </c>
      <c r="R181" s="118"/>
      <c r="S181" s="118"/>
      <c r="T181" s="119"/>
      <c r="U181" s="119"/>
      <c r="V181" s="77">
        <f t="shared" si="307"/>
        <v>0</v>
      </c>
      <c r="W181" s="77">
        <f t="shared" si="308"/>
        <v>0</v>
      </c>
      <c r="X181" s="77">
        <f t="shared" si="309"/>
        <v>0</v>
      </c>
      <c r="Y181" s="118"/>
      <c r="Z181" s="118"/>
      <c r="AA181" s="119"/>
      <c r="AB181" s="119"/>
      <c r="AC181" s="77">
        <f t="shared" si="310"/>
        <v>0</v>
      </c>
      <c r="AD181" s="77">
        <f t="shared" si="311"/>
        <v>0</v>
      </c>
      <c r="AE181" s="77">
        <f t="shared" si="312"/>
        <v>0</v>
      </c>
      <c r="AF181" s="118"/>
      <c r="AG181" s="118"/>
      <c r="AH181" s="119"/>
      <c r="AI181" s="119"/>
      <c r="AJ181" s="77">
        <f t="shared" si="313"/>
        <v>0</v>
      </c>
      <c r="AK181" s="77">
        <f t="shared" si="314"/>
        <v>0</v>
      </c>
      <c r="AL181" s="77">
        <f t="shared" si="315"/>
        <v>0</v>
      </c>
      <c r="AM181" s="118"/>
      <c r="AN181" s="118"/>
      <c r="AO181" s="119"/>
      <c r="AP181" s="119"/>
      <c r="AQ181" s="77">
        <f t="shared" si="316"/>
        <v>0</v>
      </c>
      <c r="AR181" s="77">
        <f t="shared" si="317"/>
        <v>0</v>
      </c>
      <c r="AS181" s="77">
        <f t="shared" si="318"/>
        <v>0</v>
      </c>
      <c r="AT181" s="118"/>
      <c r="AU181" s="118"/>
      <c r="AV181" s="119"/>
      <c r="AW181" s="119"/>
      <c r="AX181" s="77">
        <f t="shared" si="319"/>
        <v>0</v>
      </c>
      <c r="AY181" s="77">
        <f t="shared" si="320"/>
        <v>0</v>
      </c>
      <c r="AZ181" s="77">
        <f t="shared" si="321"/>
        <v>0</v>
      </c>
      <c r="BA181" s="118"/>
      <c r="BB181" s="118"/>
      <c r="BC181" s="119"/>
      <c r="BD181" s="119"/>
      <c r="BE181" s="77">
        <f t="shared" si="322"/>
        <v>0</v>
      </c>
      <c r="BF181" s="77">
        <f t="shared" si="323"/>
        <v>0</v>
      </c>
      <c r="BG181" s="77">
        <f t="shared" si="324"/>
        <v>0</v>
      </c>
      <c r="BH181" s="118"/>
      <c r="BI181" s="118"/>
      <c r="BJ181" s="119"/>
      <c r="BK181" s="119"/>
      <c r="BL181" s="77">
        <f t="shared" si="325"/>
        <v>0</v>
      </c>
      <c r="BM181" s="77">
        <f t="shared" si="326"/>
        <v>0</v>
      </c>
      <c r="BN181" s="77">
        <f t="shared" si="327"/>
        <v>0</v>
      </c>
      <c r="BO181" s="118"/>
      <c r="BP181" s="118"/>
      <c r="BQ181" s="119"/>
      <c r="BR181" s="119"/>
      <c r="BS181" s="77">
        <f t="shared" si="328"/>
        <v>0</v>
      </c>
      <c r="BT181" s="77">
        <f t="shared" si="329"/>
        <v>0</v>
      </c>
      <c r="BU181" s="77">
        <f t="shared" si="330"/>
        <v>0</v>
      </c>
      <c r="BV181" s="118"/>
      <c r="BW181" s="118"/>
      <c r="BX181" s="119"/>
      <c r="BY181" s="119"/>
      <c r="BZ181" s="77">
        <f t="shared" si="331"/>
        <v>0</v>
      </c>
      <c r="CA181" s="77">
        <f t="shared" si="332"/>
        <v>0</v>
      </c>
      <c r="CB181" s="77">
        <f t="shared" si="333"/>
        <v>0</v>
      </c>
      <c r="CC181" s="118"/>
      <c r="CD181" s="118"/>
      <c r="CE181" s="119"/>
      <c r="CF181" s="119"/>
      <c r="CG181" s="77">
        <f t="shared" si="334"/>
        <v>0</v>
      </c>
      <c r="CH181" s="77">
        <f t="shared" si="335"/>
        <v>0</v>
      </c>
      <c r="CI181" s="77">
        <f t="shared" si="336"/>
        <v>0</v>
      </c>
      <c r="CJ181" s="118"/>
      <c r="CK181" s="118"/>
      <c r="CL181" s="119"/>
      <c r="CM181" s="119"/>
      <c r="CN181" s="77">
        <f t="shared" si="337"/>
        <v>0</v>
      </c>
      <c r="CO181" s="77">
        <f t="shared" si="338"/>
        <v>0</v>
      </c>
      <c r="CP181" s="77">
        <f t="shared" si="339"/>
        <v>0</v>
      </c>
      <c r="CQ181" s="118"/>
      <c r="CR181" s="118"/>
      <c r="CS181" s="119"/>
      <c r="CT181" s="119"/>
      <c r="CU181" s="77">
        <f t="shared" si="340"/>
        <v>0</v>
      </c>
      <c r="CV181" s="77">
        <f t="shared" si="341"/>
        <v>0</v>
      </c>
      <c r="CW181" s="77">
        <f t="shared" si="342"/>
        <v>0</v>
      </c>
      <c r="CX181" s="118"/>
      <c r="CY181" s="118"/>
      <c r="CZ181" s="119"/>
      <c r="DA181" s="119"/>
      <c r="DB181" s="77">
        <f t="shared" si="343"/>
        <v>0</v>
      </c>
      <c r="DC181" s="77">
        <f t="shared" si="344"/>
        <v>0</v>
      </c>
      <c r="DD181" s="77">
        <f t="shared" si="345"/>
        <v>0</v>
      </c>
      <c r="DE181" s="118"/>
      <c r="DF181" s="118"/>
      <c r="DG181" s="119"/>
      <c r="DH181" s="119"/>
      <c r="DI181" s="77">
        <f t="shared" si="346"/>
        <v>0</v>
      </c>
      <c r="DJ181" s="77">
        <f t="shared" si="347"/>
        <v>0</v>
      </c>
      <c r="DK181" s="77">
        <f t="shared" si="348"/>
        <v>0</v>
      </c>
      <c r="DL181" s="118"/>
      <c r="DM181" s="118"/>
      <c r="DN181" s="119"/>
      <c r="DO181" s="119"/>
      <c r="DP181" s="77">
        <f t="shared" si="349"/>
        <v>0</v>
      </c>
      <c r="DQ181" s="77">
        <f t="shared" si="350"/>
        <v>0</v>
      </c>
      <c r="DR181" s="77">
        <f t="shared" si="351"/>
        <v>0</v>
      </c>
      <c r="DS181" s="118"/>
      <c r="DT181" s="118"/>
      <c r="DU181" s="119"/>
      <c r="DV181" s="119"/>
      <c r="DW181" s="77">
        <f t="shared" si="352"/>
        <v>0</v>
      </c>
      <c r="DX181" s="77">
        <f t="shared" si="353"/>
        <v>0</v>
      </c>
      <c r="DY181" s="77">
        <f t="shared" si="354"/>
        <v>0</v>
      </c>
      <c r="DZ181" s="118"/>
      <c r="EA181" s="118"/>
      <c r="EB181" s="119"/>
      <c r="EC181" s="119"/>
      <c r="ED181" s="77">
        <f t="shared" si="355"/>
        <v>0</v>
      </c>
      <c r="EE181" s="77">
        <f t="shared" si="356"/>
        <v>0</v>
      </c>
      <c r="EF181" s="77">
        <f t="shared" si="357"/>
        <v>0</v>
      </c>
      <c r="EG181" s="118"/>
      <c r="EH181" s="118"/>
      <c r="EI181" s="119"/>
      <c r="EJ181" s="119"/>
      <c r="EK181" s="77">
        <f t="shared" si="358"/>
        <v>0</v>
      </c>
      <c r="EL181" s="77">
        <f t="shared" si="359"/>
        <v>0</v>
      </c>
      <c r="EM181" s="77">
        <f t="shared" si="360"/>
        <v>0</v>
      </c>
      <c r="EN181" s="118"/>
      <c r="EO181" s="118"/>
      <c r="EP181" s="119"/>
      <c r="EQ181" s="119"/>
      <c r="ER181" s="77">
        <f t="shared" si="361"/>
        <v>0</v>
      </c>
      <c r="ES181" s="77">
        <f t="shared" si="362"/>
        <v>0</v>
      </c>
      <c r="ET181" s="77">
        <f t="shared" si="363"/>
        <v>0</v>
      </c>
      <c r="EU181" s="118"/>
      <c r="EV181" s="118"/>
      <c r="EW181" s="119"/>
      <c r="EX181" s="119"/>
      <c r="EY181" s="77">
        <f t="shared" si="364"/>
        <v>0</v>
      </c>
      <c r="EZ181" s="77">
        <f t="shared" si="365"/>
        <v>0</v>
      </c>
      <c r="FA181" s="77">
        <f t="shared" si="366"/>
        <v>0</v>
      </c>
      <c r="FB181" s="118"/>
      <c r="FC181" s="118"/>
      <c r="FD181" s="119"/>
      <c r="FE181" s="119"/>
      <c r="FF181" s="77">
        <f t="shared" si="367"/>
        <v>0</v>
      </c>
      <c r="FG181" s="77">
        <f t="shared" si="368"/>
        <v>0</v>
      </c>
      <c r="FH181" s="77">
        <f t="shared" si="369"/>
        <v>0</v>
      </c>
      <c r="FI181" s="118"/>
      <c r="FJ181" s="118"/>
      <c r="FK181" s="119"/>
      <c r="FL181" s="119"/>
      <c r="FM181" s="77">
        <f t="shared" si="370"/>
        <v>0</v>
      </c>
      <c r="FN181" s="77">
        <f t="shared" si="371"/>
        <v>0</v>
      </c>
      <c r="FO181" s="77">
        <f t="shared" si="372"/>
        <v>0</v>
      </c>
      <c r="FP181" s="118"/>
      <c r="FQ181" s="118"/>
      <c r="FR181" s="119"/>
      <c r="FS181" s="119"/>
      <c r="FT181" s="77">
        <f t="shared" si="373"/>
        <v>0</v>
      </c>
      <c r="FU181" s="77">
        <f t="shared" si="374"/>
        <v>0</v>
      </c>
      <c r="FV181" s="77">
        <f t="shared" si="375"/>
        <v>0</v>
      </c>
      <c r="FW181" s="118"/>
      <c r="FX181" s="118"/>
      <c r="FY181" s="119"/>
      <c r="FZ181" s="119"/>
      <c r="GA181" s="77">
        <f t="shared" si="376"/>
        <v>0</v>
      </c>
      <c r="GB181" s="77">
        <f t="shared" si="377"/>
        <v>0</v>
      </c>
      <c r="GC181" s="77">
        <f t="shared" si="378"/>
        <v>0</v>
      </c>
      <c r="GD181" s="118"/>
      <c r="GE181" s="118"/>
      <c r="GF181" s="119"/>
      <c r="GG181" s="119"/>
      <c r="GH181" s="77">
        <f t="shared" si="379"/>
        <v>0</v>
      </c>
      <c r="GI181" s="77">
        <f t="shared" si="380"/>
        <v>0</v>
      </c>
      <c r="GJ181" s="77">
        <f t="shared" si="381"/>
        <v>0</v>
      </c>
      <c r="GK181" s="118"/>
      <c r="GL181" s="118"/>
      <c r="GM181" s="119"/>
      <c r="GN181" s="119"/>
      <c r="GO181" s="77">
        <f t="shared" si="382"/>
        <v>0</v>
      </c>
      <c r="GP181" s="77">
        <f t="shared" si="383"/>
        <v>0</v>
      </c>
      <c r="GQ181" s="77">
        <f t="shared" si="384"/>
        <v>0</v>
      </c>
      <c r="GR181" s="118"/>
      <c r="GS181" s="118"/>
      <c r="GT181" s="119"/>
      <c r="GU181" s="119"/>
      <c r="GV181" s="77">
        <f t="shared" si="385"/>
        <v>0</v>
      </c>
      <c r="GW181" s="77">
        <f t="shared" si="386"/>
        <v>0</v>
      </c>
      <c r="GX181" s="77">
        <f t="shared" si="387"/>
        <v>0</v>
      </c>
      <c r="GY181" s="118"/>
      <c r="GZ181" s="118"/>
      <c r="HA181" s="119"/>
      <c r="HB181" s="119"/>
      <c r="HC181" s="77">
        <f t="shared" si="388"/>
        <v>0</v>
      </c>
      <c r="HD181" s="77">
        <f t="shared" si="389"/>
        <v>0</v>
      </c>
      <c r="HE181" s="77">
        <f t="shared" si="390"/>
        <v>0</v>
      </c>
      <c r="HF181" s="118"/>
      <c r="HG181" s="118"/>
      <c r="HH181" s="119"/>
      <c r="HI181" s="119"/>
      <c r="HJ181" s="77">
        <f t="shared" si="391"/>
        <v>0</v>
      </c>
      <c r="HK181" s="77">
        <f t="shared" si="392"/>
        <v>0</v>
      </c>
      <c r="HL181" s="77">
        <f t="shared" si="393"/>
        <v>0</v>
      </c>
      <c r="HM181" s="120"/>
      <c r="HN181" s="120"/>
      <c r="HO181" s="120"/>
      <c r="HP181" s="120"/>
      <c r="HQ181" s="120"/>
      <c r="HR181" s="120"/>
      <c r="HS181" s="76">
        <f t="shared" si="288"/>
        <v>0</v>
      </c>
      <c r="HT181" s="76">
        <f t="shared" si="289"/>
        <v>0</v>
      </c>
      <c r="HU181" s="76">
        <f t="shared" si="290"/>
        <v>0</v>
      </c>
      <c r="HV181" s="76">
        <f t="shared" si="291"/>
        <v>0</v>
      </c>
      <c r="HW181" s="76">
        <f t="shared" si="292"/>
        <v>0</v>
      </c>
      <c r="HX181" s="76">
        <f t="shared" si="293"/>
        <v>0</v>
      </c>
      <c r="HY181" s="76">
        <f t="shared" si="294"/>
        <v>0</v>
      </c>
      <c r="HZ181" s="76">
        <f t="shared" si="295"/>
        <v>0</v>
      </c>
      <c r="IA181" s="76">
        <f t="shared" si="296"/>
        <v>0</v>
      </c>
      <c r="IB181" s="76">
        <f t="shared" si="297"/>
        <v>0</v>
      </c>
      <c r="IC181" s="76">
        <f t="shared" si="298"/>
        <v>0</v>
      </c>
      <c r="ID181" s="76">
        <f t="shared" si="299"/>
        <v>0</v>
      </c>
      <c r="IE181" s="78">
        <f>IF('Daftar Pegawai'!I175="ASN YANG TIDAK DIBAYARKAN TPP",100%,
 IF(HZ181&gt;=$C$4,100%,
 (HN181*3%)+H181+I181+J181+O181+P181+Q181+V181+W181+X181+AC181+AD181+AE181+AJ181+AK181+AL181+AQ181+AR181+AS181+AX181+AY181+AZ181+BE181+BF181+BG181+BL181+BM181+BN181+BS181+BT181+BU181+BZ181+CA181+CB181+CG181+CH181+CI181+CN181+CO181+CP181+CU181+CV181+CW181+DB181+DC181+DD181+DI181+DJ181+DK181+DP181+DQ181+DR181+DW181+DX181+DY181+ED181+EE181+EF181+EK181+EL181+EM181+ER181+ES181+ET181+EY181+EZ181+FA181+FF181+FG181+FH181+FM181+FN181+FO181+FT181+FU181+FV181+GA181+GB181+GC181+GH181+GI181+GJ181+GO181+GP181+GQ181+GV181+GW181+GX181+HC181+HD181+HE181+HJ181+HK181+HL181+'Daftar Pegawai'!K175+'Daftar Pegawai'!M175+'Daftar Pegawai'!U175+'Daftar Pegawai'!O175+'Daftar Pegawai'!Q175+'Daftar Pegawai'!S175
 )
)</f>
        <v>1</v>
      </c>
      <c r="IF181" s="78">
        <f t="shared" si="394"/>
        <v>1</v>
      </c>
    </row>
    <row r="182" spans="1:240" x14ac:dyDescent="0.25">
      <c r="A182" s="121">
        <f t="shared" si="300"/>
        <v>172</v>
      </c>
      <c r="B182" s="121">
        <f>'Daftar Pegawai'!B176</f>
        <v>0</v>
      </c>
      <c r="C182" s="121">
        <f>'Daftar Pegawai'!C176</f>
        <v>0</v>
      </c>
      <c r="D182" s="118"/>
      <c r="E182" s="118"/>
      <c r="F182" s="119"/>
      <c r="G182" s="119"/>
      <c r="H182" s="77">
        <f t="shared" si="301"/>
        <v>0</v>
      </c>
      <c r="I182" s="77">
        <f t="shared" si="302"/>
        <v>0</v>
      </c>
      <c r="J182" s="77">
        <f t="shared" si="303"/>
        <v>0</v>
      </c>
      <c r="K182" s="118"/>
      <c r="L182" s="118"/>
      <c r="M182" s="119"/>
      <c r="N182" s="119"/>
      <c r="O182" s="77">
        <f t="shared" si="304"/>
        <v>0</v>
      </c>
      <c r="P182" s="77">
        <f t="shared" si="305"/>
        <v>0</v>
      </c>
      <c r="Q182" s="77">
        <f t="shared" si="306"/>
        <v>0</v>
      </c>
      <c r="R182" s="118"/>
      <c r="S182" s="118"/>
      <c r="T182" s="119"/>
      <c r="U182" s="119"/>
      <c r="V182" s="77">
        <f t="shared" si="307"/>
        <v>0</v>
      </c>
      <c r="W182" s="77">
        <f t="shared" si="308"/>
        <v>0</v>
      </c>
      <c r="X182" s="77">
        <f t="shared" si="309"/>
        <v>0</v>
      </c>
      <c r="Y182" s="118"/>
      <c r="Z182" s="118"/>
      <c r="AA182" s="119"/>
      <c r="AB182" s="119"/>
      <c r="AC182" s="77">
        <f t="shared" si="310"/>
        <v>0</v>
      </c>
      <c r="AD182" s="77">
        <f t="shared" si="311"/>
        <v>0</v>
      </c>
      <c r="AE182" s="77">
        <f t="shared" si="312"/>
        <v>0</v>
      </c>
      <c r="AF182" s="118"/>
      <c r="AG182" s="118"/>
      <c r="AH182" s="119"/>
      <c r="AI182" s="119"/>
      <c r="AJ182" s="77">
        <f t="shared" si="313"/>
        <v>0</v>
      </c>
      <c r="AK182" s="77">
        <f t="shared" si="314"/>
        <v>0</v>
      </c>
      <c r="AL182" s="77">
        <f t="shared" si="315"/>
        <v>0</v>
      </c>
      <c r="AM182" s="118"/>
      <c r="AN182" s="118"/>
      <c r="AO182" s="119"/>
      <c r="AP182" s="119"/>
      <c r="AQ182" s="77">
        <f t="shared" si="316"/>
        <v>0</v>
      </c>
      <c r="AR182" s="77">
        <f t="shared" si="317"/>
        <v>0</v>
      </c>
      <c r="AS182" s="77">
        <f t="shared" si="318"/>
        <v>0</v>
      </c>
      <c r="AT182" s="118"/>
      <c r="AU182" s="118"/>
      <c r="AV182" s="119"/>
      <c r="AW182" s="119"/>
      <c r="AX182" s="77">
        <f t="shared" si="319"/>
        <v>0</v>
      </c>
      <c r="AY182" s="77">
        <f t="shared" si="320"/>
        <v>0</v>
      </c>
      <c r="AZ182" s="77">
        <f t="shared" si="321"/>
        <v>0</v>
      </c>
      <c r="BA182" s="118"/>
      <c r="BB182" s="118"/>
      <c r="BC182" s="119"/>
      <c r="BD182" s="119"/>
      <c r="BE182" s="77">
        <f t="shared" si="322"/>
        <v>0</v>
      </c>
      <c r="BF182" s="77">
        <f t="shared" si="323"/>
        <v>0</v>
      </c>
      <c r="BG182" s="77">
        <f t="shared" si="324"/>
        <v>0</v>
      </c>
      <c r="BH182" s="118"/>
      <c r="BI182" s="118"/>
      <c r="BJ182" s="119"/>
      <c r="BK182" s="119"/>
      <c r="BL182" s="77">
        <f t="shared" si="325"/>
        <v>0</v>
      </c>
      <c r="BM182" s="77">
        <f t="shared" si="326"/>
        <v>0</v>
      </c>
      <c r="BN182" s="77">
        <f t="shared" si="327"/>
        <v>0</v>
      </c>
      <c r="BO182" s="118"/>
      <c r="BP182" s="118"/>
      <c r="BQ182" s="119"/>
      <c r="BR182" s="119"/>
      <c r="BS182" s="77">
        <f t="shared" si="328"/>
        <v>0</v>
      </c>
      <c r="BT182" s="77">
        <f t="shared" si="329"/>
        <v>0</v>
      </c>
      <c r="BU182" s="77">
        <f t="shared" si="330"/>
        <v>0</v>
      </c>
      <c r="BV182" s="118"/>
      <c r="BW182" s="118"/>
      <c r="BX182" s="119"/>
      <c r="BY182" s="119"/>
      <c r="BZ182" s="77">
        <f t="shared" si="331"/>
        <v>0</v>
      </c>
      <c r="CA182" s="77">
        <f t="shared" si="332"/>
        <v>0</v>
      </c>
      <c r="CB182" s="77">
        <f t="shared" si="333"/>
        <v>0</v>
      </c>
      <c r="CC182" s="118"/>
      <c r="CD182" s="118"/>
      <c r="CE182" s="119"/>
      <c r="CF182" s="119"/>
      <c r="CG182" s="77">
        <f t="shared" si="334"/>
        <v>0</v>
      </c>
      <c r="CH182" s="77">
        <f t="shared" si="335"/>
        <v>0</v>
      </c>
      <c r="CI182" s="77">
        <f t="shared" si="336"/>
        <v>0</v>
      </c>
      <c r="CJ182" s="118"/>
      <c r="CK182" s="118"/>
      <c r="CL182" s="119"/>
      <c r="CM182" s="119"/>
      <c r="CN182" s="77">
        <f t="shared" si="337"/>
        <v>0</v>
      </c>
      <c r="CO182" s="77">
        <f t="shared" si="338"/>
        <v>0</v>
      </c>
      <c r="CP182" s="77">
        <f t="shared" si="339"/>
        <v>0</v>
      </c>
      <c r="CQ182" s="118"/>
      <c r="CR182" s="118"/>
      <c r="CS182" s="119"/>
      <c r="CT182" s="119"/>
      <c r="CU182" s="77">
        <f t="shared" si="340"/>
        <v>0</v>
      </c>
      <c r="CV182" s="77">
        <f t="shared" si="341"/>
        <v>0</v>
      </c>
      <c r="CW182" s="77">
        <f t="shared" si="342"/>
        <v>0</v>
      </c>
      <c r="CX182" s="118"/>
      <c r="CY182" s="118"/>
      <c r="CZ182" s="119"/>
      <c r="DA182" s="119"/>
      <c r="DB182" s="77">
        <f t="shared" si="343"/>
        <v>0</v>
      </c>
      <c r="DC182" s="77">
        <f t="shared" si="344"/>
        <v>0</v>
      </c>
      <c r="DD182" s="77">
        <f t="shared" si="345"/>
        <v>0</v>
      </c>
      <c r="DE182" s="118"/>
      <c r="DF182" s="118"/>
      <c r="DG182" s="119"/>
      <c r="DH182" s="119"/>
      <c r="DI182" s="77">
        <f t="shared" si="346"/>
        <v>0</v>
      </c>
      <c r="DJ182" s="77">
        <f t="shared" si="347"/>
        <v>0</v>
      </c>
      <c r="DK182" s="77">
        <f t="shared" si="348"/>
        <v>0</v>
      </c>
      <c r="DL182" s="118"/>
      <c r="DM182" s="118"/>
      <c r="DN182" s="119"/>
      <c r="DO182" s="119"/>
      <c r="DP182" s="77">
        <f t="shared" si="349"/>
        <v>0</v>
      </c>
      <c r="DQ182" s="77">
        <f t="shared" si="350"/>
        <v>0</v>
      </c>
      <c r="DR182" s="77">
        <f t="shared" si="351"/>
        <v>0</v>
      </c>
      <c r="DS182" s="118"/>
      <c r="DT182" s="118"/>
      <c r="DU182" s="119"/>
      <c r="DV182" s="119"/>
      <c r="DW182" s="77">
        <f t="shared" si="352"/>
        <v>0</v>
      </c>
      <c r="DX182" s="77">
        <f t="shared" si="353"/>
        <v>0</v>
      </c>
      <c r="DY182" s="77">
        <f t="shared" si="354"/>
        <v>0</v>
      </c>
      <c r="DZ182" s="118"/>
      <c r="EA182" s="118"/>
      <c r="EB182" s="119"/>
      <c r="EC182" s="119"/>
      <c r="ED182" s="77">
        <f t="shared" si="355"/>
        <v>0</v>
      </c>
      <c r="EE182" s="77">
        <f t="shared" si="356"/>
        <v>0</v>
      </c>
      <c r="EF182" s="77">
        <f t="shared" si="357"/>
        <v>0</v>
      </c>
      <c r="EG182" s="118"/>
      <c r="EH182" s="118"/>
      <c r="EI182" s="119"/>
      <c r="EJ182" s="119"/>
      <c r="EK182" s="77">
        <f t="shared" si="358"/>
        <v>0</v>
      </c>
      <c r="EL182" s="77">
        <f t="shared" si="359"/>
        <v>0</v>
      </c>
      <c r="EM182" s="77">
        <f t="shared" si="360"/>
        <v>0</v>
      </c>
      <c r="EN182" s="118"/>
      <c r="EO182" s="118"/>
      <c r="EP182" s="119"/>
      <c r="EQ182" s="119"/>
      <c r="ER182" s="77">
        <f t="shared" si="361"/>
        <v>0</v>
      </c>
      <c r="ES182" s="77">
        <f t="shared" si="362"/>
        <v>0</v>
      </c>
      <c r="ET182" s="77">
        <f t="shared" si="363"/>
        <v>0</v>
      </c>
      <c r="EU182" s="118"/>
      <c r="EV182" s="118"/>
      <c r="EW182" s="119"/>
      <c r="EX182" s="119"/>
      <c r="EY182" s="77">
        <f t="shared" si="364"/>
        <v>0</v>
      </c>
      <c r="EZ182" s="77">
        <f t="shared" si="365"/>
        <v>0</v>
      </c>
      <c r="FA182" s="77">
        <f t="shared" si="366"/>
        <v>0</v>
      </c>
      <c r="FB182" s="118"/>
      <c r="FC182" s="118"/>
      <c r="FD182" s="119"/>
      <c r="FE182" s="119"/>
      <c r="FF182" s="77">
        <f t="shared" si="367"/>
        <v>0</v>
      </c>
      <c r="FG182" s="77">
        <f t="shared" si="368"/>
        <v>0</v>
      </c>
      <c r="FH182" s="77">
        <f t="shared" si="369"/>
        <v>0</v>
      </c>
      <c r="FI182" s="118"/>
      <c r="FJ182" s="118"/>
      <c r="FK182" s="119"/>
      <c r="FL182" s="119"/>
      <c r="FM182" s="77">
        <f t="shared" si="370"/>
        <v>0</v>
      </c>
      <c r="FN182" s="77">
        <f t="shared" si="371"/>
        <v>0</v>
      </c>
      <c r="FO182" s="77">
        <f t="shared" si="372"/>
        <v>0</v>
      </c>
      <c r="FP182" s="118"/>
      <c r="FQ182" s="118"/>
      <c r="FR182" s="119"/>
      <c r="FS182" s="119"/>
      <c r="FT182" s="77">
        <f t="shared" si="373"/>
        <v>0</v>
      </c>
      <c r="FU182" s="77">
        <f t="shared" si="374"/>
        <v>0</v>
      </c>
      <c r="FV182" s="77">
        <f t="shared" si="375"/>
        <v>0</v>
      </c>
      <c r="FW182" s="118"/>
      <c r="FX182" s="118"/>
      <c r="FY182" s="119"/>
      <c r="FZ182" s="119"/>
      <c r="GA182" s="77">
        <f t="shared" si="376"/>
        <v>0</v>
      </c>
      <c r="GB182" s="77">
        <f t="shared" si="377"/>
        <v>0</v>
      </c>
      <c r="GC182" s="77">
        <f t="shared" si="378"/>
        <v>0</v>
      </c>
      <c r="GD182" s="118"/>
      <c r="GE182" s="118"/>
      <c r="GF182" s="119"/>
      <c r="GG182" s="119"/>
      <c r="GH182" s="77">
        <f t="shared" si="379"/>
        <v>0</v>
      </c>
      <c r="GI182" s="77">
        <f t="shared" si="380"/>
        <v>0</v>
      </c>
      <c r="GJ182" s="77">
        <f t="shared" si="381"/>
        <v>0</v>
      </c>
      <c r="GK182" s="118"/>
      <c r="GL182" s="118"/>
      <c r="GM182" s="119"/>
      <c r="GN182" s="119"/>
      <c r="GO182" s="77">
        <f t="shared" si="382"/>
        <v>0</v>
      </c>
      <c r="GP182" s="77">
        <f t="shared" si="383"/>
        <v>0</v>
      </c>
      <c r="GQ182" s="77">
        <f t="shared" si="384"/>
        <v>0</v>
      </c>
      <c r="GR182" s="118"/>
      <c r="GS182" s="118"/>
      <c r="GT182" s="119"/>
      <c r="GU182" s="119"/>
      <c r="GV182" s="77">
        <f t="shared" si="385"/>
        <v>0</v>
      </c>
      <c r="GW182" s="77">
        <f t="shared" si="386"/>
        <v>0</v>
      </c>
      <c r="GX182" s="77">
        <f t="shared" si="387"/>
        <v>0</v>
      </c>
      <c r="GY182" s="118"/>
      <c r="GZ182" s="118"/>
      <c r="HA182" s="119"/>
      <c r="HB182" s="119"/>
      <c r="HC182" s="77">
        <f t="shared" si="388"/>
        <v>0</v>
      </c>
      <c r="HD182" s="77">
        <f t="shared" si="389"/>
        <v>0</v>
      </c>
      <c r="HE182" s="77">
        <f t="shared" si="390"/>
        <v>0</v>
      </c>
      <c r="HF182" s="118"/>
      <c r="HG182" s="118"/>
      <c r="HH182" s="119"/>
      <c r="HI182" s="119"/>
      <c r="HJ182" s="77">
        <f t="shared" si="391"/>
        <v>0</v>
      </c>
      <c r="HK182" s="77">
        <f t="shared" si="392"/>
        <v>0</v>
      </c>
      <c r="HL182" s="77">
        <f t="shared" si="393"/>
        <v>0</v>
      </c>
      <c r="HM182" s="120"/>
      <c r="HN182" s="120"/>
      <c r="HO182" s="120"/>
      <c r="HP182" s="120"/>
      <c r="HQ182" s="120"/>
      <c r="HR182" s="120"/>
      <c r="HS182" s="76">
        <f t="shared" si="288"/>
        <v>0</v>
      </c>
      <c r="HT182" s="76">
        <f t="shared" si="289"/>
        <v>0</v>
      </c>
      <c r="HU182" s="76">
        <f t="shared" si="290"/>
        <v>0</v>
      </c>
      <c r="HV182" s="76">
        <f t="shared" si="291"/>
        <v>0</v>
      </c>
      <c r="HW182" s="76">
        <f t="shared" si="292"/>
        <v>0</v>
      </c>
      <c r="HX182" s="76">
        <f t="shared" si="293"/>
        <v>0</v>
      </c>
      <c r="HY182" s="76">
        <f t="shared" si="294"/>
        <v>0</v>
      </c>
      <c r="HZ182" s="76">
        <f t="shared" si="295"/>
        <v>0</v>
      </c>
      <c r="IA182" s="76">
        <f t="shared" si="296"/>
        <v>0</v>
      </c>
      <c r="IB182" s="76">
        <f t="shared" si="297"/>
        <v>0</v>
      </c>
      <c r="IC182" s="76">
        <f t="shared" si="298"/>
        <v>0</v>
      </c>
      <c r="ID182" s="76">
        <f t="shared" si="299"/>
        <v>0</v>
      </c>
      <c r="IE182" s="78">
        <f>IF('Daftar Pegawai'!I176="ASN YANG TIDAK DIBAYARKAN TPP",100%,
 IF(HZ182&gt;=$C$4,100%,
 (HN182*3%)+H182+I182+J182+O182+P182+Q182+V182+W182+X182+AC182+AD182+AE182+AJ182+AK182+AL182+AQ182+AR182+AS182+AX182+AY182+AZ182+BE182+BF182+BG182+BL182+BM182+BN182+BS182+BT182+BU182+BZ182+CA182+CB182+CG182+CH182+CI182+CN182+CO182+CP182+CU182+CV182+CW182+DB182+DC182+DD182+DI182+DJ182+DK182+DP182+DQ182+DR182+DW182+DX182+DY182+ED182+EE182+EF182+EK182+EL182+EM182+ER182+ES182+ET182+EY182+EZ182+FA182+FF182+FG182+FH182+FM182+FN182+FO182+FT182+FU182+FV182+GA182+GB182+GC182+GH182+GI182+GJ182+GO182+GP182+GQ182+GV182+GW182+GX182+HC182+HD182+HE182+HJ182+HK182+HL182+'Daftar Pegawai'!K176+'Daftar Pegawai'!M176+'Daftar Pegawai'!U176+'Daftar Pegawai'!O176+'Daftar Pegawai'!Q176+'Daftar Pegawai'!S176
 )
)</f>
        <v>1</v>
      </c>
      <c r="IF182" s="78">
        <f t="shared" si="394"/>
        <v>1</v>
      </c>
    </row>
    <row r="183" spans="1:240" x14ac:dyDescent="0.25">
      <c r="A183" s="121">
        <f t="shared" si="300"/>
        <v>173</v>
      </c>
      <c r="B183" s="121">
        <f>'Daftar Pegawai'!B177</f>
        <v>0</v>
      </c>
      <c r="C183" s="121">
        <f>'Daftar Pegawai'!C177</f>
        <v>0</v>
      </c>
      <c r="D183" s="118"/>
      <c r="E183" s="118"/>
      <c r="F183" s="119"/>
      <c r="G183" s="119"/>
      <c r="H183" s="77">
        <f t="shared" si="301"/>
        <v>0</v>
      </c>
      <c r="I183" s="77">
        <f t="shared" si="302"/>
        <v>0</v>
      </c>
      <c r="J183" s="77">
        <f t="shared" si="303"/>
        <v>0</v>
      </c>
      <c r="K183" s="118"/>
      <c r="L183" s="118"/>
      <c r="M183" s="119"/>
      <c r="N183" s="119"/>
      <c r="O183" s="77">
        <f t="shared" si="304"/>
        <v>0</v>
      </c>
      <c r="P183" s="77">
        <f t="shared" si="305"/>
        <v>0</v>
      </c>
      <c r="Q183" s="77">
        <f t="shared" si="306"/>
        <v>0</v>
      </c>
      <c r="R183" s="118"/>
      <c r="S183" s="118"/>
      <c r="T183" s="119"/>
      <c r="U183" s="119"/>
      <c r="V183" s="77">
        <f t="shared" si="307"/>
        <v>0</v>
      </c>
      <c r="W183" s="77">
        <f t="shared" si="308"/>
        <v>0</v>
      </c>
      <c r="X183" s="77">
        <f t="shared" si="309"/>
        <v>0</v>
      </c>
      <c r="Y183" s="118"/>
      <c r="Z183" s="118"/>
      <c r="AA183" s="119"/>
      <c r="AB183" s="119"/>
      <c r="AC183" s="77">
        <f t="shared" si="310"/>
        <v>0</v>
      </c>
      <c r="AD183" s="77">
        <f t="shared" si="311"/>
        <v>0</v>
      </c>
      <c r="AE183" s="77">
        <f t="shared" si="312"/>
        <v>0</v>
      </c>
      <c r="AF183" s="118"/>
      <c r="AG183" s="118"/>
      <c r="AH183" s="119"/>
      <c r="AI183" s="119"/>
      <c r="AJ183" s="77">
        <f t="shared" si="313"/>
        <v>0</v>
      </c>
      <c r="AK183" s="77">
        <f t="shared" si="314"/>
        <v>0</v>
      </c>
      <c r="AL183" s="77">
        <f t="shared" si="315"/>
        <v>0</v>
      </c>
      <c r="AM183" s="118"/>
      <c r="AN183" s="118"/>
      <c r="AO183" s="119"/>
      <c r="AP183" s="119"/>
      <c r="AQ183" s="77">
        <f t="shared" si="316"/>
        <v>0</v>
      </c>
      <c r="AR183" s="77">
        <f t="shared" si="317"/>
        <v>0</v>
      </c>
      <c r="AS183" s="77">
        <f t="shared" si="318"/>
        <v>0</v>
      </c>
      <c r="AT183" s="118"/>
      <c r="AU183" s="118"/>
      <c r="AV183" s="119"/>
      <c r="AW183" s="119"/>
      <c r="AX183" s="77">
        <f t="shared" si="319"/>
        <v>0</v>
      </c>
      <c r="AY183" s="77">
        <f t="shared" si="320"/>
        <v>0</v>
      </c>
      <c r="AZ183" s="77">
        <f t="shared" si="321"/>
        <v>0</v>
      </c>
      <c r="BA183" s="118"/>
      <c r="BB183" s="118"/>
      <c r="BC183" s="119"/>
      <c r="BD183" s="119"/>
      <c r="BE183" s="77">
        <f t="shared" si="322"/>
        <v>0</v>
      </c>
      <c r="BF183" s="77">
        <f t="shared" si="323"/>
        <v>0</v>
      </c>
      <c r="BG183" s="77">
        <f t="shared" si="324"/>
        <v>0</v>
      </c>
      <c r="BH183" s="118"/>
      <c r="BI183" s="118"/>
      <c r="BJ183" s="119"/>
      <c r="BK183" s="119"/>
      <c r="BL183" s="77">
        <f t="shared" si="325"/>
        <v>0</v>
      </c>
      <c r="BM183" s="77">
        <f t="shared" si="326"/>
        <v>0</v>
      </c>
      <c r="BN183" s="77">
        <f t="shared" si="327"/>
        <v>0</v>
      </c>
      <c r="BO183" s="118"/>
      <c r="BP183" s="118"/>
      <c r="BQ183" s="119"/>
      <c r="BR183" s="119"/>
      <c r="BS183" s="77">
        <f t="shared" si="328"/>
        <v>0</v>
      </c>
      <c r="BT183" s="77">
        <f t="shared" si="329"/>
        <v>0</v>
      </c>
      <c r="BU183" s="77">
        <f t="shared" si="330"/>
        <v>0</v>
      </c>
      <c r="BV183" s="118"/>
      <c r="BW183" s="118"/>
      <c r="BX183" s="119"/>
      <c r="BY183" s="119"/>
      <c r="BZ183" s="77">
        <f t="shared" si="331"/>
        <v>0</v>
      </c>
      <c r="CA183" s="77">
        <f t="shared" si="332"/>
        <v>0</v>
      </c>
      <c r="CB183" s="77">
        <f t="shared" si="333"/>
        <v>0</v>
      </c>
      <c r="CC183" s="118"/>
      <c r="CD183" s="118"/>
      <c r="CE183" s="119"/>
      <c r="CF183" s="119"/>
      <c r="CG183" s="77">
        <f t="shared" si="334"/>
        <v>0</v>
      </c>
      <c r="CH183" s="77">
        <f t="shared" si="335"/>
        <v>0</v>
      </c>
      <c r="CI183" s="77">
        <f t="shared" si="336"/>
        <v>0</v>
      </c>
      <c r="CJ183" s="118"/>
      <c r="CK183" s="118"/>
      <c r="CL183" s="119"/>
      <c r="CM183" s="119"/>
      <c r="CN183" s="77">
        <f t="shared" si="337"/>
        <v>0</v>
      </c>
      <c r="CO183" s="77">
        <f t="shared" si="338"/>
        <v>0</v>
      </c>
      <c r="CP183" s="77">
        <f t="shared" si="339"/>
        <v>0</v>
      </c>
      <c r="CQ183" s="118"/>
      <c r="CR183" s="118"/>
      <c r="CS183" s="119"/>
      <c r="CT183" s="119"/>
      <c r="CU183" s="77">
        <f t="shared" si="340"/>
        <v>0</v>
      </c>
      <c r="CV183" s="77">
        <f t="shared" si="341"/>
        <v>0</v>
      </c>
      <c r="CW183" s="77">
        <f t="shared" si="342"/>
        <v>0</v>
      </c>
      <c r="CX183" s="118"/>
      <c r="CY183" s="118"/>
      <c r="CZ183" s="119"/>
      <c r="DA183" s="119"/>
      <c r="DB183" s="77">
        <f t="shared" si="343"/>
        <v>0</v>
      </c>
      <c r="DC183" s="77">
        <f t="shared" si="344"/>
        <v>0</v>
      </c>
      <c r="DD183" s="77">
        <f t="shared" si="345"/>
        <v>0</v>
      </c>
      <c r="DE183" s="118"/>
      <c r="DF183" s="118"/>
      <c r="DG183" s="119"/>
      <c r="DH183" s="119"/>
      <c r="DI183" s="77">
        <f t="shared" si="346"/>
        <v>0</v>
      </c>
      <c r="DJ183" s="77">
        <f t="shared" si="347"/>
        <v>0</v>
      </c>
      <c r="DK183" s="77">
        <f t="shared" si="348"/>
        <v>0</v>
      </c>
      <c r="DL183" s="118"/>
      <c r="DM183" s="118"/>
      <c r="DN183" s="119"/>
      <c r="DO183" s="119"/>
      <c r="DP183" s="77">
        <f t="shared" si="349"/>
        <v>0</v>
      </c>
      <c r="DQ183" s="77">
        <f t="shared" si="350"/>
        <v>0</v>
      </c>
      <c r="DR183" s="77">
        <f t="shared" si="351"/>
        <v>0</v>
      </c>
      <c r="DS183" s="118"/>
      <c r="DT183" s="118"/>
      <c r="DU183" s="119"/>
      <c r="DV183" s="119"/>
      <c r="DW183" s="77">
        <f t="shared" si="352"/>
        <v>0</v>
      </c>
      <c r="DX183" s="77">
        <f t="shared" si="353"/>
        <v>0</v>
      </c>
      <c r="DY183" s="77">
        <f t="shared" si="354"/>
        <v>0</v>
      </c>
      <c r="DZ183" s="118"/>
      <c r="EA183" s="118"/>
      <c r="EB183" s="119"/>
      <c r="EC183" s="119"/>
      <c r="ED183" s="77">
        <f t="shared" si="355"/>
        <v>0</v>
      </c>
      <c r="EE183" s="77">
        <f t="shared" si="356"/>
        <v>0</v>
      </c>
      <c r="EF183" s="77">
        <f t="shared" si="357"/>
        <v>0</v>
      </c>
      <c r="EG183" s="118"/>
      <c r="EH183" s="118"/>
      <c r="EI183" s="119"/>
      <c r="EJ183" s="119"/>
      <c r="EK183" s="77">
        <f t="shared" si="358"/>
        <v>0</v>
      </c>
      <c r="EL183" s="77">
        <f t="shared" si="359"/>
        <v>0</v>
      </c>
      <c r="EM183" s="77">
        <f t="shared" si="360"/>
        <v>0</v>
      </c>
      <c r="EN183" s="118"/>
      <c r="EO183" s="118"/>
      <c r="EP183" s="119"/>
      <c r="EQ183" s="119"/>
      <c r="ER183" s="77">
        <f t="shared" si="361"/>
        <v>0</v>
      </c>
      <c r="ES183" s="77">
        <f t="shared" si="362"/>
        <v>0</v>
      </c>
      <c r="ET183" s="77">
        <f t="shared" si="363"/>
        <v>0</v>
      </c>
      <c r="EU183" s="118"/>
      <c r="EV183" s="118"/>
      <c r="EW183" s="119"/>
      <c r="EX183" s="119"/>
      <c r="EY183" s="77">
        <f t="shared" si="364"/>
        <v>0</v>
      </c>
      <c r="EZ183" s="77">
        <f t="shared" si="365"/>
        <v>0</v>
      </c>
      <c r="FA183" s="77">
        <f t="shared" si="366"/>
        <v>0</v>
      </c>
      <c r="FB183" s="118"/>
      <c r="FC183" s="118"/>
      <c r="FD183" s="119"/>
      <c r="FE183" s="119"/>
      <c r="FF183" s="77">
        <f t="shared" si="367"/>
        <v>0</v>
      </c>
      <c r="FG183" s="77">
        <f t="shared" si="368"/>
        <v>0</v>
      </c>
      <c r="FH183" s="77">
        <f t="shared" si="369"/>
        <v>0</v>
      </c>
      <c r="FI183" s="118"/>
      <c r="FJ183" s="118"/>
      <c r="FK183" s="119"/>
      <c r="FL183" s="119"/>
      <c r="FM183" s="77">
        <f t="shared" si="370"/>
        <v>0</v>
      </c>
      <c r="FN183" s="77">
        <f t="shared" si="371"/>
        <v>0</v>
      </c>
      <c r="FO183" s="77">
        <f t="shared" si="372"/>
        <v>0</v>
      </c>
      <c r="FP183" s="118"/>
      <c r="FQ183" s="118"/>
      <c r="FR183" s="119"/>
      <c r="FS183" s="119"/>
      <c r="FT183" s="77">
        <f t="shared" si="373"/>
        <v>0</v>
      </c>
      <c r="FU183" s="77">
        <f t="shared" si="374"/>
        <v>0</v>
      </c>
      <c r="FV183" s="77">
        <f t="shared" si="375"/>
        <v>0</v>
      </c>
      <c r="FW183" s="118"/>
      <c r="FX183" s="118"/>
      <c r="FY183" s="119"/>
      <c r="FZ183" s="119"/>
      <c r="GA183" s="77">
        <f t="shared" si="376"/>
        <v>0</v>
      </c>
      <c r="GB183" s="77">
        <f t="shared" si="377"/>
        <v>0</v>
      </c>
      <c r="GC183" s="77">
        <f t="shared" si="378"/>
        <v>0</v>
      </c>
      <c r="GD183" s="118"/>
      <c r="GE183" s="118"/>
      <c r="GF183" s="119"/>
      <c r="GG183" s="119"/>
      <c r="GH183" s="77">
        <f t="shared" si="379"/>
        <v>0</v>
      </c>
      <c r="GI183" s="77">
        <f t="shared" si="380"/>
        <v>0</v>
      </c>
      <c r="GJ183" s="77">
        <f t="shared" si="381"/>
        <v>0</v>
      </c>
      <c r="GK183" s="118"/>
      <c r="GL183" s="118"/>
      <c r="GM183" s="119"/>
      <c r="GN183" s="119"/>
      <c r="GO183" s="77">
        <f t="shared" si="382"/>
        <v>0</v>
      </c>
      <c r="GP183" s="77">
        <f t="shared" si="383"/>
        <v>0</v>
      </c>
      <c r="GQ183" s="77">
        <f t="shared" si="384"/>
        <v>0</v>
      </c>
      <c r="GR183" s="118"/>
      <c r="GS183" s="118"/>
      <c r="GT183" s="119"/>
      <c r="GU183" s="119"/>
      <c r="GV183" s="77">
        <f t="shared" si="385"/>
        <v>0</v>
      </c>
      <c r="GW183" s="77">
        <f t="shared" si="386"/>
        <v>0</v>
      </c>
      <c r="GX183" s="77">
        <f t="shared" si="387"/>
        <v>0</v>
      </c>
      <c r="GY183" s="118"/>
      <c r="GZ183" s="118"/>
      <c r="HA183" s="119"/>
      <c r="HB183" s="119"/>
      <c r="HC183" s="77">
        <f t="shared" si="388"/>
        <v>0</v>
      </c>
      <c r="HD183" s="77">
        <f t="shared" si="389"/>
        <v>0</v>
      </c>
      <c r="HE183" s="77">
        <f t="shared" si="390"/>
        <v>0</v>
      </c>
      <c r="HF183" s="118"/>
      <c r="HG183" s="118"/>
      <c r="HH183" s="119"/>
      <c r="HI183" s="119"/>
      <c r="HJ183" s="77">
        <f t="shared" si="391"/>
        <v>0</v>
      </c>
      <c r="HK183" s="77">
        <f t="shared" si="392"/>
        <v>0</v>
      </c>
      <c r="HL183" s="77">
        <f t="shared" si="393"/>
        <v>0</v>
      </c>
      <c r="HM183" s="120"/>
      <c r="HN183" s="120"/>
      <c r="HO183" s="120"/>
      <c r="HP183" s="120"/>
      <c r="HQ183" s="120"/>
      <c r="HR183" s="120"/>
      <c r="HS183" s="76">
        <f t="shared" si="288"/>
        <v>0</v>
      </c>
      <c r="HT183" s="76">
        <f t="shared" si="289"/>
        <v>0</v>
      </c>
      <c r="HU183" s="76">
        <f t="shared" si="290"/>
        <v>0</v>
      </c>
      <c r="HV183" s="76">
        <f t="shared" si="291"/>
        <v>0</v>
      </c>
      <c r="HW183" s="76">
        <f t="shared" si="292"/>
        <v>0</v>
      </c>
      <c r="HX183" s="76">
        <f t="shared" si="293"/>
        <v>0</v>
      </c>
      <c r="HY183" s="76">
        <f t="shared" si="294"/>
        <v>0</v>
      </c>
      <c r="HZ183" s="76">
        <f t="shared" si="295"/>
        <v>0</v>
      </c>
      <c r="IA183" s="76">
        <f t="shared" si="296"/>
        <v>0</v>
      </c>
      <c r="IB183" s="76">
        <f t="shared" si="297"/>
        <v>0</v>
      </c>
      <c r="IC183" s="76">
        <f t="shared" si="298"/>
        <v>0</v>
      </c>
      <c r="ID183" s="76">
        <f t="shared" si="299"/>
        <v>0</v>
      </c>
      <c r="IE183" s="78">
        <f>IF('Daftar Pegawai'!I177="ASN YANG TIDAK DIBAYARKAN TPP",100%,
 IF(HZ183&gt;=$C$4,100%,
 (HN183*3%)+H183+I183+J183+O183+P183+Q183+V183+W183+X183+AC183+AD183+AE183+AJ183+AK183+AL183+AQ183+AR183+AS183+AX183+AY183+AZ183+BE183+BF183+BG183+BL183+BM183+BN183+BS183+BT183+BU183+BZ183+CA183+CB183+CG183+CH183+CI183+CN183+CO183+CP183+CU183+CV183+CW183+DB183+DC183+DD183+DI183+DJ183+DK183+DP183+DQ183+DR183+DW183+DX183+DY183+ED183+EE183+EF183+EK183+EL183+EM183+ER183+ES183+ET183+EY183+EZ183+FA183+FF183+FG183+FH183+FM183+FN183+FO183+FT183+FU183+FV183+GA183+GB183+GC183+GH183+GI183+GJ183+GO183+GP183+GQ183+GV183+GW183+GX183+HC183+HD183+HE183+HJ183+HK183+HL183+'Daftar Pegawai'!K177+'Daftar Pegawai'!M177+'Daftar Pegawai'!U177+'Daftar Pegawai'!O177+'Daftar Pegawai'!Q177+'Daftar Pegawai'!S177
 )
)</f>
        <v>1</v>
      </c>
      <c r="IF183" s="78">
        <f t="shared" si="394"/>
        <v>1</v>
      </c>
    </row>
    <row r="184" spans="1:240" x14ac:dyDescent="0.25">
      <c r="A184" s="121">
        <f t="shared" si="300"/>
        <v>174</v>
      </c>
      <c r="B184" s="121">
        <f>'Daftar Pegawai'!B178</f>
        <v>0</v>
      </c>
      <c r="C184" s="121">
        <f>'Daftar Pegawai'!C178</f>
        <v>0</v>
      </c>
      <c r="D184" s="118"/>
      <c r="E184" s="118"/>
      <c r="F184" s="119"/>
      <c r="G184" s="119"/>
      <c r="H184" s="77">
        <f t="shared" si="301"/>
        <v>0</v>
      </c>
      <c r="I184" s="77">
        <f t="shared" si="302"/>
        <v>0</v>
      </c>
      <c r="J184" s="77">
        <f t="shared" si="303"/>
        <v>0</v>
      </c>
      <c r="K184" s="118"/>
      <c r="L184" s="118"/>
      <c r="M184" s="119"/>
      <c r="N184" s="119"/>
      <c r="O184" s="77">
        <f t="shared" si="304"/>
        <v>0</v>
      </c>
      <c r="P184" s="77">
        <f t="shared" si="305"/>
        <v>0</v>
      </c>
      <c r="Q184" s="77">
        <f t="shared" si="306"/>
        <v>0</v>
      </c>
      <c r="R184" s="118"/>
      <c r="S184" s="118"/>
      <c r="T184" s="119"/>
      <c r="U184" s="119"/>
      <c r="V184" s="77">
        <f t="shared" si="307"/>
        <v>0</v>
      </c>
      <c r="W184" s="77">
        <f t="shared" si="308"/>
        <v>0</v>
      </c>
      <c r="X184" s="77">
        <f t="shared" si="309"/>
        <v>0</v>
      </c>
      <c r="Y184" s="118"/>
      <c r="Z184" s="118"/>
      <c r="AA184" s="119"/>
      <c r="AB184" s="119"/>
      <c r="AC184" s="77">
        <f t="shared" si="310"/>
        <v>0</v>
      </c>
      <c r="AD184" s="77">
        <f t="shared" si="311"/>
        <v>0</v>
      </c>
      <c r="AE184" s="77">
        <f t="shared" si="312"/>
        <v>0</v>
      </c>
      <c r="AF184" s="118"/>
      <c r="AG184" s="118"/>
      <c r="AH184" s="119"/>
      <c r="AI184" s="119"/>
      <c r="AJ184" s="77">
        <f t="shared" si="313"/>
        <v>0</v>
      </c>
      <c r="AK184" s="77">
        <f t="shared" si="314"/>
        <v>0</v>
      </c>
      <c r="AL184" s="77">
        <f t="shared" si="315"/>
        <v>0</v>
      </c>
      <c r="AM184" s="118"/>
      <c r="AN184" s="118"/>
      <c r="AO184" s="119"/>
      <c r="AP184" s="119"/>
      <c r="AQ184" s="77">
        <f t="shared" si="316"/>
        <v>0</v>
      </c>
      <c r="AR184" s="77">
        <f t="shared" si="317"/>
        <v>0</v>
      </c>
      <c r="AS184" s="77">
        <f t="shared" si="318"/>
        <v>0</v>
      </c>
      <c r="AT184" s="118"/>
      <c r="AU184" s="118"/>
      <c r="AV184" s="119"/>
      <c r="AW184" s="119"/>
      <c r="AX184" s="77">
        <f t="shared" si="319"/>
        <v>0</v>
      </c>
      <c r="AY184" s="77">
        <f t="shared" si="320"/>
        <v>0</v>
      </c>
      <c r="AZ184" s="77">
        <f t="shared" si="321"/>
        <v>0</v>
      </c>
      <c r="BA184" s="118"/>
      <c r="BB184" s="118"/>
      <c r="BC184" s="119"/>
      <c r="BD184" s="119"/>
      <c r="BE184" s="77">
        <f t="shared" si="322"/>
        <v>0</v>
      </c>
      <c r="BF184" s="77">
        <f t="shared" si="323"/>
        <v>0</v>
      </c>
      <c r="BG184" s="77">
        <f t="shared" si="324"/>
        <v>0</v>
      </c>
      <c r="BH184" s="118"/>
      <c r="BI184" s="118"/>
      <c r="BJ184" s="119"/>
      <c r="BK184" s="119"/>
      <c r="BL184" s="77">
        <f t="shared" si="325"/>
        <v>0</v>
      </c>
      <c r="BM184" s="77">
        <f t="shared" si="326"/>
        <v>0</v>
      </c>
      <c r="BN184" s="77">
        <f t="shared" si="327"/>
        <v>0</v>
      </c>
      <c r="BO184" s="118"/>
      <c r="BP184" s="118"/>
      <c r="BQ184" s="119"/>
      <c r="BR184" s="119"/>
      <c r="BS184" s="77">
        <f t="shared" si="328"/>
        <v>0</v>
      </c>
      <c r="BT184" s="77">
        <f t="shared" si="329"/>
        <v>0</v>
      </c>
      <c r="BU184" s="77">
        <f t="shared" si="330"/>
        <v>0</v>
      </c>
      <c r="BV184" s="118"/>
      <c r="BW184" s="118"/>
      <c r="BX184" s="119"/>
      <c r="BY184" s="119"/>
      <c r="BZ184" s="77">
        <f t="shared" si="331"/>
        <v>0</v>
      </c>
      <c r="CA184" s="77">
        <f t="shared" si="332"/>
        <v>0</v>
      </c>
      <c r="CB184" s="77">
        <f t="shared" si="333"/>
        <v>0</v>
      </c>
      <c r="CC184" s="118"/>
      <c r="CD184" s="118"/>
      <c r="CE184" s="119"/>
      <c r="CF184" s="119"/>
      <c r="CG184" s="77">
        <f t="shared" si="334"/>
        <v>0</v>
      </c>
      <c r="CH184" s="77">
        <f t="shared" si="335"/>
        <v>0</v>
      </c>
      <c r="CI184" s="77">
        <f t="shared" si="336"/>
        <v>0</v>
      </c>
      <c r="CJ184" s="118"/>
      <c r="CK184" s="118"/>
      <c r="CL184" s="119"/>
      <c r="CM184" s="119"/>
      <c r="CN184" s="77">
        <f t="shared" si="337"/>
        <v>0</v>
      </c>
      <c r="CO184" s="77">
        <f t="shared" si="338"/>
        <v>0</v>
      </c>
      <c r="CP184" s="77">
        <f t="shared" si="339"/>
        <v>0</v>
      </c>
      <c r="CQ184" s="118"/>
      <c r="CR184" s="118"/>
      <c r="CS184" s="119"/>
      <c r="CT184" s="119"/>
      <c r="CU184" s="77">
        <f t="shared" si="340"/>
        <v>0</v>
      </c>
      <c r="CV184" s="77">
        <f t="shared" si="341"/>
        <v>0</v>
      </c>
      <c r="CW184" s="77">
        <f t="shared" si="342"/>
        <v>0</v>
      </c>
      <c r="CX184" s="118"/>
      <c r="CY184" s="118"/>
      <c r="CZ184" s="119"/>
      <c r="DA184" s="119"/>
      <c r="DB184" s="77">
        <f t="shared" si="343"/>
        <v>0</v>
      </c>
      <c r="DC184" s="77">
        <f t="shared" si="344"/>
        <v>0</v>
      </c>
      <c r="DD184" s="77">
        <f t="shared" si="345"/>
        <v>0</v>
      </c>
      <c r="DE184" s="118"/>
      <c r="DF184" s="118"/>
      <c r="DG184" s="119"/>
      <c r="DH184" s="119"/>
      <c r="DI184" s="77">
        <f t="shared" si="346"/>
        <v>0</v>
      </c>
      <c r="DJ184" s="77">
        <f t="shared" si="347"/>
        <v>0</v>
      </c>
      <c r="DK184" s="77">
        <f t="shared" si="348"/>
        <v>0</v>
      </c>
      <c r="DL184" s="118"/>
      <c r="DM184" s="118"/>
      <c r="DN184" s="119"/>
      <c r="DO184" s="119"/>
      <c r="DP184" s="77">
        <f t="shared" si="349"/>
        <v>0</v>
      </c>
      <c r="DQ184" s="77">
        <f t="shared" si="350"/>
        <v>0</v>
      </c>
      <c r="DR184" s="77">
        <f t="shared" si="351"/>
        <v>0</v>
      </c>
      <c r="DS184" s="118"/>
      <c r="DT184" s="118"/>
      <c r="DU184" s="119"/>
      <c r="DV184" s="119"/>
      <c r="DW184" s="77">
        <f t="shared" si="352"/>
        <v>0</v>
      </c>
      <c r="DX184" s="77">
        <f t="shared" si="353"/>
        <v>0</v>
      </c>
      <c r="DY184" s="77">
        <f t="shared" si="354"/>
        <v>0</v>
      </c>
      <c r="DZ184" s="118"/>
      <c r="EA184" s="118"/>
      <c r="EB184" s="119"/>
      <c r="EC184" s="119"/>
      <c r="ED184" s="77">
        <f t="shared" si="355"/>
        <v>0</v>
      </c>
      <c r="EE184" s="77">
        <f t="shared" si="356"/>
        <v>0</v>
      </c>
      <c r="EF184" s="77">
        <f t="shared" si="357"/>
        <v>0</v>
      </c>
      <c r="EG184" s="118"/>
      <c r="EH184" s="118"/>
      <c r="EI184" s="119"/>
      <c r="EJ184" s="119"/>
      <c r="EK184" s="77">
        <f t="shared" si="358"/>
        <v>0</v>
      </c>
      <c r="EL184" s="77">
        <f t="shared" si="359"/>
        <v>0</v>
      </c>
      <c r="EM184" s="77">
        <f t="shared" si="360"/>
        <v>0</v>
      </c>
      <c r="EN184" s="118"/>
      <c r="EO184" s="118"/>
      <c r="EP184" s="119"/>
      <c r="EQ184" s="119"/>
      <c r="ER184" s="77">
        <f t="shared" si="361"/>
        <v>0</v>
      </c>
      <c r="ES184" s="77">
        <f t="shared" si="362"/>
        <v>0</v>
      </c>
      <c r="ET184" s="77">
        <f t="shared" si="363"/>
        <v>0</v>
      </c>
      <c r="EU184" s="118"/>
      <c r="EV184" s="118"/>
      <c r="EW184" s="119"/>
      <c r="EX184" s="119"/>
      <c r="EY184" s="77">
        <f t="shared" si="364"/>
        <v>0</v>
      </c>
      <c r="EZ184" s="77">
        <f t="shared" si="365"/>
        <v>0</v>
      </c>
      <c r="FA184" s="77">
        <f t="shared" si="366"/>
        <v>0</v>
      </c>
      <c r="FB184" s="118"/>
      <c r="FC184" s="118"/>
      <c r="FD184" s="119"/>
      <c r="FE184" s="119"/>
      <c r="FF184" s="77">
        <f t="shared" si="367"/>
        <v>0</v>
      </c>
      <c r="FG184" s="77">
        <f t="shared" si="368"/>
        <v>0</v>
      </c>
      <c r="FH184" s="77">
        <f t="shared" si="369"/>
        <v>0</v>
      </c>
      <c r="FI184" s="118"/>
      <c r="FJ184" s="118"/>
      <c r="FK184" s="119"/>
      <c r="FL184" s="119"/>
      <c r="FM184" s="77">
        <f t="shared" si="370"/>
        <v>0</v>
      </c>
      <c r="FN184" s="77">
        <f t="shared" si="371"/>
        <v>0</v>
      </c>
      <c r="FO184" s="77">
        <f t="shared" si="372"/>
        <v>0</v>
      </c>
      <c r="FP184" s="118"/>
      <c r="FQ184" s="118"/>
      <c r="FR184" s="119"/>
      <c r="FS184" s="119"/>
      <c r="FT184" s="77">
        <f t="shared" si="373"/>
        <v>0</v>
      </c>
      <c r="FU184" s="77">
        <f t="shared" si="374"/>
        <v>0</v>
      </c>
      <c r="FV184" s="77">
        <f t="shared" si="375"/>
        <v>0</v>
      </c>
      <c r="FW184" s="118"/>
      <c r="FX184" s="118"/>
      <c r="FY184" s="119"/>
      <c r="FZ184" s="119"/>
      <c r="GA184" s="77">
        <f t="shared" si="376"/>
        <v>0</v>
      </c>
      <c r="GB184" s="77">
        <f t="shared" si="377"/>
        <v>0</v>
      </c>
      <c r="GC184" s="77">
        <f t="shared" si="378"/>
        <v>0</v>
      </c>
      <c r="GD184" s="118"/>
      <c r="GE184" s="118"/>
      <c r="GF184" s="119"/>
      <c r="GG184" s="119"/>
      <c r="GH184" s="77">
        <f t="shared" si="379"/>
        <v>0</v>
      </c>
      <c r="GI184" s="77">
        <f t="shared" si="380"/>
        <v>0</v>
      </c>
      <c r="GJ184" s="77">
        <f t="shared" si="381"/>
        <v>0</v>
      </c>
      <c r="GK184" s="118"/>
      <c r="GL184" s="118"/>
      <c r="GM184" s="119"/>
      <c r="GN184" s="119"/>
      <c r="GO184" s="77">
        <f t="shared" si="382"/>
        <v>0</v>
      </c>
      <c r="GP184" s="77">
        <f t="shared" si="383"/>
        <v>0</v>
      </c>
      <c r="GQ184" s="77">
        <f t="shared" si="384"/>
        <v>0</v>
      </c>
      <c r="GR184" s="118"/>
      <c r="GS184" s="118"/>
      <c r="GT184" s="119"/>
      <c r="GU184" s="119"/>
      <c r="GV184" s="77">
        <f t="shared" si="385"/>
        <v>0</v>
      </c>
      <c r="GW184" s="77">
        <f t="shared" si="386"/>
        <v>0</v>
      </c>
      <c r="GX184" s="77">
        <f t="shared" si="387"/>
        <v>0</v>
      </c>
      <c r="GY184" s="118"/>
      <c r="GZ184" s="118"/>
      <c r="HA184" s="119"/>
      <c r="HB184" s="119"/>
      <c r="HC184" s="77">
        <f t="shared" si="388"/>
        <v>0</v>
      </c>
      <c r="HD184" s="77">
        <f t="shared" si="389"/>
        <v>0</v>
      </c>
      <c r="HE184" s="77">
        <f t="shared" si="390"/>
        <v>0</v>
      </c>
      <c r="HF184" s="118"/>
      <c r="HG184" s="118"/>
      <c r="HH184" s="119"/>
      <c r="HI184" s="119"/>
      <c r="HJ184" s="77">
        <f t="shared" si="391"/>
        <v>0</v>
      </c>
      <c r="HK184" s="77">
        <f t="shared" si="392"/>
        <v>0</v>
      </c>
      <c r="HL184" s="77">
        <f t="shared" si="393"/>
        <v>0</v>
      </c>
      <c r="HM184" s="120"/>
      <c r="HN184" s="120"/>
      <c r="HO184" s="120"/>
      <c r="HP184" s="120"/>
      <c r="HQ184" s="120"/>
      <c r="HR184" s="120"/>
      <c r="HS184" s="76">
        <f t="shared" si="288"/>
        <v>0</v>
      </c>
      <c r="HT184" s="76">
        <f t="shared" si="289"/>
        <v>0</v>
      </c>
      <c r="HU184" s="76">
        <f t="shared" si="290"/>
        <v>0</v>
      </c>
      <c r="HV184" s="76">
        <f t="shared" si="291"/>
        <v>0</v>
      </c>
      <c r="HW184" s="76">
        <f t="shared" si="292"/>
        <v>0</v>
      </c>
      <c r="HX184" s="76">
        <f t="shared" si="293"/>
        <v>0</v>
      </c>
      <c r="HY184" s="76">
        <f t="shared" si="294"/>
        <v>0</v>
      </c>
      <c r="HZ184" s="76">
        <f t="shared" si="295"/>
        <v>0</v>
      </c>
      <c r="IA184" s="76">
        <f t="shared" si="296"/>
        <v>0</v>
      </c>
      <c r="IB184" s="76">
        <f t="shared" si="297"/>
        <v>0</v>
      </c>
      <c r="IC184" s="76">
        <f t="shared" si="298"/>
        <v>0</v>
      </c>
      <c r="ID184" s="76">
        <f t="shared" si="299"/>
        <v>0</v>
      </c>
      <c r="IE184" s="78">
        <f>IF('Daftar Pegawai'!I178="ASN YANG TIDAK DIBAYARKAN TPP",100%,
 IF(HZ184&gt;=$C$4,100%,
 (HN184*3%)+H184+I184+J184+O184+P184+Q184+V184+W184+X184+AC184+AD184+AE184+AJ184+AK184+AL184+AQ184+AR184+AS184+AX184+AY184+AZ184+BE184+BF184+BG184+BL184+BM184+BN184+BS184+BT184+BU184+BZ184+CA184+CB184+CG184+CH184+CI184+CN184+CO184+CP184+CU184+CV184+CW184+DB184+DC184+DD184+DI184+DJ184+DK184+DP184+DQ184+DR184+DW184+DX184+DY184+ED184+EE184+EF184+EK184+EL184+EM184+ER184+ES184+ET184+EY184+EZ184+FA184+FF184+FG184+FH184+FM184+FN184+FO184+FT184+FU184+FV184+GA184+GB184+GC184+GH184+GI184+GJ184+GO184+GP184+GQ184+GV184+GW184+GX184+HC184+HD184+HE184+HJ184+HK184+HL184+'Daftar Pegawai'!K178+'Daftar Pegawai'!M178+'Daftar Pegawai'!U178+'Daftar Pegawai'!O178+'Daftar Pegawai'!Q178+'Daftar Pegawai'!S178
 )
)</f>
        <v>1</v>
      </c>
      <c r="IF184" s="78">
        <f t="shared" si="394"/>
        <v>1</v>
      </c>
    </row>
    <row r="185" spans="1:240" x14ac:dyDescent="0.25">
      <c r="A185" s="121">
        <f t="shared" si="300"/>
        <v>175</v>
      </c>
      <c r="B185" s="121">
        <f>'Daftar Pegawai'!B179</f>
        <v>0</v>
      </c>
      <c r="C185" s="121">
        <f>'Daftar Pegawai'!C179</f>
        <v>0</v>
      </c>
      <c r="D185" s="118"/>
      <c r="E185" s="118"/>
      <c r="F185" s="119"/>
      <c r="G185" s="119"/>
      <c r="H185" s="77">
        <f t="shared" si="301"/>
        <v>0</v>
      </c>
      <c r="I185" s="77">
        <f t="shared" si="302"/>
        <v>0</v>
      </c>
      <c r="J185" s="77">
        <f t="shared" si="303"/>
        <v>0</v>
      </c>
      <c r="K185" s="118"/>
      <c r="L185" s="118"/>
      <c r="M185" s="119"/>
      <c r="N185" s="119"/>
      <c r="O185" s="77">
        <f t="shared" si="304"/>
        <v>0</v>
      </c>
      <c r="P185" s="77">
        <f t="shared" si="305"/>
        <v>0</v>
      </c>
      <c r="Q185" s="77">
        <f t="shared" si="306"/>
        <v>0</v>
      </c>
      <c r="R185" s="118"/>
      <c r="S185" s="118"/>
      <c r="T185" s="119"/>
      <c r="U185" s="119"/>
      <c r="V185" s="77">
        <f t="shared" si="307"/>
        <v>0</v>
      </c>
      <c r="W185" s="77">
        <f t="shared" si="308"/>
        <v>0</v>
      </c>
      <c r="X185" s="77">
        <f t="shared" si="309"/>
        <v>0</v>
      </c>
      <c r="Y185" s="118"/>
      <c r="Z185" s="118"/>
      <c r="AA185" s="119"/>
      <c r="AB185" s="119"/>
      <c r="AC185" s="77">
        <f t="shared" si="310"/>
        <v>0</v>
      </c>
      <c r="AD185" s="77">
        <f t="shared" si="311"/>
        <v>0</v>
      </c>
      <c r="AE185" s="77">
        <f t="shared" si="312"/>
        <v>0</v>
      </c>
      <c r="AF185" s="118"/>
      <c r="AG185" s="118"/>
      <c r="AH185" s="119"/>
      <c r="AI185" s="119"/>
      <c r="AJ185" s="77">
        <f t="shared" si="313"/>
        <v>0</v>
      </c>
      <c r="AK185" s="77">
        <f t="shared" si="314"/>
        <v>0</v>
      </c>
      <c r="AL185" s="77">
        <f t="shared" si="315"/>
        <v>0</v>
      </c>
      <c r="AM185" s="118"/>
      <c r="AN185" s="118"/>
      <c r="AO185" s="119"/>
      <c r="AP185" s="119"/>
      <c r="AQ185" s="77">
        <f t="shared" si="316"/>
        <v>0</v>
      </c>
      <c r="AR185" s="77">
        <f t="shared" si="317"/>
        <v>0</v>
      </c>
      <c r="AS185" s="77">
        <f t="shared" si="318"/>
        <v>0</v>
      </c>
      <c r="AT185" s="118"/>
      <c r="AU185" s="118"/>
      <c r="AV185" s="119"/>
      <c r="AW185" s="119"/>
      <c r="AX185" s="77">
        <f t="shared" si="319"/>
        <v>0</v>
      </c>
      <c r="AY185" s="77">
        <f t="shared" si="320"/>
        <v>0</v>
      </c>
      <c r="AZ185" s="77">
        <f t="shared" si="321"/>
        <v>0</v>
      </c>
      <c r="BA185" s="118"/>
      <c r="BB185" s="118"/>
      <c r="BC185" s="119"/>
      <c r="BD185" s="119"/>
      <c r="BE185" s="77">
        <f t="shared" si="322"/>
        <v>0</v>
      </c>
      <c r="BF185" s="77">
        <f t="shared" si="323"/>
        <v>0</v>
      </c>
      <c r="BG185" s="77">
        <f t="shared" si="324"/>
        <v>0</v>
      </c>
      <c r="BH185" s="118"/>
      <c r="BI185" s="118"/>
      <c r="BJ185" s="119"/>
      <c r="BK185" s="119"/>
      <c r="BL185" s="77">
        <f t="shared" si="325"/>
        <v>0</v>
      </c>
      <c r="BM185" s="77">
        <f t="shared" si="326"/>
        <v>0</v>
      </c>
      <c r="BN185" s="77">
        <f t="shared" si="327"/>
        <v>0</v>
      </c>
      <c r="BO185" s="118"/>
      <c r="BP185" s="118"/>
      <c r="BQ185" s="119"/>
      <c r="BR185" s="119"/>
      <c r="BS185" s="77">
        <f t="shared" si="328"/>
        <v>0</v>
      </c>
      <c r="BT185" s="77">
        <f t="shared" si="329"/>
        <v>0</v>
      </c>
      <c r="BU185" s="77">
        <f t="shared" si="330"/>
        <v>0</v>
      </c>
      <c r="BV185" s="118"/>
      <c r="BW185" s="118"/>
      <c r="BX185" s="119"/>
      <c r="BY185" s="119"/>
      <c r="BZ185" s="77">
        <f t="shared" si="331"/>
        <v>0</v>
      </c>
      <c r="CA185" s="77">
        <f t="shared" si="332"/>
        <v>0</v>
      </c>
      <c r="CB185" s="77">
        <f t="shared" si="333"/>
        <v>0</v>
      </c>
      <c r="CC185" s="118"/>
      <c r="CD185" s="118"/>
      <c r="CE185" s="119"/>
      <c r="CF185" s="119"/>
      <c r="CG185" s="77">
        <f t="shared" si="334"/>
        <v>0</v>
      </c>
      <c r="CH185" s="77">
        <f t="shared" si="335"/>
        <v>0</v>
      </c>
      <c r="CI185" s="77">
        <f t="shared" si="336"/>
        <v>0</v>
      </c>
      <c r="CJ185" s="118"/>
      <c r="CK185" s="118"/>
      <c r="CL185" s="119"/>
      <c r="CM185" s="119"/>
      <c r="CN185" s="77">
        <f t="shared" si="337"/>
        <v>0</v>
      </c>
      <c r="CO185" s="77">
        <f t="shared" si="338"/>
        <v>0</v>
      </c>
      <c r="CP185" s="77">
        <f t="shared" si="339"/>
        <v>0</v>
      </c>
      <c r="CQ185" s="118"/>
      <c r="CR185" s="118"/>
      <c r="CS185" s="119"/>
      <c r="CT185" s="119"/>
      <c r="CU185" s="77">
        <f t="shared" si="340"/>
        <v>0</v>
      </c>
      <c r="CV185" s="77">
        <f t="shared" si="341"/>
        <v>0</v>
      </c>
      <c r="CW185" s="77">
        <f t="shared" si="342"/>
        <v>0</v>
      </c>
      <c r="CX185" s="118"/>
      <c r="CY185" s="118"/>
      <c r="CZ185" s="119"/>
      <c r="DA185" s="119"/>
      <c r="DB185" s="77">
        <f t="shared" si="343"/>
        <v>0</v>
      </c>
      <c r="DC185" s="77">
        <f t="shared" si="344"/>
        <v>0</v>
      </c>
      <c r="DD185" s="77">
        <f t="shared" si="345"/>
        <v>0</v>
      </c>
      <c r="DE185" s="118"/>
      <c r="DF185" s="118"/>
      <c r="DG185" s="119"/>
      <c r="DH185" s="119"/>
      <c r="DI185" s="77">
        <f t="shared" si="346"/>
        <v>0</v>
      </c>
      <c r="DJ185" s="77">
        <f t="shared" si="347"/>
        <v>0</v>
      </c>
      <c r="DK185" s="77">
        <f t="shared" si="348"/>
        <v>0</v>
      </c>
      <c r="DL185" s="118"/>
      <c r="DM185" s="118"/>
      <c r="DN185" s="119"/>
      <c r="DO185" s="119"/>
      <c r="DP185" s="77">
        <f t="shared" si="349"/>
        <v>0</v>
      </c>
      <c r="DQ185" s="77">
        <f t="shared" si="350"/>
        <v>0</v>
      </c>
      <c r="DR185" s="77">
        <f t="shared" si="351"/>
        <v>0</v>
      </c>
      <c r="DS185" s="118"/>
      <c r="DT185" s="118"/>
      <c r="DU185" s="119"/>
      <c r="DV185" s="119"/>
      <c r="DW185" s="77">
        <f t="shared" si="352"/>
        <v>0</v>
      </c>
      <c r="DX185" s="77">
        <f t="shared" si="353"/>
        <v>0</v>
      </c>
      <c r="DY185" s="77">
        <f t="shared" si="354"/>
        <v>0</v>
      </c>
      <c r="DZ185" s="118"/>
      <c r="EA185" s="118"/>
      <c r="EB185" s="119"/>
      <c r="EC185" s="119"/>
      <c r="ED185" s="77">
        <f t="shared" si="355"/>
        <v>0</v>
      </c>
      <c r="EE185" s="77">
        <f t="shared" si="356"/>
        <v>0</v>
      </c>
      <c r="EF185" s="77">
        <f t="shared" si="357"/>
        <v>0</v>
      </c>
      <c r="EG185" s="118"/>
      <c r="EH185" s="118"/>
      <c r="EI185" s="119"/>
      <c r="EJ185" s="119"/>
      <c r="EK185" s="77">
        <f t="shared" si="358"/>
        <v>0</v>
      </c>
      <c r="EL185" s="77">
        <f t="shared" si="359"/>
        <v>0</v>
      </c>
      <c r="EM185" s="77">
        <f t="shared" si="360"/>
        <v>0</v>
      </c>
      <c r="EN185" s="118"/>
      <c r="EO185" s="118"/>
      <c r="EP185" s="119"/>
      <c r="EQ185" s="119"/>
      <c r="ER185" s="77">
        <f t="shared" si="361"/>
        <v>0</v>
      </c>
      <c r="ES185" s="77">
        <f t="shared" si="362"/>
        <v>0</v>
      </c>
      <c r="ET185" s="77">
        <f t="shared" si="363"/>
        <v>0</v>
      </c>
      <c r="EU185" s="118"/>
      <c r="EV185" s="118"/>
      <c r="EW185" s="119"/>
      <c r="EX185" s="119"/>
      <c r="EY185" s="77">
        <f t="shared" si="364"/>
        <v>0</v>
      </c>
      <c r="EZ185" s="77">
        <f t="shared" si="365"/>
        <v>0</v>
      </c>
      <c r="FA185" s="77">
        <f t="shared" si="366"/>
        <v>0</v>
      </c>
      <c r="FB185" s="118"/>
      <c r="FC185" s="118"/>
      <c r="FD185" s="119"/>
      <c r="FE185" s="119"/>
      <c r="FF185" s="77">
        <f t="shared" si="367"/>
        <v>0</v>
      </c>
      <c r="FG185" s="77">
        <f t="shared" si="368"/>
        <v>0</v>
      </c>
      <c r="FH185" s="77">
        <f t="shared" si="369"/>
        <v>0</v>
      </c>
      <c r="FI185" s="118"/>
      <c r="FJ185" s="118"/>
      <c r="FK185" s="119"/>
      <c r="FL185" s="119"/>
      <c r="FM185" s="77">
        <f t="shared" si="370"/>
        <v>0</v>
      </c>
      <c r="FN185" s="77">
        <f t="shared" si="371"/>
        <v>0</v>
      </c>
      <c r="FO185" s="77">
        <f t="shared" si="372"/>
        <v>0</v>
      </c>
      <c r="FP185" s="118"/>
      <c r="FQ185" s="118"/>
      <c r="FR185" s="119"/>
      <c r="FS185" s="119"/>
      <c r="FT185" s="77">
        <f t="shared" si="373"/>
        <v>0</v>
      </c>
      <c r="FU185" s="77">
        <f t="shared" si="374"/>
        <v>0</v>
      </c>
      <c r="FV185" s="77">
        <f t="shared" si="375"/>
        <v>0</v>
      </c>
      <c r="FW185" s="118"/>
      <c r="FX185" s="118"/>
      <c r="FY185" s="119"/>
      <c r="FZ185" s="119"/>
      <c r="GA185" s="77">
        <f t="shared" si="376"/>
        <v>0</v>
      </c>
      <c r="GB185" s="77">
        <f t="shared" si="377"/>
        <v>0</v>
      </c>
      <c r="GC185" s="77">
        <f t="shared" si="378"/>
        <v>0</v>
      </c>
      <c r="GD185" s="118"/>
      <c r="GE185" s="118"/>
      <c r="GF185" s="119"/>
      <c r="GG185" s="119"/>
      <c r="GH185" s="77">
        <f t="shared" si="379"/>
        <v>0</v>
      </c>
      <c r="GI185" s="77">
        <f t="shared" si="380"/>
        <v>0</v>
      </c>
      <c r="GJ185" s="77">
        <f t="shared" si="381"/>
        <v>0</v>
      </c>
      <c r="GK185" s="118"/>
      <c r="GL185" s="118"/>
      <c r="GM185" s="119"/>
      <c r="GN185" s="119"/>
      <c r="GO185" s="77">
        <f t="shared" si="382"/>
        <v>0</v>
      </c>
      <c r="GP185" s="77">
        <f t="shared" si="383"/>
        <v>0</v>
      </c>
      <c r="GQ185" s="77">
        <f t="shared" si="384"/>
        <v>0</v>
      </c>
      <c r="GR185" s="118"/>
      <c r="GS185" s="118"/>
      <c r="GT185" s="119"/>
      <c r="GU185" s="119"/>
      <c r="GV185" s="77">
        <f t="shared" si="385"/>
        <v>0</v>
      </c>
      <c r="GW185" s="77">
        <f t="shared" si="386"/>
        <v>0</v>
      </c>
      <c r="GX185" s="77">
        <f t="shared" si="387"/>
        <v>0</v>
      </c>
      <c r="GY185" s="118"/>
      <c r="GZ185" s="118"/>
      <c r="HA185" s="119"/>
      <c r="HB185" s="119"/>
      <c r="HC185" s="77">
        <f t="shared" si="388"/>
        <v>0</v>
      </c>
      <c r="HD185" s="77">
        <f t="shared" si="389"/>
        <v>0</v>
      </c>
      <c r="HE185" s="77">
        <f t="shared" si="390"/>
        <v>0</v>
      </c>
      <c r="HF185" s="118"/>
      <c r="HG185" s="118"/>
      <c r="HH185" s="119"/>
      <c r="HI185" s="119"/>
      <c r="HJ185" s="77">
        <f t="shared" si="391"/>
        <v>0</v>
      </c>
      <c r="HK185" s="77">
        <f t="shared" si="392"/>
        <v>0</v>
      </c>
      <c r="HL185" s="77">
        <f t="shared" si="393"/>
        <v>0</v>
      </c>
      <c r="HM185" s="120"/>
      <c r="HN185" s="120"/>
      <c r="HO185" s="120"/>
      <c r="HP185" s="120"/>
      <c r="HQ185" s="120"/>
      <c r="HR185" s="120"/>
      <c r="HS185" s="76">
        <f t="shared" si="288"/>
        <v>0</v>
      </c>
      <c r="HT185" s="76">
        <f t="shared" si="289"/>
        <v>0</v>
      </c>
      <c r="HU185" s="76">
        <f t="shared" si="290"/>
        <v>0</v>
      </c>
      <c r="HV185" s="76">
        <f t="shared" si="291"/>
        <v>0</v>
      </c>
      <c r="HW185" s="76">
        <f t="shared" si="292"/>
        <v>0</v>
      </c>
      <c r="HX185" s="76">
        <f t="shared" si="293"/>
        <v>0</v>
      </c>
      <c r="HY185" s="76">
        <f t="shared" si="294"/>
        <v>0</v>
      </c>
      <c r="HZ185" s="76">
        <f t="shared" si="295"/>
        <v>0</v>
      </c>
      <c r="IA185" s="76">
        <f t="shared" si="296"/>
        <v>0</v>
      </c>
      <c r="IB185" s="76">
        <f t="shared" si="297"/>
        <v>0</v>
      </c>
      <c r="IC185" s="76">
        <f t="shared" si="298"/>
        <v>0</v>
      </c>
      <c r="ID185" s="76">
        <f t="shared" si="299"/>
        <v>0</v>
      </c>
      <c r="IE185" s="78">
        <f>IF('Daftar Pegawai'!I179="ASN YANG TIDAK DIBAYARKAN TPP",100%,
 IF(HZ185&gt;=$C$4,100%,
 (HN185*3%)+H185+I185+J185+O185+P185+Q185+V185+W185+X185+AC185+AD185+AE185+AJ185+AK185+AL185+AQ185+AR185+AS185+AX185+AY185+AZ185+BE185+BF185+BG185+BL185+BM185+BN185+BS185+BT185+BU185+BZ185+CA185+CB185+CG185+CH185+CI185+CN185+CO185+CP185+CU185+CV185+CW185+DB185+DC185+DD185+DI185+DJ185+DK185+DP185+DQ185+DR185+DW185+DX185+DY185+ED185+EE185+EF185+EK185+EL185+EM185+ER185+ES185+ET185+EY185+EZ185+FA185+FF185+FG185+FH185+FM185+FN185+FO185+FT185+FU185+FV185+GA185+GB185+GC185+GH185+GI185+GJ185+GO185+GP185+GQ185+GV185+GW185+GX185+HC185+HD185+HE185+HJ185+HK185+HL185+'Daftar Pegawai'!K179+'Daftar Pegawai'!M179+'Daftar Pegawai'!U179+'Daftar Pegawai'!O179+'Daftar Pegawai'!Q179+'Daftar Pegawai'!S179
 )
)</f>
        <v>1</v>
      </c>
      <c r="IF185" s="78">
        <f t="shared" si="394"/>
        <v>1</v>
      </c>
    </row>
    <row r="186" spans="1:240" x14ac:dyDescent="0.25">
      <c r="A186" s="121">
        <f t="shared" si="300"/>
        <v>176</v>
      </c>
      <c r="B186" s="121">
        <f>'Daftar Pegawai'!B180</f>
        <v>0</v>
      </c>
      <c r="C186" s="121">
        <f>'Daftar Pegawai'!C180</f>
        <v>0</v>
      </c>
      <c r="D186" s="118"/>
      <c r="E186" s="118"/>
      <c r="F186" s="119"/>
      <c r="G186" s="119"/>
      <c r="H186" s="77">
        <f t="shared" si="301"/>
        <v>0</v>
      </c>
      <c r="I186" s="77">
        <f t="shared" si="302"/>
        <v>0</v>
      </c>
      <c r="J186" s="77">
        <f t="shared" si="303"/>
        <v>0</v>
      </c>
      <c r="K186" s="118"/>
      <c r="L186" s="118"/>
      <c r="M186" s="119"/>
      <c r="N186" s="119"/>
      <c r="O186" s="77">
        <f t="shared" si="304"/>
        <v>0</v>
      </c>
      <c r="P186" s="77">
        <f t="shared" si="305"/>
        <v>0</v>
      </c>
      <c r="Q186" s="77">
        <f t="shared" si="306"/>
        <v>0</v>
      </c>
      <c r="R186" s="118"/>
      <c r="S186" s="118"/>
      <c r="T186" s="119"/>
      <c r="U186" s="119"/>
      <c r="V186" s="77">
        <f t="shared" si="307"/>
        <v>0</v>
      </c>
      <c r="W186" s="77">
        <f t="shared" si="308"/>
        <v>0</v>
      </c>
      <c r="X186" s="77">
        <f t="shared" si="309"/>
        <v>0</v>
      </c>
      <c r="Y186" s="118"/>
      <c r="Z186" s="118"/>
      <c r="AA186" s="119"/>
      <c r="AB186" s="119"/>
      <c r="AC186" s="77">
        <f t="shared" si="310"/>
        <v>0</v>
      </c>
      <c r="AD186" s="77">
        <f t="shared" si="311"/>
        <v>0</v>
      </c>
      <c r="AE186" s="77">
        <f t="shared" si="312"/>
        <v>0</v>
      </c>
      <c r="AF186" s="118"/>
      <c r="AG186" s="118"/>
      <c r="AH186" s="119"/>
      <c r="AI186" s="119"/>
      <c r="AJ186" s="77">
        <f t="shared" si="313"/>
        <v>0</v>
      </c>
      <c r="AK186" s="77">
        <f t="shared" si="314"/>
        <v>0</v>
      </c>
      <c r="AL186" s="77">
        <f t="shared" si="315"/>
        <v>0</v>
      </c>
      <c r="AM186" s="118"/>
      <c r="AN186" s="118"/>
      <c r="AO186" s="119"/>
      <c r="AP186" s="119"/>
      <c r="AQ186" s="77">
        <f t="shared" si="316"/>
        <v>0</v>
      </c>
      <c r="AR186" s="77">
        <f t="shared" si="317"/>
        <v>0</v>
      </c>
      <c r="AS186" s="77">
        <f t="shared" si="318"/>
        <v>0</v>
      </c>
      <c r="AT186" s="118"/>
      <c r="AU186" s="118"/>
      <c r="AV186" s="119"/>
      <c r="AW186" s="119"/>
      <c r="AX186" s="77">
        <f t="shared" si="319"/>
        <v>0</v>
      </c>
      <c r="AY186" s="77">
        <f t="shared" si="320"/>
        <v>0</v>
      </c>
      <c r="AZ186" s="77">
        <f t="shared" si="321"/>
        <v>0</v>
      </c>
      <c r="BA186" s="118"/>
      <c r="BB186" s="118"/>
      <c r="BC186" s="119"/>
      <c r="BD186" s="119"/>
      <c r="BE186" s="77">
        <f t="shared" si="322"/>
        <v>0</v>
      </c>
      <c r="BF186" s="77">
        <f t="shared" si="323"/>
        <v>0</v>
      </c>
      <c r="BG186" s="77">
        <f t="shared" si="324"/>
        <v>0</v>
      </c>
      <c r="BH186" s="118"/>
      <c r="BI186" s="118"/>
      <c r="BJ186" s="119"/>
      <c r="BK186" s="119"/>
      <c r="BL186" s="77">
        <f t="shared" si="325"/>
        <v>0</v>
      </c>
      <c r="BM186" s="77">
        <f t="shared" si="326"/>
        <v>0</v>
      </c>
      <c r="BN186" s="77">
        <f t="shared" si="327"/>
        <v>0</v>
      </c>
      <c r="BO186" s="118"/>
      <c r="BP186" s="118"/>
      <c r="BQ186" s="119"/>
      <c r="BR186" s="119"/>
      <c r="BS186" s="77">
        <f t="shared" si="328"/>
        <v>0</v>
      </c>
      <c r="BT186" s="77">
        <f t="shared" si="329"/>
        <v>0</v>
      </c>
      <c r="BU186" s="77">
        <f t="shared" si="330"/>
        <v>0</v>
      </c>
      <c r="BV186" s="118"/>
      <c r="BW186" s="118"/>
      <c r="BX186" s="119"/>
      <c r="BY186" s="119"/>
      <c r="BZ186" s="77">
        <f t="shared" si="331"/>
        <v>0</v>
      </c>
      <c r="CA186" s="77">
        <f t="shared" si="332"/>
        <v>0</v>
      </c>
      <c r="CB186" s="77">
        <f t="shared" si="333"/>
        <v>0</v>
      </c>
      <c r="CC186" s="118"/>
      <c r="CD186" s="118"/>
      <c r="CE186" s="119"/>
      <c r="CF186" s="119"/>
      <c r="CG186" s="77">
        <f t="shared" si="334"/>
        <v>0</v>
      </c>
      <c r="CH186" s="77">
        <f t="shared" si="335"/>
        <v>0</v>
      </c>
      <c r="CI186" s="77">
        <f t="shared" si="336"/>
        <v>0</v>
      </c>
      <c r="CJ186" s="118"/>
      <c r="CK186" s="118"/>
      <c r="CL186" s="119"/>
      <c r="CM186" s="119"/>
      <c r="CN186" s="77">
        <f t="shared" si="337"/>
        <v>0</v>
      </c>
      <c r="CO186" s="77">
        <f t="shared" si="338"/>
        <v>0</v>
      </c>
      <c r="CP186" s="77">
        <f t="shared" si="339"/>
        <v>0</v>
      </c>
      <c r="CQ186" s="118"/>
      <c r="CR186" s="118"/>
      <c r="CS186" s="119"/>
      <c r="CT186" s="119"/>
      <c r="CU186" s="77">
        <f t="shared" si="340"/>
        <v>0</v>
      </c>
      <c r="CV186" s="77">
        <f t="shared" si="341"/>
        <v>0</v>
      </c>
      <c r="CW186" s="77">
        <f t="shared" si="342"/>
        <v>0</v>
      </c>
      <c r="CX186" s="118"/>
      <c r="CY186" s="118"/>
      <c r="CZ186" s="119"/>
      <c r="DA186" s="119"/>
      <c r="DB186" s="77">
        <f t="shared" si="343"/>
        <v>0</v>
      </c>
      <c r="DC186" s="77">
        <f t="shared" si="344"/>
        <v>0</v>
      </c>
      <c r="DD186" s="77">
        <f t="shared" si="345"/>
        <v>0</v>
      </c>
      <c r="DE186" s="118"/>
      <c r="DF186" s="118"/>
      <c r="DG186" s="119"/>
      <c r="DH186" s="119"/>
      <c r="DI186" s="77">
        <f t="shared" si="346"/>
        <v>0</v>
      </c>
      <c r="DJ186" s="77">
        <f t="shared" si="347"/>
        <v>0</v>
      </c>
      <c r="DK186" s="77">
        <f t="shared" si="348"/>
        <v>0</v>
      </c>
      <c r="DL186" s="118"/>
      <c r="DM186" s="118"/>
      <c r="DN186" s="119"/>
      <c r="DO186" s="119"/>
      <c r="DP186" s="77">
        <f t="shared" si="349"/>
        <v>0</v>
      </c>
      <c r="DQ186" s="77">
        <f t="shared" si="350"/>
        <v>0</v>
      </c>
      <c r="DR186" s="77">
        <f t="shared" si="351"/>
        <v>0</v>
      </c>
      <c r="DS186" s="118"/>
      <c r="DT186" s="118"/>
      <c r="DU186" s="119"/>
      <c r="DV186" s="119"/>
      <c r="DW186" s="77">
        <f t="shared" si="352"/>
        <v>0</v>
      </c>
      <c r="DX186" s="77">
        <f t="shared" si="353"/>
        <v>0</v>
      </c>
      <c r="DY186" s="77">
        <f t="shared" si="354"/>
        <v>0</v>
      </c>
      <c r="DZ186" s="118"/>
      <c r="EA186" s="118"/>
      <c r="EB186" s="119"/>
      <c r="EC186" s="119"/>
      <c r="ED186" s="77">
        <f t="shared" si="355"/>
        <v>0</v>
      </c>
      <c r="EE186" s="77">
        <f t="shared" si="356"/>
        <v>0</v>
      </c>
      <c r="EF186" s="77">
        <f t="shared" si="357"/>
        <v>0</v>
      </c>
      <c r="EG186" s="118"/>
      <c r="EH186" s="118"/>
      <c r="EI186" s="119"/>
      <c r="EJ186" s="119"/>
      <c r="EK186" s="77">
        <f t="shared" si="358"/>
        <v>0</v>
      </c>
      <c r="EL186" s="77">
        <f t="shared" si="359"/>
        <v>0</v>
      </c>
      <c r="EM186" s="77">
        <f t="shared" si="360"/>
        <v>0</v>
      </c>
      <c r="EN186" s="118"/>
      <c r="EO186" s="118"/>
      <c r="EP186" s="119"/>
      <c r="EQ186" s="119"/>
      <c r="ER186" s="77">
        <f t="shared" si="361"/>
        <v>0</v>
      </c>
      <c r="ES186" s="77">
        <f t="shared" si="362"/>
        <v>0</v>
      </c>
      <c r="ET186" s="77">
        <f t="shared" si="363"/>
        <v>0</v>
      </c>
      <c r="EU186" s="118"/>
      <c r="EV186" s="118"/>
      <c r="EW186" s="119"/>
      <c r="EX186" s="119"/>
      <c r="EY186" s="77">
        <f t="shared" si="364"/>
        <v>0</v>
      </c>
      <c r="EZ186" s="77">
        <f t="shared" si="365"/>
        <v>0</v>
      </c>
      <c r="FA186" s="77">
        <f t="shared" si="366"/>
        <v>0</v>
      </c>
      <c r="FB186" s="118"/>
      <c r="FC186" s="118"/>
      <c r="FD186" s="119"/>
      <c r="FE186" s="119"/>
      <c r="FF186" s="77">
        <f t="shared" si="367"/>
        <v>0</v>
      </c>
      <c r="FG186" s="77">
        <f t="shared" si="368"/>
        <v>0</v>
      </c>
      <c r="FH186" s="77">
        <f t="shared" si="369"/>
        <v>0</v>
      </c>
      <c r="FI186" s="118"/>
      <c r="FJ186" s="118"/>
      <c r="FK186" s="119"/>
      <c r="FL186" s="119"/>
      <c r="FM186" s="77">
        <f t="shared" si="370"/>
        <v>0</v>
      </c>
      <c r="FN186" s="77">
        <f t="shared" si="371"/>
        <v>0</v>
      </c>
      <c r="FO186" s="77">
        <f t="shared" si="372"/>
        <v>0</v>
      </c>
      <c r="FP186" s="118"/>
      <c r="FQ186" s="118"/>
      <c r="FR186" s="119"/>
      <c r="FS186" s="119"/>
      <c r="FT186" s="77">
        <f t="shared" si="373"/>
        <v>0</v>
      </c>
      <c r="FU186" s="77">
        <f t="shared" si="374"/>
        <v>0</v>
      </c>
      <c r="FV186" s="77">
        <f t="shared" si="375"/>
        <v>0</v>
      </c>
      <c r="FW186" s="118"/>
      <c r="FX186" s="118"/>
      <c r="FY186" s="119"/>
      <c r="FZ186" s="119"/>
      <c r="GA186" s="77">
        <f t="shared" si="376"/>
        <v>0</v>
      </c>
      <c r="GB186" s="77">
        <f t="shared" si="377"/>
        <v>0</v>
      </c>
      <c r="GC186" s="77">
        <f t="shared" si="378"/>
        <v>0</v>
      </c>
      <c r="GD186" s="118"/>
      <c r="GE186" s="118"/>
      <c r="GF186" s="119"/>
      <c r="GG186" s="119"/>
      <c r="GH186" s="77">
        <f t="shared" si="379"/>
        <v>0</v>
      </c>
      <c r="GI186" s="77">
        <f t="shared" si="380"/>
        <v>0</v>
      </c>
      <c r="GJ186" s="77">
        <f t="shared" si="381"/>
        <v>0</v>
      </c>
      <c r="GK186" s="118"/>
      <c r="GL186" s="118"/>
      <c r="GM186" s="119"/>
      <c r="GN186" s="119"/>
      <c r="GO186" s="77">
        <f t="shared" si="382"/>
        <v>0</v>
      </c>
      <c r="GP186" s="77">
        <f t="shared" si="383"/>
        <v>0</v>
      </c>
      <c r="GQ186" s="77">
        <f t="shared" si="384"/>
        <v>0</v>
      </c>
      <c r="GR186" s="118"/>
      <c r="GS186" s="118"/>
      <c r="GT186" s="119"/>
      <c r="GU186" s="119"/>
      <c r="GV186" s="77">
        <f t="shared" si="385"/>
        <v>0</v>
      </c>
      <c r="GW186" s="77">
        <f t="shared" si="386"/>
        <v>0</v>
      </c>
      <c r="GX186" s="77">
        <f t="shared" si="387"/>
        <v>0</v>
      </c>
      <c r="GY186" s="118"/>
      <c r="GZ186" s="118"/>
      <c r="HA186" s="119"/>
      <c r="HB186" s="119"/>
      <c r="HC186" s="77">
        <f t="shared" si="388"/>
        <v>0</v>
      </c>
      <c r="HD186" s="77">
        <f t="shared" si="389"/>
        <v>0</v>
      </c>
      <c r="HE186" s="77">
        <f t="shared" si="390"/>
        <v>0</v>
      </c>
      <c r="HF186" s="118"/>
      <c r="HG186" s="118"/>
      <c r="HH186" s="119"/>
      <c r="HI186" s="119"/>
      <c r="HJ186" s="77">
        <f t="shared" si="391"/>
        <v>0</v>
      </c>
      <c r="HK186" s="77">
        <f t="shared" si="392"/>
        <v>0</v>
      </c>
      <c r="HL186" s="77">
        <f t="shared" si="393"/>
        <v>0</v>
      </c>
      <c r="HM186" s="120"/>
      <c r="HN186" s="120"/>
      <c r="HO186" s="120"/>
      <c r="HP186" s="120"/>
      <c r="HQ186" s="120"/>
      <c r="HR186" s="120"/>
      <c r="HS186" s="76">
        <f t="shared" si="288"/>
        <v>0</v>
      </c>
      <c r="HT186" s="76">
        <f t="shared" si="289"/>
        <v>0</v>
      </c>
      <c r="HU186" s="76">
        <f t="shared" si="290"/>
        <v>0</v>
      </c>
      <c r="HV186" s="76">
        <f t="shared" si="291"/>
        <v>0</v>
      </c>
      <c r="HW186" s="76">
        <f t="shared" si="292"/>
        <v>0</v>
      </c>
      <c r="HX186" s="76">
        <f t="shared" si="293"/>
        <v>0</v>
      </c>
      <c r="HY186" s="76">
        <f t="shared" si="294"/>
        <v>0</v>
      </c>
      <c r="HZ186" s="76">
        <f t="shared" si="295"/>
        <v>0</v>
      </c>
      <c r="IA186" s="76">
        <f t="shared" si="296"/>
        <v>0</v>
      </c>
      <c r="IB186" s="76">
        <f t="shared" si="297"/>
        <v>0</v>
      </c>
      <c r="IC186" s="76">
        <f t="shared" si="298"/>
        <v>0</v>
      </c>
      <c r="ID186" s="76">
        <f t="shared" si="299"/>
        <v>0</v>
      </c>
      <c r="IE186" s="78">
        <f>IF('Daftar Pegawai'!I180="ASN YANG TIDAK DIBAYARKAN TPP",100%,
 IF(HZ186&gt;=$C$4,100%,
 (HN186*3%)+H186+I186+J186+O186+P186+Q186+V186+W186+X186+AC186+AD186+AE186+AJ186+AK186+AL186+AQ186+AR186+AS186+AX186+AY186+AZ186+BE186+BF186+BG186+BL186+BM186+BN186+BS186+BT186+BU186+BZ186+CA186+CB186+CG186+CH186+CI186+CN186+CO186+CP186+CU186+CV186+CW186+DB186+DC186+DD186+DI186+DJ186+DK186+DP186+DQ186+DR186+DW186+DX186+DY186+ED186+EE186+EF186+EK186+EL186+EM186+ER186+ES186+ET186+EY186+EZ186+FA186+FF186+FG186+FH186+FM186+FN186+FO186+FT186+FU186+FV186+GA186+GB186+GC186+GH186+GI186+GJ186+GO186+GP186+GQ186+GV186+GW186+GX186+HC186+HD186+HE186+HJ186+HK186+HL186+'Daftar Pegawai'!K180+'Daftar Pegawai'!M180+'Daftar Pegawai'!U180+'Daftar Pegawai'!O180+'Daftar Pegawai'!Q180+'Daftar Pegawai'!S180
 )
)</f>
        <v>1</v>
      </c>
      <c r="IF186" s="78">
        <f t="shared" si="394"/>
        <v>1</v>
      </c>
    </row>
    <row r="187" spans="1:240" x14ac:dyDescent="0.25">
      <c r="A187" s="121">
        <f t="shared" si="300"/>
        <v>177</v>
      </c>
      <c r="B187" s="121">
        <f>'Daftar Pegawai'!B181</f>
        <v>0</v>
      </c>
      <c r="C187" s="121">
        <f>'Daftar Pegawai'!C181</f>
        <v>0</v>
      </c>
      <c r="D187" s="118"/>
      <c r="E187" s="118"/>
      <c r="F187" s="119"/>
      <c r="G187" s="119"/>
      <c r="H187" s="77">
        <f t="shared" si="301"/>
        <v>0</v>
      </c>
      <c r="I187" s="77">
        <f t="shared" si="302"/>
        <v>0</v>
      </c>
      <c r="J187" s="77">
        <f t="shared" si="303"/>
        <v>0</v>
      </c>
      <c r="K187" s="118"/>
      <c r="L187" s="118"/>
      <c r="M187" s="119"/>
      <c r="N187" s="119"/>
      <c r="O187" s="77">
        <f t="shared" si="304"/>
        <v>0</v>
      </c>
      <c r="P187" s="77">
        <f t="shared" si="305"/>
        <v>0</v>
      </c>
      <c r="Q187" s="77">
        <f t="shared" si="306"/>
        <v>0</v>
      </c>
      <c r="R187" s="118"/>
      <c r="S187" s="118"/>
      <c r="T187" s="119"/>
      <c r="U187" s="119"/>
      <c r="V187" s="77">
        <f t="shared" si="307"/>
        <v>0</v>
      </c>
      <c r="W187" s="77">
        <f t="shared" si="308"/>
        <v>0</v>
      </c>
      <c r="X187" s="77">
        <f t="shared" si="309"/>
        <v>0</v>
      </c>
      <c r="Y187" s="118"/>
      <c r="Z187" s="118"/>
      <c r="AA187" s="119"/>
      <c r="AB187" s="119"/>
      <c r="AC187" s="77">
        <f t="shared" si="310"/>
        <v>0</v>
      </c>
      <c r="AD187" s="77">
        <f t="shared" si="311"/>
        <v>0</v>
      </c>
      <c r="AE187" s="77">
        <f t="shared" si="312"/>
        <v>0</v>
      </c>
      <c r="AF187" s="118"/>
      <c r="AG187" s="118"/>
      <c r="AH187" s="119"/>
      <c r="AI187" s="119"/>
      <c r="AJ187" s="77">
        <f t="shared" si="313"/>
        <v>0</v>
      </c>
      <c r="AK187" s="77">
        <f t="shared" si="314"/>
        <v>0</v>
      </c>
      <c r="AL187" s="77">
        <f t="shared" si="315"/>
        <v>0</v>
      </c>
      <c r="AM187" s="118"/>
      <c r="AN187" s="118"/>
      <c r="AO187" s="119"/>
      <c r="AP187" s="119"/>
      <c r="AQ187" s="77">
        <f t="shared" si="316"/>
        <v>0</v>
      </c>
      <c r="AR187" s="77">
        <f t="shared" si="317"/>
        <v>0</v>
      </c>
      <c r="AS187" s="77">
        <f t="shared" si="318"/>
        <v>0</v>
      </c>
      <c r="AT187" s="118"/>
      <c r="AU187" s="118"/>
      <c r="AV187" s="119"/>
      <c r="AW187" s="119"/>
      <c r="AX187" s="77">
        <f t="shared" si="319"/>
        <v>0</v>
      </c>
      <c r="AY187" s="77">
        <f t="shared" si="320"/>
        <v>0</v>
      </c>
      <c r="AZ187" s="77">
        <f t="shared" si="321"/>
        <v>0</v>
      </c>
      <c r="BA187" s="118"/>
      <c r="BB187" s="118"/>
      <c r="BC187" s="119"/>
      <c r="BD187" s="119"/>
      <c r="BE187" s="77">
        <f t="shared" si="322"/>
        <v>0</v>
      </c>
      <c r="BF187" s="77">
        <f t="shared" si="323"/>
        <v>0</v>
      </c>
      <c r="BG187" s="77">
        <f t="shared" si="324"/>
        <v>0</v>
      </c>
      <c r="BH187" s="118"/>
      <c r="BI187" s="118"/>
      <c r="BJ187" s="119"/>
      <c r="BK187" s="119"/>
      <c r="BL187" s="77">
        <f t="shared" si="325"/>
        <v>0</v>
      </c>
      <c r="BM187" s="77">
        <f t="shared" si="326"/>
        <v>0</v>
      </c>
      <c r="BN187" s="77">
        <f t="shared" si="327"/>
        <v>0</v>
      </c>
      <c r="BO187" s="118"/>
      <c r="BP187" s="118"/>
      <c r="BQ187" s="119"/>
      <c r="BR187" s="119"/>
      <c r="BS187" s="77">
        <f t="shared" si="328"/>
        <v>0</v>
      </c>
      <c r="BT187" s="77">
        <f t="shared" si="329"/>
        <v>0</v>
      </c>
      <c r="BU187" s="77">
        <f t="shared" si="330"/>
        <v>0</v>
      </c>
      <c r="BV187" s="118"/>
      <c r="BW187" s="118"/>
      <c r="BX187" s="119"/>
      <c r="BY187" s="119"/>
      <c r="BZ187" s="77">
        <f t="shared" si="331"/>
        <v>0</v>
      </c>
      <c r="CA187" s="77">
        <f t="shared" si="332"/>
        <v>0</v>
      </c>
      <c r="CB187" s="77">
        <f t="shared" si="333"/>
        <v>0</v>
      </c>
      <c r="CC187" s="118"/>
      <c r="CD187" s="118"/>
      <c r="CE187" s="119"/>
      <c r="CF187" s="119"/>
      <c r="CG187" s="77">
        <f t="shared" si="334"/>
        <v>0</v>
      </c>
      <c r="CH187" s="77">
        <f t="shared" si="335"/>
        <v>0</v>
      </c>
      <c r="CI187" s="77">
        <f t="shared" si="336"/>
        <v>0</v>
      </c>
      <c r="CJ187" s="118"/>
      <c r="CK187" s="118"/>
      <c r="CL187" s="119"/>
      <c r="CM187" s="119"/>
      <c r="CN187" s="77">
        <f t="shared" si="337"/>
        <v>0</v>
      </c>
      <c r="CO187" s="77">
        <f t="shared" si="338"/>
        <v>0</v>
      </c>
      <c r="CP187" s="77">
        <f t="shared" si="339"/>
        <v>0</v>
      </c>
      <c r="CQ187" s="118"/>
      <c r="CR187" s="118"/>
      <c r="CS187" s="119"/>
      <c r="CT187" s="119"/>
      <c r="CU187" s="77">
        <f t="shared" si="340"/>
        <v>0</v>
      </c>
      <c r="CV187" s="77">
        <f t="shared" si="341"/>
        <v>0</v>
      </c>
      <c r="CW187" s="77">
        <f t="shared" si="342"/>
        <v>0</v>
      </c>
      <c r="CX187" s="118"/>
      <c r="CY187" s="118"/>
      <c r="CZ187" s="119"/>
      <c r="DA187" s="119"/>
      <c r="DB187" s="77">
        <f t="shared" si="343"/>
        <v>0</v>
      </c>
      <c r="DC187" s="77">
        <f t="shared" si="344"/>
        <v>0</v>
      </c>
      <c r="DD187" s="77">
        <f t="shared" si="345"/>
        <v>0</v>
      </c>
      <c r="DE187" s="118"/>
      <c r="DF187" s="118"/>
      <c r="DG187" s="119"/>
      <c r="DH187" s="119"/>
      <c r="DI187" s="77">
        <f t="shared" si="346"/>
        <v>0</v>
      </c>
      <c r="DJ187" s="77">
        <f t="shared" si="347"/>
        <v>0</v>
      </c>
      <c r="DK187" s="77">
        <f t="shared" si="348"/>
        <v>0</v>
      </c>
      <c r="DL187" s="118"/>
      <c r="DM187" s="118"/>
      <c r="DN187" s="119"/>
      <c r="DO187" s="119"/>
      <c r="DP187" s="77">
        <f t="shared" si="349"/>
        <v>0</v>
      </c>
      <c r="DQ187" s="77">
        <f t="shared" si="350"/>
        <v>0</v>
      </c>
      <c r="DR187" s="77">
        <f t="shared" si="351"/>
        <v>0</v>
      </c>
      <c r="DS187" s="118"/>
      <c r="DT187" s="118"/>
      <c r="DU187" s="119"/>
      <c r="DV187" s="119"/>
      <c r="DW187" s="77">
        <f t="shared" si="352"/>
        <v>0</v>
      </c>
      <c r="DX187" s="77">
        <f t="shared" si="353"/>
        <v>0</v>
      </c>
      <c r="DY187" s="77">
        <f t="shared" si="354"/>
        <v>0</v>
      </c>
      <c r="DZ187" s="118"/>
      <c r="EA187" s="118"/>
      <c r="EB187" s="119"/>
      <c r="EC187" s="119"/>
      <c r="ED187" s="77">
        <f t="shared" si="355"/>
        <v>0</v>
      </c>
      <c r="EE187" s="77">
        <f t="shared" si="356"/>
        <v>0</v>
      </c>
      <c r="EF187" s="77">
        <f t="shared" si="357"/>
        <v>0</v>
      </c>
      <c r="EG187" s="118"/>
      <c r="EH187" s="118"/>
      <c r="EI187" s="119"/>
      <c r="EJ187" s="119"/>
      <c r="EK187" s="77">
        <f t="shared" si="358"/>
        <v>0</v>
      </c>
      <c r="EL187" s="77">
        <f t="shared" si="359"/>
        <v>0</v>
      </c>
      <c r="EM187" s="77">
        <f t="shared" si="360"/>
        <v>0</v>
      </c>
      <c r="EN187" s="118"/>
      <c r="EO187" s="118"/>
      <c r="EP187" s="119"/>
      <c r="EQ187" s="119"/>
      <c r="ER187" s="77">
        <f t="shared" si="361"/>
        <v>0</v>
      </c>
      <c r="ES187" s="77">
        <f t="shared" si="362"/>
        <v>0</v>
      </c>
      <c r="ET187" s="77">
        <f t="shared" si="363"/>
        <v>0</v>
      </c>
      <c r="EU187" s="118"/>
      <c r="EV187" s="118"/>
      <c r="EW187" s="119"/>
      <c r="EX187" s="119"/>
      <c r="EY187" s="77">
        <f t="shared" si="364"/>
        <v>0</v>
      </c>
      <c r="EZ187" s="77">
        <f t="shared" si="365"/>
        <v>0</v>
      </c>
      <c r="FA187" s="77">
        <f t="shared" si="366"/>
        <v>0</v>
      </c>
      <c r="FB187" s="118"/>
      <c r="FC187" s="118"/>
      <c r="FD187" s="119"/>
      <c r="FE187" s="119"/>
      <c r="FF187" s="77">
        <f t="shared" si="367"/>
        <v>0</v>
      </c>
      <c r="FG187" s="77">
        <f t="shared" si="368"/>
        <v>0</v>
      </c>
      <c r="FH187" s="77">
        <f t="shared" si="369"/>
        <v>0</v>
      </c>
      <c r="FI187" s="118"/>
      <c r="FJ187" s="118"/>
      <c r="FK187" s="119"/>
      <c r="FL187" s="119"/>
      <c r="FM187" s="77">
        <f t="shared" si="370"/>
        <v>0</v>
      </c>
      <c r="FN187" s="77">
        <f t="shared" si="371"/>
        <v>0</v>
      </c>
      <c r="FO187" s="77">
        <f t="shared" si="372"/>
        <v>0</v>
      </c>
      <c r="FP187" s="118"/>
      <c r="FQ187" s="118"/>
      <c r="FR187" s="119"/>
      <c r="FS187" s="119"/>
      <c r="FT187" s="77">
        <f t="shared" si="373"/>
        <v>0</v>
      </c>
      <c r="FU187" s="77">
        <f t="shared" si="374"/>
        <v>0</v>
      </c>
      <c r="FV187" s="77">
        <f t="shared" si="375"/>
        <v>0</v>
      </c>
      <c r="FW187" s="118"/>
      <c r="FX187" s="118"/>
      <c r="FY187" s="119"/>
      <c r="FZ187" s="119"/>
      <c r="GA187" s="77">
        <f t="shared" si="376"/>
        <v>0</v>
      </c>
      <c r="GB187" s="77">
        <f t="shared" si="377"/>
        <v>0</v>
      </c>
      <c r="GC187" s="77">
        <f t="shared" si="378"/>
        <v>0</v>
      </c>
      <c r="GD187" s="118"/>
      <c r="GE187" s="118"/>
      <c r="GF187" s="119"/>
      <c r="GG187" s="119"/>
      <c r="GH187" s="77">
        <f t="shared" si="379"/>
        <v>0</v>
      </c>
      <c r="GI187" s="77">
        <f t="shared" si="380"/>
        <v>0</v>
      </c>
      <c r="GJ187" s="77">
        <f t="shared" si="381"/>
        <v>0</v>
      </c>
      <c r="GK187" s="118"/>
      <c r="GL187" s="118"/>
      <c r="GM187" s="119"/>
      <c r="GN187" s="119"/>
      <c r="GO187" s="77">
        <f t="shared" si="382"/>
        <v>0</v>
      </c>
      <c r="GP187" s="77">
        <f t="shared" si="383"/>
        <v>0</v>
      </c>
      <c r="GQ187" s="77">
        <f t="shared" si="384"/>
        <v>0</v>
      </c>
      <c r="GR187" s="118"/>
      <c r="GS187" s="118"/>
      <c r="GT187" s="119"/>
      <c r="GU187" s="119"/>
      <c r="GV187" s="77">
        <f t="shared" si="385"/>
        <v>0</v>
      </c>
      <c r="GW187" s="77">
        <f t="shared" si="386"/>
        <v>0</v>
      </c>
      <c r="GX187" s="77">
        <f t="shared" si="387"/>
        <v>0</v>
      </c>
      <c r="GY187" s="118"/>
      <c r="GZ187" s="118"/>
      <c r="HA187" s="119"/>
      <c r="HB187" s="119"/>
      <c r="HC187" s="77">
        <f t="shared" si="388"/>
        <v>0</v>
      </c>
      <c r="HD187" s="77">
        <f t="shared" si="389"/>
        <v>0</v>
      </c>
      <c r="HE187" s="77">
        <f t="shared" si="390"/>
        <v>0</v>
      </c>
      <c r="HF187" s="118"/>
      <c r="HG187" s="118"/>
      <c r="HH187" s="119"/>
      <c r="HI187" s="119"/>
      <c r="HJ187" s="77">
        <f t="shared" si="391"/>
        <v>0</v>
      </c>
      <c r="HK187" s="77">
        <f t="shared" si="392"/>
        <v>0</v>
      </c>
      <c r="HL187" s="77">
        <f t="shared" si="393"/>
        <v>0</v>
      </c>
      <c r="HM187" s="120"/>
      <c r="HN187" s="120"/>
      <c r="HO187" s="120"/>
      <c r="HP187" s="120"/>
      <c r="HQ187" s="120"/>
      <c r="HR187" s="120"/>
      <c r="HS187" s="76">
        <f t="shared" si="288"/>
        <v>0</v>
      </c>
      <c r="HT187" s="76">
        <f t="shared" si="289"/>
        <v>0</v>
      </c>
      <c r="HU187" s="76">
        <f t="shared" si="290"/>
        <v>0</v>
      </c>
      <c r="HV187" s="76">
        <f t="shared" si="291"/>
        <v>0</v>
      </c>
      <c r="HW187" s="76">
        <f t="shared" si="292"/>
        <v>0</v>
      </c>
      <c r="HX187" s="76">
        <f t="shared" si="293"/>
        <v>0</v>
      </c>
      <c r="HY187" s="76">
        <f t="shared" si="294"/>
        <v>0</v>
      </c>
      <c r="HZ187" s="76">
        <f t="shared" si="295"/>
        <v>0</v>
      </c>
      <c r="IA187" s="76">
        <f t="shared" si="296"/>
        <v>0</v>
      </c>
      <c r="IB187" s="76">
        <f t="shared" si="297"/>
        <v>0</v>
      </c>
      <c r="IC187" s="76">
        <f t="shared" si="298"/>
        <v>0</v>
      </c>
      <c r="ID187" s="76">
        <f t="shared" si="299"/>
        <v>0</v>
      </c>
      <c r="IE187" s="78">
        <f>IF('Daftar Pegawai'!I181="ASN YANG TIDAK DIBAYARKAN TPP",100%,
 IF(HZ187&gt;=$C$4,100%,
 (HN187*3%)+H187+I187+J187+O187+P187+Q187+V187+W187+X187+AC187+AD187+AE187+AJ187+AK187+AL187+AQ187+AR187+AS187+AX187+AY187+AZ187+BE187+BF187+BG187+BL187+BM187+BN187+BS187+BT187+BU187+BZ187+CA187+CB187+CG187+CH187+CI187+CN187+CO187+CP187+CU187+CV187+CW187+DB187+DC187+DD187+DI187+DJ187+DK187+DP187+DQ187+DR187+DW187+DX187+DY187+ED187+EE187+EF187+EK187+EL187+EM187+ER187+ES187+ET187+EY187+EZ187+FA187+FF187+FG187+FH187+FM187+FN187+FO187+FT187+FU187+FV187+GA187+GB187+GC187+GH187+GI187+GJ187+GO187+GP187+GQ187+GV187+GW187+GX187+HC187+HD187+HE187+HJ187+HK187+HL187+'Daftar Pegawai'!K181+'Daftar Pegawai'!M181+'Daftar Pegawai'!U181+'Daftar Pegawai'!O181+'Daftar Pegawai'!Q181+'Daftar Pegawai'!S181
 )
)</f>
        <v>1</v>
      </c>
      <c r="IF187" s="78">
        <f t="shared" si="394"/>
        <v>1</v>
      </c>
    </row>
    <row r="188" spans="1:240" x14ac:dyDescent="0.25">
      <c r="A188" s="121">
        <f t="shared" si="300"/>
        <v>178</v>
      </c>
      <c r="B188" s="121">
        <f>'Daftar Pegawai'!B182</f>
        <v>0</v>
      </c>
      <c r="C188" s="121">
        <f>'Daftar Pegawai'!C182</f>
        <v>0</v>
      </c>
      <c r="D188" s="118"/>
      <c r="E188" s="118"/>
      <c r="F188" s="119"/>
      <c r="G188" s="119"/>
      <c r="H188" s="77">
        <f t="shared" si="301"/>
        <v>0</v>
      </c>
      <c r="I188" s="77">
        <f t="shared" si="302"/>
        <v>0</v>
      </c>
      <c r="J188" s="77">
        <f t="shared" si="303"/>
        <v>0</v>
      </c>
      <c r="K188" s="118"/>
      <c r="L188" s="118"/>
      <c r="M188" s="119"/>
      <c r="N188" s="119"/>
      <c r="O188" s="77">
        <f t="shared" si="304"/>
        <v>0</v>
      </c>
      <c r="P188" s="77">
        <f t="shared" si="305"/>
        <v>0</v>
      </c>
      <c r="Q188" s="77">
        <f t="shared" si="306"/>
        <v>0</v>
      </c>
      <c r="R188" s="118"/>
      <c r="S188" s="118"/>
      <c r="T188" s="119"/>
      <c r="U188" s="119"/>
      <c r="V188" s="77">
        <f t="shared" si="307"/>
        <v>0</v>
      </c>
      <c r="W188" s="77">
        <f t="shared" si="308"/>
        <v>0</v>
      </c>
      <c r="X188" s="77">
        <f t="shared" si="309"/>
        <v>0</v>
      </c>
      <c r="Y188" s="118"/>
      <c r="Z188" s="118"/>
      <c r="AA188" s="119"/>
      <c r="AB188" s="119"/>
      <c r="AC188" s="77">
        <f t="shared" si="310"/>
        <v>0</v>
      </c>
      <c r="AD188" s="77">
        <f t="shared" si="311"/>
        <v>0</v>
      </c>
      <c r="AE188" s="77">
        <f t="shared" si="312"/>
        <v>0</v>
      </c>
      <c r="AF188" s="118"/>
      <c r="AG188" s="118"/>
      <c r="AH188" s="119"/>
      <c r="AI188" s="119"/>
      <c r="AJ188" s="77">
        <f t="shared" si="313"/>
        <v>0</v>
      </c>
      <c r="AK188" s="77">
        <f t="shared" si="314"/>
        <v>0</v>
      </c>
      <c r="AL188" s="77">
        <f t="shared" si="315"/>
        <v>0</v>
      </c>
      <c r="AM188" s="118"/>
      <c r="AN188" s="118"/>
      <c r="AO188" s="119"/>
      <c r="AP188" s="119"/>
      <c r="AQ188" s="77">
        <f t="shared" si="316"/>
        <v>0</v>
      </c>
      <c r="AR188" s="77">
        <f t="shared" si="317"/>
        <v>0</v>
      </c>
      <c r="AS188" s="77">
        <f t="shared" si="318"/>
        <v>0</v>
      </c>
      <c r="AT188" s="118"/>
      <c r="AU188" s="118"/>
      <c r="AV188" s="119"/>
      <c r="AW188" s="119"/>
      <c r="AX188" s="77">
        <f t="shared" si="319"/>
        <v>0</v>
      </c>
      <c r="AY188" s="77">
        <f t="shared" si="320"/>
        <v>0</v>
      </c>
      <c r="AZ188" s="77">
        <f t="shared" si="321"/>
        <v>0</v>
      </c>
      <c r="BA188" s="118"/>
      <c r="BB188" s="118"/>
      <c r="BC188" s="119"/>
      <c r="BD188" s="119"/>
      <c r="BE188" s="77">
        <f t="shared" si="322"/>
        <v>0</v>
      </c>
      <c r="BF188" s="77">
        <f t="shared" si="323"/>
        <v>0</v>
      </c>
      <c r="BG188" s="77">
        <f t="shared" si="324"/>
        <v>0</v>
      </c>
      <c r="BH188" s="118"/>
      <c r="BI188" s="118"/>
      <c r="BJ188" s="119"/>
      <c r="BK188" s="119"/>
      <c r="BL188" s="77">
        <f t="shared" si="325"/>
        <v>0</v>
      </c>
      <c r="BM188" s="77">
        <f t="shared" si="326"/>
        <v>0</v>
      </c>
      <c r="BN188" s="77">
        <f t="shared" si="327"/>
        <v>0</v>
      </c>
      <c r="BO188" s="118"/>
      <c r="BP188" s="118"/>
      <c r="BQ188" s="119"/>
      <c r="BR188" s="119"/>
      <c r="BS188" s="77">
        <f t="shared" si="328"/>
        <v>0</v>
      </c>
      <c r="BT188" s="77">
        <f t="shared" si="329"/>
        <v>0</v>
      </c>
      <c r="BU188" s="77">
        <f t="shared" si="330"/>
        <v>0</v>
      </c>
      <c r="BV188" s="118"/>
      <c r="BW188" s="118"/>
      <c r="BX188" s="119"/>
      <c r="BY188" s="119"/>
      <c r="BZ188" s="77">
        <f t="shared" si="331"/>
        <v>0</v>
      </c>
      <c r="CA188" s="77">
        <f t="shared" si="332"/>
        <v>0</v>
      </c>
      <c r="CB188" s="77">
        <f t="shared" si="333"/>
        <v>0</v>
      </c>
      <c r="CC188" s="118"/>
      <c r="CD188" s="118"/>
      <c r="CE188" s="119"/>
      <c r="CF188" s="119"/>
      <c r="CG188" s="77">
        <f t="shared" si="334"/>
        <v>0</v>
      </c>
      <c r="CH188" s="77">
        <f t="shared" si="335"/>
        <v>0</v>
      </c>
      <c r="CI188" s="77">
        <f t="shared" si="336"/>
        <v>0</v>
      </c>
      <c r="CJ188" s="118"/>
      <c r="CK188" s="118"/>
      <c r="CL188" s="119"/>
      <c r="CM188" s="119"/>
      <c r="CN188" s="77">
        <f t="shared" si="337"/>
        <v>0</v>
      </c>
      <c r="CO188" s="77">
        <f t="shared" si="338"/>
        <v>0</v>
      </c>
      <c r="CP188" s="77">
        <f t="shared" si="339"/>
        <v>0</v>
      </c>
      <c r="CQ188" s="118"/>
      <c r="CR188" s="118"/>
      <c r="CS188" s="119"/>
      <c r="CT188" s="119"/>
      <c r="CU188" s="77">
        <f t="shared" si="340"/>
        <v>0</v>
      </c>
      <c r="CV188" s="77">
        <f t="shared" si="341"/>
        <v>0</v>
      </c>
      <c r="CW188" s="77">
        <f t="shared" si="342"/>
        <v>0</v>
      </c>
      <c r="CX188" s="118"/>
      <c r="CY188" s="118"/>
      <c r="CZ188" s="119"/>
      <c r="DA188" s="119"/>
      <c r="DB188" s="77">
        <f t="shared" si="343"/>
        <v>0</v>
      </c>
      <c r="DC188" s="77">
        <f t="shared" si="344"/>
        <v>0</v>
      </c>
      <c r="DD188" s="77">
        <f t="shared" si="345"/>
        <v>0</v>
      </c>
      <c r="DE188" s="118"/>
      <c r="DF188" s="118"/>
      <c r="DG188" s="119"/>
      <c r="DH188" s="119"/>
      <c r="DI188" s="77">
        <f t="shared" si="346"/>
        <v>0</v>
      </c>
      <c r="DJ188" s="77">
        <f t="shared" si="347"/>
        <v>0</v>
      </c>
      <c r="DK188" s="77">
        <f t="shared" si="348"/>
        <v>0</v>
      </c>
      <c r="DL188" s="118"/>
      <c r="DM188" s="118"/>
      <c r="DN188" s="119"/>
      <c r="DO188" s="119"/>
      <c r="DP188" s="77">
        <f t="shared" si="349"/>
        <v>0</v>
      </c>
      <c r="DQ188" s="77">
        <f t="shared" si="350"/>
        <v>0</v>
      </c>
      <c r="DR188" s="77">
        <f t="shared" si="351"/>
        <v>0</v>
      </c>
      <c r="DS188" s="118"/>
      <c r="DT188" s="118"/>
      <c r="DU188" s="119"/>
      <c r="DV188" s="119"/>
      <c r="DW188" s="77">
        <f t="shared" si="352"/>
        <v>0</v>
      </c>
      <c r="DX188" s="77">
        <f t="shared" si="353"/>
        <v>0</v>
      </c>
      <c r="DY188" s="77">
        <f t="shared" si="354"/>
        <v>0</v>
      </c>
      <c r="DZ188" s="118"/>
      <c r="EA188" s="118"/>
      <c r="EB188" s="119"/>
      <c r="EC188" s="119"/>
      <c r="ED188" s="77">
        <f t="shared" si="355"/>
        <v>0</v>
      </c>
      <c r="EE188" s="77">
        <f t="shared" si="356"/>
        <v>0</v>
      </c>
      <c r="EF188" s="77">
        <f t="shared" si="357"/>
        <v>0</v>
      </c>
      <c r="EG188" s="118"/>
      <c r="EH188" s="118"/>
      <c r="EI188" s="119"/>
      <c r="EJ188" s="119"/>
      <c r="EK188" s="77">
        <f t="shared" si="358"/>
        <v>0</v>
      </c>
      <c r="EL188" s="77">
        <f t="shared" si="359"/>
        <v>0</v>
      </c>
      <c r="EM188" s="77">
        <f t="shared" si="360"/>
        <v>0</v>
      </c>
      <c r="EN188" s="118"/>
      <c r="EO188" s="118"/>
      <c r="EP188" s="119"/>
      <c r="EQ188" s="119"/>
      <c r="ER188" s="77">
        <f t="shared" si="361"/>
        <v>0</v>
      </c>
      <c r="ES188" s="77">
        <f t="shared" si="362"/>
        <v>0</v>
      </c>
      <c r="ET188" s="77">
        <f t="shared" si="363"/>
        <v>0</v>
      </c>
      <c r="EU188" s="118"/>
      <c r="EV188" s="118"/>
      <c r="EW188" s="119"/>
      <c r="EX188" s="119"/>
      <c r="EY188" s="77">
        <f t="shared" si="364"/>
        <v>0</v>
      </c>
      <c r="EZ188" s="77">
        <f t="shared" si="365"/>
        <v>0</v>
      </c>
      <c r="FA188" s="77">
        <f t="shared" si="366"/>
        <v>0</v>
      </c>
      <c r="FB188" s="118"/>
      <c r="FC188" s="118"/>
      <c r="FD188" s="119"/>
      <c r="FE188" s="119"/>
      <c r="FF188" s="77">
        <f t="shared" si="367"/>
        <v>0</v>
      </c>
      <c r="FG188" s="77">
        <f t="shared" si="368"/>
        <v>0</v>
      </c>
      <c r="FH188" s="77">
        <f t="shared" si="369"/>
        <v>0</v>
      </c>
      <c r="FI188" s="118"/>
      <c r="FJ188" s="118"/>
      <c r="FK188" s="119"/>
      <c r="FL188" s="119"/>
      <c r="FM188" s="77">
        <f t="shared" si="370"/>
        <v>0</v>
      </c>
      <c r="FN188" s="77">
        <f t="shared" si="371"/>
        <v>0</v>
      </c>
      <c r="FO188" s="77">
        <f t="shared" si="372"/>
        <v>0</v>
      </c>
      <c r="FP188" s="118"/>
      <c r="FQ188" s="118"/>
      <c r="FR188" s="119"/>
      <c r="FS188" s="119"/>
      <c r="FT188" s="77">
        <f t="shared" si="373"/>
        <v>0</v>
      </c>
      <c r="FU188" s="77">
        <f t="shared" si="374"/>
        <v>0</v>
      </c>
      <c r="FV188" s="77">
        <f t="shared" si="375"/>
        <v>0</v>
      </c>
      <c r="FW188" s="118"/>
      <c r="FX188" s="118"/>
      <c r="FY188" s="119"/>
      <c r="FZ188" s="119"/>
      <c r="GA188" s="77">
        <f t="shared" si="376"/>
        <v>0</v>
      </c>
      <c r="GB188" s="77">
        <f t="shared" si="377"/>
        <v>0</v>
      </c>
      <c r="GC188" s="77">
        <f t="shared" si="378"/>
        <v>0</v>
      </c>
      <c r="GD188" s="118"/>
      <c r="GE188" s="118"/>
      <c r="GF188" s="119"/>
      <c r="GG188" s="119"/>
      <c r="GH188" s="77">
        <f t="shared" si="379"/>
        <v>0</v>
      </c>
      <c r="GI188" s="77">
        <f t="shared" si="380"/>
        <v>0</v>
      </c>
      <c r="GJ188" s="77">
        <f t="shared" si="381"/>
        <v>0</v>
      </c>
      <c r="GK188" s="118"/>
      <c r="GL188" s="118"/>
      <c r="GM188" s="119"/>
      <c r="GN188" s="119"/>
      <c r="GO188" s="77">
        <f t="shared" si="382"/>
        <v>0</v>
      </c>
      <c r="GP188" s="77">
        <f t="shared" si="383"/>
        <v>0</v>
      </c>
      <c r="GQ188" s="77">
        <f t="shared" si="384"/>
        <v>0</v>
      </c>
      <c r="GR188" s="118"/>
      <c r="GS188" s="118"/>
      <c r="GT188" s="119"/>
      <c r="GU188" s="119"/>
      <c r="GV188" s="77">
        <f t="shared" si="385"/>
        <v>0</v>
      </c>
      <c r="GW188" s="77">
        <f t="shared" si="386"/>
        <v>0</v>
      </c>
      <c r="GX188" s="77">
        <f t="shared" si="387"/>
        <v>0</v>
      </c>
      <c r="GY188" s="118"/>
      <c r="GZ188" s="118"/>
      <c r="HA188" s="119"/>
      <c r="HB188" s="119"/>
      <c r="HC188" s="77">
        <f t="shared" si="388"/>
        <v>0</v>
      </c>
      <c r="HD188" s="77">
        <f t="shared" si="389"/>
        <v>0</v>
      </c>
      <c r="HE188" s="77">
        <f t="shared" si="390"/>
        <v>0</v>
      </c>
      <c r="HF188" s="118"/>
      <c r="HG188" s="118"/>
      <c r="HH188" s="119"/>
      <c r="HI188" s="119"/>
      <c r="HJ188" s="77">
        <f t="shared" si="391"/>
        <v>0</v>
      </c>
      <c r="HK188" s="77">
        <f t="shared" si="392"/>
        <v>0</v>
      </c>
      <c r="HL188" s="77">
        <f t="shared" si="393"/>
        <v>0</v>
      </c>
      <c r="HM188" s="120"/>
      <c r="HN188" s="120"/>
      <c r="HO188" s="120"/>
      <c r="HP188" s="120"/>
      <c r="HQ188" s="120"/>
      <c r="HR188" s="120"/>
      <c r="HS188" s="76">
        <f t="shared" si="288"/>
        <v>0</v>
      </c>
      <c r="HT188" s="76">
        <f t="shared" si="289"/>
        <v>0</v>
      </c>
      <c r="HU188" s="76">
        <f t="shared" si="290"/>
        <v>0</v>
      </c>
      <c r="HV188" s="76">
        <f t="shared" si="291"/>
        <v>0</v>
      </c>
      <c r="HW188" s="76">
        <f t="shared" si="292"/>
        <v>0</v>
      </c>
      <c r="HX188" s="76">
        <f t="shared" si="293"/>
        <v>0</v>
      </c>
      <c r="HY188" s="76">
        <f t="shared" si="294"/>
        <v>0</v>
      </c>
      <c r="HZ188" s="76">
        <f t="shared" si="295"/>
        <v>0</v>
      </c>
      <c r="IA188" s="76">
        <f t="shared" si="296"/>
        <v>0</v>
      </c>
      <c r="IB188" s="76">
        <f t="shared" si="297"/>
        <v>0</v>
      </c>
      <c r="IC188" s="76">
        <f t="shared" si="298"/>
        <v>0</v>
      </c>
      <c r="ID188" s="76">
        <f t="shared" si="299"/>
        <v>0</v>
      </c>
      <c r="IE188" s="78">
        <f>IF('Daftar Pegawai'!I182="ASN YANG TIDAK DIBAYARKAN TPP",100%,
 IF(HZ188&gt;=$C$4,100%,
 (HN188*3%)+H188+I188+J188+O188+P188+Q188+V188+W188+X188+AC188+AD188+AE188+AJ188+AK188+AL188+AQ188+AR188+AS188+AX188+AY188+AZ188+BE188+BF188+BG188+BL188+BM188+BN188+BS188+BT188+BU188+BZ188+CA188+CB188+CG188+CH188+CI188+CN188+CO188+CP188+CU188+CV188+CW188+DB188+DC188+DD188+DI188+DJ188+DK188+DP188+DQ188+DR188+DW188+DX188+DY188+ED188+EE188+EF188+EK188+EL188+EM188+ER188+ES188+ET188+EY188+EZ188+FA188+FF188+FG188+FH188+FM188+FN188+FO188+FT188+FU188+FV188+GA188+GB188+GC188+GH188+GI188+GJ188+GO188+GP188+GQ188+GV188+GW188+GX188+HC188+HD188+HE188+HJ188+HK188+HL188+'Daftar Pegawai'!K182+'Daftar Pegawai'!M182+'Daftar Pegawai'!U182+'Daftar Pegawai'!O182+'Daftar Pegawai'!Q182+'Daftar Pegawai'!S182
 )
)</f>
        <v>1</v>
      </c>
      <c r="IF188" s="78">
        <f t="shared" si="394"/>
        <v>1</v>
      </c>
    </row>
    <row r="189" spans="1:240" x14ac:dyDescent="0.25">
      <c r="A189" s="121">
        <f t="shared" si="300"/>
        <v>179</v>
      </c>
      <c r="B189" s="121">
        <f>'Daftar Pegawai'!B183</f>
        <v>0</v>
      </c>
      <c r="C189" s="121">
        <f>'Daftar Pegawai'!C183</f>
        <v>0</v>
      </c>
      <c r="D189" s="118"/>
      <c r="E189" s="118"/>
      <c r="F189" s="119"/>
      <c r="G189" s="119"/>
      <c r="H189" s="77">
        <f t="shared" si="301"/>
        <v>0</v>
      </c>
      <c r="I189" s="77">
        <f t="shared" si="302"/>
        <v>0</v>
      </c>
      <c r="J189" s="77">
        <f t="shared" si="303"/>
        <v>0</v>
      </c>
      <c r="K189" s="118"/>
      <c r="L189" s="118"/>
      <c r="M189" s="119"/>
      <c r="N189" s="119"/>
      <c r="O189" s="77">
        <f t="shared" si="304"/>
        <v>0</v>
      </c>
      <c r="P189" s="77">
        <f t="shared" si="305"/>
        <v>0</v>
      </c>
      <c r="Q189" s="77">
        <f t="shared" si="306"/>
        <v>0</v>
      </c>
      <c r="R189" s="118"/>
      <c r="S189" s="118"/>
      <c r="T189" s="119"/>
      <c r="U189" s="119"/>
      <c r="V189" s="77">
        <f t="shared" si="307"/>
        <v>0</v>
      </c>
      <c r="W189" s="77">
        <f t="shared" si="308"/>
        <v>0</v>
      </c>
      <c r="X189" s="77">
        <f t="shared" si="309"/>
        <v>0</v>
      </c>
      <c r="Y189" s="118"/>
      <c r="Z189" s="118"/>
      <c r="AA189" s="119"/>
      <c r="AB189" s="119"/>
      <c r="AC189" s="77">
        <f t="shared" si="310"/>
        <v>0</v>
      </c>
      <c r="AD189" s="77">
        <f t="shared" si="311"/>
        <v>0</v>
      </c>
      <c r="AE189" s="77">
        <f t="shared" si="312"/>
        <v>0</v>
      </c>
      <c r="AF189" s="118"/>
      <c r="AG189" s="118"/>
      <c r="AH189" s="119"/>
      <c r="AI189" s="119"/>
      <c r="AJ189" s="77">
        <f t="shared" si="313"/>
        <v>0</v>
      </c>
      <c r="AK189" s="77">
        <f t="shared" si="314"/>
        <v>0</v>
      </c>
      <c r="AL189" s="77">
        <f t="shared" si="315"/>
        <v>0</v>
      </c>
      <c r="AM189" s="118"/>
      <c r="AN189" s="118"/>
      <c r="AO189" s="119"/>
      <c r="AP189" s="119"/>
      <c r="AQ189" s="77">
        <f t="shared" si="316"/>
        <v>0</v>
      </c>
      <c r="AR189" s="77">
        <f t="shared" si="317"/>
        <v>0</v>
      </c>
      <c r="AS189" s="77">
        <f t="shared" si="318"/>
        <v>0</v>
      </c>
      <c r="AT189" s="118"/>
      <c r="AU189" s="118"/>
      <c r="AV189" s="119"/>
      <c r="AW189" s="119"/>
      <c r="AX189" s="77">
        <f t="shared" si="319"/>
        <v>0</v>
      </c>
      <c r="AY189" s="77">
        <f t="shared" si="320"/>
        <v>0</v>
      </c>
      <c r="AZ189" s="77">
        <f t="shared" si="321"/>
        <v>0</v>
      </c>
      <c r="BA189" s="118"/>
      <c r="BB189" s="118"/>
      <c r="BC189" s="119"/>
      <c r="BD189" s="119"/>
      <c r="BE189" s="77">
        <f t="shared" si="322"/>
        <v>0</v>
      </c>
      <c r="BF189" s="77">
        <f t="shared" si="323"/>
        <v>0</v>
      </c>
      <c r="BG189" s="77">
        <f t="shared" si="324"/>
        <v>0</v>
      </c>
      <c r="BH189" s="118"/>
      <c r="BI189" s="118"/>
      <c r="BJ189" s="119"/>
      <c r="BK189" s="119"/>
      <c r="BL189" s="77">
        <f t="shared" si="325"/>
        <v>0</v>
      </c>
      <c r="BM189" s="77">
        <f t="shared" si="326"/>
        <v>0</v>
      </c>
      <c r="BN189" s="77">
        <f t="shared" si="327"/>
        <v>0</v>
      </c>
      <c r="BO189" s="118"/>
      <c r="BP189" s="118"/>
      <c r="BQ189" s="119"/>
      <c r="BR189" s="119"/>
      <c r="BS189" s="77">
        <f t="shared" si="328"/>
        <v>0</v>
      </c>
      <c r="BT189" s="77">
        <f t="shared" si="329"/>
        <v>0</v>
      </c>
      <c r="BU189" s="77">
        <f t="shared" si="330"/>
        <v>0</v>
      </c>
      <c r="BV189" s="118"/>
      <c r="BW189" s="118"/>
      <c r="BX189" s="119"/>
      <c r="BY189" s="119"/>
      <c r="BZ189" s="77">
        <f t="shared" si="331"/>
        <v>0</v>
      </c>
      <c r="CA189" s="77">
        <f t="shared" si="332"/>
        <v>0</v>
      </c>
      <c r="CB189" s="77">
        <f t="shared" si="333"/>
        <v>0</v>
      </c>
      <c r="CC189" s="118"/>
      <c r="CD189" s="118"/>
      <c r="CE189" s="119"/>
      <c r="CF189" s="119"/>
      <c r="CG189" s="77">
        <f t="shared" si="334"/>
        <v>0</v>
      </c>
      <c r="CH189" s="77">
        <f t="shared" si="335"/>
        <v>0</v>
      </c>
      <c r="CI189" s="77">
        <f t="shared" si="336"/>
        <v>0</v>
      </c>
      <c r="CJ189" s="118"/>
      <c r="CK189" s="118"/>
      <c r="CL189" s="119"/>
      <c r="CM189" s="119"/>
      <c r="CN189" s="77">
        <f t="shared" si="337"/>
        <v>0</v>
      </c>
      <c r="CO189" s="77">
        <f t="shared" si="338"/>
        <v>0</v>
      </c>
      <c r="CP189" s="77">
        <f t="shared" si="339"/>
        <v>0</v>
      </c>
      <c r="CQ189" s="118"/>
      <c r="CR189" s="118"/>
      <c r="CS189" s="119"/>
      <c r="CT189" s="119"/>
      <c r="CU189" s="77">
        <f t="shared" si="340"/>
        <v>0</v>
      </c>
      <c r="CV189" s="77">
        <f t="shared" si="341"/>
        <v>0</v>
      </c>
      <c r="CW189" s="77">
        <f t="shared" si="342"/>
        <v>0</v>
      </c>
      <c r="CX189" s="118"/>
      <c r="CY189" s="118"/>
      <c r="CZ189" s="119"/>
      <c r="DA189" s="119"/>
      <c r="DB189" s="77">
        <f t="shared" si="343"/>
        <v>0</v>
      </c>
      <c r="DC189" s="77">
        <f t="shared" si="344"/>
        <v>0</v>
      </c>
      <c r="DD189" s="77">
        <f t="shared" si="345"/>
        <v>0</v>
      </c>
      <c r="DE189" s="118"/>
      <c r="DF189" s="118"/>
      <c r="DG189" s="119"/>
      <c r="DH189" s="119"/>
      <c r="DI189" s="77">
        <f t="shared" si="346"/>
        <v>0</v>
      </c>
      <c r="DJ189" s="77">
        <f t="shared" si="347"/>
        <v>0</v>
      </c>
      <c r="DK189" s="77">
        <f t="shared" si="348"/>
        <v>0</v>
      </c>
      <c r="DL189" s="118"/>
      <c r="DM189" s="118"/>
      <c r="DN189" s="119"/>
      <c r="DO189" s="119"/>
      <c r="DP189" s="77">
        <f t="shared" si="349"/>
        <v>0</v>
      </c>
      <c r="DQ189" s="77">
        <f t="shared" si="350"/>
        <v>0</v>
      </c>
      <c r="DR189" s="77">
        <f t="shared" si="351"/>
        <v>0</v>
      </c>
      <c r="DS189" s="118"/>
      <c r="DT189" s="118"/>
      <c r="DU189" s="119"/>
      <c r="DV189" s="119"/>
      <c r="DW189" s="77">
        <f t="shared" si="352"/>
        <v>0</v>
      </c>
      <c r="DX189" s="77">
        <f t="shared" si="353"/>
        <v>0</v>
      </c>
      <c r="DY189" s="77">
        <f t="shared" si="354"/>
        <v>0</v>
      </c>
      <c r="DZ189" s="118"/>
      <c r="EA189" s="118"/>
      <c r="EB189" s="119"/>
      <c r="EC189" s="119"/>
      <c r="ED189" s="77">
        <f t="shared" si="355"/>
        <v>0</v>
      </c>
      <c r="EE189" s="77">
        <f t="shared" si="356"/>
        <v>0</v>
      </c>
      <c r="EF189" s="77">
        <f t="shared" si="357"/>
        <v>0</v>
      </c>
      <c r="EG189" s="118"/>
      <c r="EH189" s="118"/>
      <c r="EI189" s="119"/>
      <c r="EJ189" s="119"/>
      <c r="EK189" s="77">
        <f t="shared" si="358"/>
        <v>0</v>
      </c>
      <c r="EL189" s="77">
        <f t="shared" si="359"/>
        <v>0</v>
      </c>
      <c r="EM189" s="77">
        <f t="shared" si="360"/>
        <v>0</v>
      </c>
      <c r="EN189" s="118"/>
      <c r="EO189" s="118"/>
      <c r="EP189" s="119"/>
      <c r="EQ189" s="119"/>
      <c r="ER189" s="77">
        <f t="shared" si="361"/>
        <v>0</v>
      </c>
      <c r="ES189" s="77">
        <f t="shared" si="362"/>
        <v>0</v>
      </c>
      <c r="ET189" s="77">
        <f t="shared" si="363"/>
        <v>0</v>
      </c>
      <c r="EU189" s="118"/>
      <c r="EV189" s="118"/>
      <c r="EW189" s="119"/>
      <c r="EX189" s="119"/>
      <c r="EY189" s="77">
        <f t="shared" si="364"/>
        <v>0</v>
      </c>
      <c r="EZ189" s="77">
        <f t="shared" si="365"/>
        <v>0</v>
      </c>
      <c r="FA189" s="77">
        <f t="shared" si="366"/>
        <v>0</v>
      </c>
      <c r="FB189" s="118"/>
      <c r="FC189" s="118"/>
      <c r="FD189" s="119"/>
      <c r="FE189" s="119"/>
      <c r="FF189" s="77">
        <f t="shared" si="367"/>
        <v>0</v>
      </c>
      <c r="FG189" s="77">
        <f t="shared" si="368"/>
        <v>0</v>
      </c>
      <c r="FH189" s="77">
        <f t="shared" si="369"/>
        <v>0</v>
      </c>
      <c r="FI189" s="118"/>
      <c r="FJ189" s="118"/>
      <c r="FK189" s="119"/>
      <c r="FL189" s="119"/>
      <c r="FM189" s="77">
        <f t="shared" si="370"/>
        <v>0</v>
      </c>
      <c r="FN189" s="77">
        <f t="shared" si="371"/>
        <v>0</v>
      </c>
      <c r="FO189" s="77">
        <f t="shared" si="372"/>
        <v>0</v>
      </c>
      <c r="FP189" s="118"/>
      <c r="FQ189" s="118"/>
      <c r="FR189" s="119"/>
      <c r="FS189" s="119"/>
      <c r="FT189" s="77">
        <f t="shared" si="373"/>
        <v>0</v>
      </c>
      <c r="FU189" s="77">
        <f t="shared" si="374"/>
        <v>0</v>
      </c>
      <c r="FV189" s="77">
        <f t="shared" si="375"/>
        <v>0</v>
      </c>
      <c r="FW189" s="118"/>
      <c r="FX189" s="118"/>
      <c r="FY189" s="119"/>
      <c r="FZ189" s="119"/>
      <c r="GA189" s="77">
        <f t="shared" si="376"/>
        <v>0</v>
      </c>
      <c r="GB189" s="77">
        <f t="shared" si="377"/>
        <v>0</v>
      </c>
      <c r="GC189" s="77">
        <f t="shared" si="378"/>
        <v>0</v>
      </c>
      <c r="GD189" s="118"/>
      <c r="GE189" s="118"/>
      <c r="GF189" s="119"/>
      <c r="GG189" s="119"/>
      <c r="GH189" s="77">
        <f t="shared" si="379"/>
        <v>0</v>
      </c>
      <c r="GI189" s="77">
        <f t="shared" si="380"/>
        <v>0</v>
      </c>
      <c r="GJ189" s="77">
        <f t="shared" si="381"/>
        <v>0</v>
      </c>
      <c r="GK189" s="118"/>
      <c r="GL189" s="118"/>
      <c r="GM189" s="119"/>
      <c r="GN189" s="119"/>
      <c r="GO189" s="77">
        <f t="shared" si="382"/>
        <v>0</v>
      </c>
      <c r="GP189" s="77">
        <f t="shared" si="383"/>
        <v>0</v>
      </c>
      <c r="GQ189" s="77">
        <f t="shared" si="384"/>
        <v>0</v>
      </c>
      <c r="GR189" s="118"/>
      <c r="GS189" s="118"/>
      <c r="GT189" s="119"/>
      <c r="GU189" s="119"/>
      <c r="GV189" s="77">
        <f t="shared" si="385"/>
        <v>0</v>
      </c>
      <c r="GW189" s="77">
        <f t="shared" si="386"/>
        <v>0</v>
      </c>
      <c r="GX189" s="77">
        <f t="shared" si="387"/>
        <v>0</v>
      </c>
      <c r="GY189" s="118"/>
      <c r="GZ189" s="118"/>
      <c r="HA189" s="119"/>
      <c r="HB189" s="119"/>
      <c r="HC189" s="77">
        <f t="shared" si="388"/>
        <v>0</v>
      </c>
      <c r="HD189" s="77">
        <f t="shared" si="389"/>
        <v>0</v>
      </c>
      <c r="HE189" s="77">
        <f t="shared" si="390"/>
        <v>0</v>
      </c>
      <c r="HF189" s="118"/>
      <c r="HG189" s="118"/>
      <c r="HH189" s="119"/>
      <c r="HI189" s="119"/>
      <c r="HJ189" s="77">
        <f t="shared" si="391"/>
        <v>0</v>
      </c>
      <c r="HK189" s="77">
        <f t="shared" si="392"/>
        <v>0</v>
      </c>
      <c r="HL189" s="77">
        <f t="shared" si="393"/>
        <v>0</v>
      </c>
      <c r="HM189" s="120"/>
      <c r="HN189" s="120"/>
      <c r="HO189" s="120"/>
      <c r="HP189" s="120"/>
      <c r="HQ189" s="120"/>
      <c r="HR189" s="120"/>
      <c r="HS189" s="76">
        <f t="shared" si="288"/>
        <v>0</v>
      </c>
      <c r="HT189" s="76">
        <f t="shared" si="289"/>
        <v>0</v>
      </c>
      <c r="HU189" s="76">
        <f t="shared" si="290"/>
        <v>0</v>
      </c>
      <c r="HV189" s="76">
        <f t="shared" si="291"/>
        <v>0</v>
      </c>
      <c r="HW189" s="76">
        <f t="shared" si="292"/>
        <v>0</v>
      </c>
      <c r="HX189" s="76">
        <f t="shared" si="293"/>
        <v>0</v>
      </c>
      <c r="HY189" s="76">
        <f t="shared" si="294"/>
        <v>0</v>
      </c>
      <c r="HZ189" s="76">
        <f t="shared" si="295"/>
        <v>0</v>
      </c>
      <c r="IA189" s="76">
        <f t="shared" si="296"/>
        <v>0</v>
      </c>
      <c r="IB189" s="76">
        <f t="shared" si="297"/>
        <v>0</v>
      </c>
      <c r="IC189" s="76">
        <f t="shared" si="298"/>
        <v>0</v>
      </c>
      <c r="ID189" s="76">
        <f t="shared" si="299"/>
        <v>0</v>
      </c>
      <c r="IE189" s="78">
        <f>IF('Daftar Pegawai'!I183="ASN YANG TIDAK DIBAYARKAN TPP",100%,
 IF(HZ189&gt;=$C$4,100%,
 (HN189*3%)+H189+I189+J189+O189+P189+Q189+V189+W189+X189+AC189+AD189+AE189+AJ189+AK189+AL189+AQ189+AR189+AS189+AX189+AY189+AZ189+BE189+BF189+BG189+BL189+BM189+BN189+BS189+BT189+BU189+BZ189+CA189+CB189+CG189+CH189+CI189+CN189+CO189+CP189+CU189+CV189+CW189+DB189+DC189+DD189+DI189+DJ189+DK189+DP189+DQ189+DR189+DW189+DX189+DY189+ED189+EE189+EF189+EK189+EL189+EM189+ER189+ES189+ET189+EY189+EZ189+FA189+FF189+FG189+FH189+FM189+FN189+FO189+FT189+FU189+FV189+GA189+GB189+GC189+GH189+GI189+GJ189+GO189+GP189+GQ189+GV189+GW189+GX189+HC189+HD189+HE189+HJ189+HK189+HL189+'Daftar Pegawai'!K183+'Daftar Pegawai'!M183+'Daftar Pegawai'!U183+'Daftar Pegawai'!O183+'Daftar Pegawai'!Q183+'Daftar Pegawai'!S183
 )
)</f>
        <v>1</v>
      </c>
      <c r="IF189" s="78">
        <f t="shared" si="394"/>
        <v>1</v>
      </c>
    </row>
    <row r="190" spans="1:240" x14ac:dyDescent="0.25">
      <c r="A190" s="121">
        <f t="shared" si="300"/>
        <v>180</v>
      </c>
      <c r="B190" s="121">
        <f>'Daftar Pegawai'!B184</f>
        <v>0</v>
      </c>
      <c r="C190" s="121">
        <f>'Daftar Pegawai'!C184</f>
        <v>0</v>
      </c>
      <c r="D190" s="118"/>
      <c r="E190" s="118"/>
      <c r="F190" s="119"/>
      <c r="G190" s="119"/>
      <c r="H190" s="77">
        <f t="shared" si="301"/>
        <v>0</v>
      </c>
      <c r="I190" s="77">
        <f t="shared" si="302"/>
        <v>0</v>
      </c>
      <c r="J190" s="77">
        <f t="shared" si="303"/>
        <v>0</v>
      </c>
      <c r="K190" s="118"/>
      <c r="L190" s="118"/>
      <c r="M190" s="119"/>
      <c r="N190" s="119"/>
      <c r="O190" s="77">
        <f t="shared" si="304"/>
        <v>0</v>
      </c>
      <c r="P190" s="77">
        <f t="shared" si="305"/>
        <v>0</v>
      </c>
      <c r="Q190" s="77">
        <f t="shared" si="306"/>
        <v>0</v>
      </c>
      <c r="R190" s="118"/>
      <c r="S190" s="118"/>
      <c r="T190" s="119"/>
      <c r="U190" s="119"/>
      <c r="V190" s="77">
        <f t="shared" si="307"/>
        <v>0</v>
      </c>
      <c r="W190" s="77">
        <f t="shared" si="308"/>
        <v>0</v>
      </c>
      <c r="X190" s="77">
        <f t="shared" si="309"/>
        <v>0</v>
      </c>
      <c r="Y190" s="118"/>
      <c r="Z190" s="118"/>
      <c r="AA190" s="119"/>
      <c r="AB190" s="119"/>
      <c r="AC190" s="77">
        <f t="shared" si="310"/>
        <v>0</v>
      </c>
      <c r="AD190" s="77">
        <f t="shared" si="311"/>
        <v>0</v>
      </c>
      <c r="AE190" s="77">
        <f t="shared" si="312"/>
        <v>0</v>
      </c>
      <c r="AF190" s="118"/>
      <c r="AG190" s="118"/>
      <c r="AH190" s="119"/>
      <c r="AI190" s="119"/>
      <c r="AJ190" s="77">
        <f t="shared" si="313"/>
        <v>0</v>
      </c>
      <c r="AK190" s="77">
        <f t="shared" si="314"/>
        <v>0</v>
      </c>
      <c r="AL190" s="77">
        <f t="shared" si="315"/>
        <v>0</v>
      </c>
      <c r="AM190" s="118"/>
      <c r="AN190" s="118"/>
      <c r="AO190" s="119"/>
      <c r="AP190" s="119"/>
      <c r="AQ190" s="77">
        <f t="shared" si="316"/>
        <v>0</v>
      </c>
      <c r="AR190" s="77">
        <f t="shared" si="317"/>
        <v>0</v>
      </c>
      <c r="AS190" s="77">
        <f t="shared" si="318"/>
        <v>0</v>
      </c>
      <c r="AT190" s="118"/>
      <c r="AU190" s="118"/>
      <c r="AV190" s="119"/>
      <c r="AW190" s="119"/>
      <c r="AX190" s="77">
        <f t="shared" si="319"/>
        <v>0</v>
      </c>
      <c r="AY190" s="77">
        <f t="shared" si="320"/>
        <v>0</v>
      </c>
      <c r="AZ190" s="77">
        <f t="shared" si="321"/>
        <v>0</v>
      </c>
      <c r="BA190" s="118"/>
      <c r="BB190" s="118"/>
      <c r="BC190" s="119"/>
      <c r="BD190" s="119"/>
      <c r="BE190" s="77">
        <f t="shared" si="322"/>
        <v>0</v>
      </c>
      <c r="BF190" s="77">
        <f t="shared" si="323"/>
        <v>0</v>
      </c>
      <c r="BG190" s="77">
        <f t="shared" si="324"/>
        <v>0</v>
      </c>
      <c r="BH190" s="118"/>
      <c r="BI190" s="118"/>
      <c r="BJ190" s="119"/>
      <c r="BK190" s="119"/>
      <c r="BL190" s="77">
        <f t="shared" si="325"/>
        <v>0</v>
      </c>
      <c r="BM190" s="77">
        <f t="shared" si="326"/>
        <v>0</v>
      </c>
      <c r="BN190" s="77">
        <f t="shared" si="327"/>
        <v>0</v>
      </c>
      <c r="BO190" s="118"/>
      <c r="BP190" s="118"/>
      <c r="BQ190" s="119"/>
      <c r="BR190" s="119"/>
      <c r="BS190" s="77">
        <f t="shared" si="328"/>
        <v>0</v>
      </c>
      <c r="BT190" s="77">
        <f t="shared" si="329"/>
        <v>0</v>
      </c>
      <c r="BU190" s="77">
        <f t="shared" si="330"/>
        <v>0</v>
      </c>
      <c r="BV190" s="118"/>
      <c r="BW190" s="118"/>
      <c r="BX190" s="119"/>
      <c r="BY190" s="119"/>
      <c r="BZ190" s="77">
        <f t="shared" si="331"/>
        <v>0</v>
      </c>
      <c r="CA190" s="77">
        <f t="shared" si="332"/>
        <v>0</v>
      </c>
      <c r="CB190" s="77">
        <f t="shared" si="333"/>
        <v>0</v>
      </c>
      <c r="CC190" s="118"/>
      <c r="CD190" s="118"/>
      <c r="CE190" s="119"/>
      <c r="CF190" s="119"/>
      <c r="CG190" s="77">
        <f t="shared" si="334"/>
        <v>0</v>
      </c>
      <c r="CH190" s="77">
        <f t="shared" si="335"/>
        <v>0</v>
      </c>
      <c r="CI190" s="77">
        <f t="shared" si="336"/>
        <v>0</v>
      </c>
      <c r="CJ190" s="118"/>
      <c r="CK190" s="118"/>
      <c r="CL190" s="119"/>
      <c r="CM190" s="119"/>
      <c r="CN190" s="77">
        <f t="shared" si="337"/>
        <v>0</v>
      </c>
      <c r="CO190" s="77">
        <f t="shared" si="338"/>
        <v>0</v>
      </c>
      <c r="CP190" s="77">
        <f t="shared" si="339"/>
        <v>0</v>
      </c>
      <c r="CQ190" s="118"/>
      <c r="CR190" s="118"/>
      <c r="CS190" s="119"/>
      <c r="CT190" s="119"/>
      <c r="CU190" s="77">
        <f t="shared" si="340"/>
        <v>0</v>
      </c>
      <c r="CV190" s="77">
        <f t="shared" si="341"/>
        <v>0</v>
      </c>
      <c r="CW190" s="77">
        <f t="shared" si="342"/>
        <v>0</v>
      </c>
      <c r="CX190" s="118"/>
      <c r="CY190" s="118"/>
      <c r="CZ190" s="119"/>
      <c r="DA190" s="119"/>
      <c r="DB190" s="77">
        <f t="shared" si="343"/>
        <v>0</v>
      </c>
      <c r="DC190" s="77">
        <f t="shared" si="344"/>
        <v>0</v>
      </c>
      <c r="DD190" s="77">
        <f t="shared" si="345"/>
        <v>0</v>
      </c>
      <c r="DE190" s="118"/>
      <c r="DF190" s="118"/>
      <c r="DG190" s="119"/>
      <c r="DH190" s="119"/>
      <c r="DI190" s="77">
        <f t="shared" si="346"/>
        <v>0</v>
      </c>
      <c r="DJ190" s="77">
        <f t="shared" si="347"/>
        <v>0</v>
      </c>
      <c r="DK190" s="77">
        <f t="shared" si="348"/>
        <v>0</v>
      </c>
      <c r="DL190" s="118"/>
      <c r="DM190" s="118"/>
      <c r="DN190" s="119"/>
      <c r="DO190" s="119"/>
      <c r="DP190" s="77">
        <f t="shared" si="349"/>
        <v>0</v>
      </c>
      <c r="DQ190" s="77">
        <f t="shared" si="350"/>
        <v>0</v>
      </c>
      <c r="DR190" s="77">
        <f t="shared" si="351"/>
        <v>0</v>
      </c>
      <c r="DS190" s="118"/>
      <c r="DT190" s="118"/>
      <c r="DU190" s="119"/>
      <c r="DV190" s="119"/>
      <c r="DW190" s="77">
        <f t="shared" si="352"/>
        <v>0</v>
      </c>
      <c r="DX190" s="77">
        <f t="shared" si="353"/>
        <v>0</v>
      </c>
      <c r="DY190" s="77">
        <f t="shared" si="354"/>
        <v>0</v>
      </c>
      <c r="DZ190" s="118"/>
      <c r="EA190" s="118"/>
      <c r="EB190" s="119"/>
      <c r="EC190" s="119"/>
      <c r="ED190" s="77">
        <f t="shared" si="355"/>
        <v>0</v>
      </c>
      <c r="EE190" s="77">
        <f t="shared" si="356"/>
        <v>0</v>
      </c>
      <c r="EF190" s="77">
        <f t="shared" si="357"/>
        <v>0</v>
      </c>
      <c r="EG190" s="118"/>
      <c r="EH190" s="118"/>
      <c r="EI190" s="119"/>
      <c r="EJ190" s="119"/>
      <c r="EK190" s="77">
        <f t="shared" si="358"/>
        <v>0</v>
      </c>
      <c r="EL190" s="77">
        <f t="shared" si="359"/>
        <v>0</v>
      </c>
      <c r="EM190" s="77">
        <f t="shared" si="360"/>
        <v>0</v>
      </c>
      <c r="EN190" s="118"/>
      <c r="EO190" s="118"/>
      <c r="EP190" s="119"/>
      <c r="EQ190" s="119"/>
      <c r="ER190" s="77">
        <f t="shared" si="361"/>
        <v>0</v>
      </c>
      <c r="ES190" s="77">
        <f t="shared" si="362"/>
        <v>0</v>
      </c>
      <c r="ET190" s="77">
        <f t="shared" si="363"/>
        <v>0</v>
      </c>
      <c r="EU190" s="118"/>
      <c r="EV190" s="118"/>
      <c r="EW190" s="119"/>
      <c r="EX190" s="119"/>
      <c r="EY190" s="77">
        <f t="shared" si="364"/>
        <v>0</v>
      </c>
      <c r="EZ190" s="77">
        <f t="shared" si="365"/>
        <v>0</v>
      </c>
      <c r="FA190" s="77">
        <f t="shared" si="366"/>
        <v>0</v>
      </c>
      <c r="FB190" s="118"/>
      <c r="FC190" s="118"/>
      <c r="FD190" s="119"/>
      <c r="FE190" s="119"/>
      <c r="FF190" s="77">
        <f t="shared" si="367"/>
        <v>0</v>
      </c>
      <c r="FG190" s="77">
        <f t="shared" si="368"/>
        <v>0</v>
      </c>
      <c r="FH190" s="77">
        <f t="shared" si="369"/>
        <v>0</v>
      </c>
      <c r="FI190" s="118"/>
      <c r="FJ190" s="118"/>
      <c r="FK190" s="119"/>
      <c r="FL190" s="119"/>
      <c r="FM190" s="77">
        <f t="shared" si="370"/>
        <v>0</v>
      </c>
      <c r="FN190" s="77">
        <f t="shared" si="371"/>
        <v>0</v>
      </c>
      <c r="FO190" s="77">
        <f t="shared" si="372"/>
        <v>0</v>
      </c>
      <c r="FP190" s="118"/>
      <c r="FQ190" s="118"/>
      <c r="FR190" s="119"/>
      <c r="FS190" s="119"/>
      <c r="FT190" s="77">
        <f t="shared" si="373"/>
        <v>0</v>
      </c>
      <c r="FU190" s="77">
        <f t="shared" si="374"/>
        <v>0</v>
      </c>
      <c r="FV190" s="77">
        <f t="shared" si="375"/>
        <v>0</v>
      </c>
      <c r="FW190" s="118"/>
      <c r="FX190" s="118"/>
      <c r="FY190" s="119"/>
      <c r="FZ190" s="119"/>
      <c r="GA190" s="77">
        <f t="shared" si="376"/>
        <v>0</v>
      </c>
      <c r="GB190" s="77">
        <f t="shared" si="377"/>
        <v>0</v>
      </c>
      <c r="GC190" s="77">
        <f t="shared" si="378"/>
        <v>0</v>
      </c>
      <c r="GD190" s="118"/>
      <c r="GE190" s="118"/>
      <c r="GF190" s="119"/>
      <c r="GG190" s="119"/>
      <c r="GH190" s="77">
        <f t="shared" si="379"/>
        <v>0</v>
      </c>
      <c r="GI190" s="77">
        <f t="shared" si="380"/>
        <v>0</v>
      </c>
      <c r="GJ190" s="77">
        <f t="shared" si="381"/>
        <v>0</v>
      </c>
      <c r="GK190" s="118"/>
      <c r="GL190" s="118"/>
      <c r="GM190" s="119"/>
      <c r="GN190" s="119"/>
      <c r="GO190" s="77">
        <f t="shared" si="382"/>
        <v>0</v>
      </c>
      <c r="GP190" s="77">
        <f t="shared" si="383"/>
        <v>0</v>
      </c>
      <c r="GQ190" s="77">
        <f t="shared" si="384"/>
        <v>0</v>
      </c>
      <c r="GR190" s="118"/>
      <c r="GS190" s="118"/>
      <c r="GT190" s="119"/>
      <c r="GU190" s="119"/>
      <c r="GV190" s="77">
        <f t="shared" si="385"/>
        <v>0</v>
      </c>
      <c r="GW190" s="77">
        <f t="shared" si="386"/>
        <v>0</v>
      </c>
      <c r="GX190" s="77">
        <f t="shared" si="387"/>
        <v>0</v>
      </c>
      <c r="GY190" s="118"/>
      <c r="GZ190" s="118"/>
      <c r="HA190" s="119"/>
      <c r="HB190" s="119"/>
      <c r="HC190" s="77">
        <f t="shared" si="388"/>
        <v>0</v>
      </c>
      <c r="HD190" s="77">
        <f t="shared" si="389"/>
        <v>0</v>
      </c>
      <c r="HE190" s="77">
        <f t="shared" si="390"/>
        <v>0</v>
      </c>
      <c r="HF190" s="118"/>
      <c r="HG190" s="118"/>
      <c r="HH190" s="119"/>
      <c r="HI190" s="119"/>
      <c r="HJ190" s="77">
        <f t="shared" si="391"/>
        <v>0</v>
      </c>
      <c r="HK190" s="77">
        <f t="shared" si="392"/>
        <v>0</v>
      </c>
      <c r="HL190" s="77">
        <f t="shared" si="393"/>
        <v>0</v>
      </c>
      <c r="HM190" s="120"/>
      <c r="HN190" s="120"/>
      <c r="HO190" s="120"/>
      <c r="HP190" s="120"/>
      <c r="HQ190" s="120"/>
      <c r="HR190" s="120"/>
      <c r="HS190" s="76">
        <f t="shared" si="288"/>
        <v>0</v>
      </c>
      <c r="HT190" s="76">
        <f t="shared" si="289"/>
        <v>0</v>
      </c>
      <c r="HU190" s="76">
        <f t="shared" si="290"/>
        <v>0</v>
      </c>
      <c r="HV190" s="76">
        <f t="shared" si="291"/>
        <v>0</v>
      </c>
      <c r="HW190" s="76">
        <f t="shared" si="292"/>
        <v>0</v>
      </c>
      <c r="HX190" s="76">
        <f t="shared" si="293"/>
        <v>0</v>
      </c>
      <c r="HY190" s="76">
        <f t="shared" si="294"/>
        <v>0</v>
      </c>
      <c r="HZ190" s="76">
        <f t="shared" si="295"/>
        <v>0</v>
      </c>
      <c r="IA190" s="76">
        <f t="shared" si="296"/>
        <v>0</v>
      </c>
      <c r="IB190" s="76">
        <f t="shared" si="297"/>
        <v>0</v>
      </c>
      <c r="IC190" s="76">
        <f t="shared" si="298"/>
        <v>0</v>
      </c>
      <c r="ID190" s="76">
        <f t="shared" si="299"/>
        <v>0</v>
      </c>
      <c r="IE190" s="78">
        <f>IF('Daftar Pegawai'!I184="ASN YANG TIDAK DIBAYARKAN TPP",100%,
 IF(HZ190&gt;=$C$4,100%,
 (HN190*3%)+H190+I190+J190+O190+P190+Q190+V190+W190+X190+AC190+AD190+AE190+AJ190+AK190+AL190+AQ190+AR190+AS190+AX190+AY190+AZ190+BE190+BF190+BG190+BL190+BM190+BN190+BS190+BT190+BU190+BZ190+CA190+CB190+CG190+CH190+CI190+CN190+CO190+CP190+CU190+CV190+CW190+DB190+DC190+DD190+DI190+DJ190+DK190+DP190+DQ190+DR190+DW190+DX190+DY190+ED190+EE190+EF190+EK190+EL190+EM190+ER190+ES190+ET190+EY190+EZ190+FA190+FF190+FG190+FH190+FM190+FN190+FO190+FT190+FU190+FV190+GA190+GB190+GC190+GH190+GI190+GJ190+GO190+GP190+GQ190+GV190+GW190+GX190+HC190+HD190+HE190+HJ190+HK190+HL190+'Daftar Pegawai'!K184+'Daftar Pegawai'!M184+'Daftar Pegawai'!U184+'Daftar Pegawai'!O184+'Daftar Pegawai'!Q184+'Daftar Pegawai'!S184
 )
)</f>
        <v>1</v>
      </c>
      <c r="IF190" s="78">
        <f t="shared" si="394"/>
        <v>1</v>
      </c>
    </row>
    <row r="191" spans="1:240" x14ac:dyDescent="0.25">
      <c r="A191" s="121">
        <f t="shared" si="300"/>
        <v>181</v>
      </c>
      <c r="B191" s="121">
        <f>'Daftar Pegawai'!B185</f>
        <v>0</v>
      </c>
      <c r="C191" s="121">
        <f>'Daftar Pegawai'!C185</f>
        <v>0</v>
      </c>
      <c r="D191" s="118"/>
      <c r="E191" s="118"/>
      <c r="F191" s="119"/>
      <c r="G191" s="119"/>
      <c r="H191" s="77">
        <f t="shared" si="301"/>
        <v>0</v>
      </c>
      <c r="I191" s="77">
        <f t="shared" si="302"/>
        <v>0</v>
      </c>
      <c r="J191" s="77">
        <f t="shared" si="303"/>
        <v>0</v>
      </c>
      <c r="K191" s="118"/>
      <c r="L191" s="118"/>
      <c r="M191" s="119"/>
      <c r="N191" s="119"/>
      <c r="O191" s="77">
        <f t="shared" si="304"/>
        <v>0</v>
      </c>
      <c r="P191" s="77">
        <f t="shared" si="305"/>
        <v>0</v>
      </c>
      <c r="Q191" s="77">
        <f t="shared" si="306"/>
        <v>0</v>
      </c>
      <c r="R191" s="118"/>
      <c r="S191" s="118"/>
      <c r="T191" s="119"/>
      <c r="U191" s="119"/>
      <c r="V191" s="77">
        <f t="shared" si="307"/>
        <v>0</v>
      </c>
      <c r="W191" s="77">
        <f t="shared" si="308"/>
        <v>0</v>
      </c>
      <c r="X191" s="77">
        <f t="shared" si="309"/>
        <v>0</v>
      </c>
      <c r="Y191" s="118"/>
      <c r="Z191" s="118"/>
      <c r="AA191" s="119"/>
      <c r="AB191" s="119"/>
      <c r="AC191" s="77">
        <f t="shared" si="310"/>
        <v>0</v>
      </c>
      <c r="AD191" s="77">
        <f t="shared" si="311"/>
        <v>0</v>
      </c>
      <c r="AE191" s="77">
        <f t="shared" si="312"/>
        <v>0</v>
      </c>
      <c r="AF191" s="118"/>
      <c r="AG191" s="118"/>
      <c r="AH191" s="119"/>
      <c r="AI191" s="119"/>
      <c r="AJ191" s="77">
        <f t="shared" si="313"/>
        <v>0</v>
      </c>
      <c r="AK191" s="77">
        <f t="shared" si="314"/>
        <v>0</v>
      </c>
      <c r="AL191" s="77">
        <f t="shared" si="315"/>
        <v>0</v>
      </c>
      <c r="AM191" s="118"/>
      <c r="AN191" s="118"/>
      <c r="AO191" s="119"/>
      <c r="AP191" s="119"/>
      <c r="AQ191" s="77">
        <f t="shared" si="316"/>
        <v>0</v>
      </c>
      <c r="AR191" s="77">
        <f t="shared" si="317"/>
        <v>0</v>
      </c>
      <c r="AS191" s="77">
        <f t="shared" si="318"/>
        <v>0</v>
      </c>
      <c r="AT191" s="118"/>
      <c r="AU191" s="118"/>
      <c r="AV191" s="119"/>
      <c r="AW191" s="119"/>
      <c r="AX191" s="77">
        <f t="shared" si="319"/>
        <v>0</v>
      </c>
      <c r="AY191" s="77">
        <f t="shared" si="320"/>
        <v>0</v>
      </c>
      <c r="AZ191" s="77">
        <f t="shared" si="321"/>
        <v>0</v>
      </c>
      <c r="BA191" s="118"/>
      <c r="BB191" s="118"/>
      <c r="BC191" s="119"/>
      <c r="BD191" s="119"/>
      <c r="BE191" s="77">
        <f t="shared" si="322"/>
        <v>0</v>
      </c>
      <c r="BF191" s="77">
        <f t="shared" si="323"/>
        <v>0</v>
      </c>
      <c r="BG191" s="77">
        <f t="shared" si="324"/>
        <v>0</v>
      </c>
      <c r="BH191" s="118"/>
      <c r="BI191" s="118"/>
      <c r="BJ191" s="119"/>
      <c r="BK191" s="119"/>
      <c r="BL191" s="77">
        <f t="shared" si="325"/>
        <v>0</v>
      </c>
      <c r="BM191" s="77">
        <f t="shared" si="326"/>
        <v>0</v>
      </c>
      <c r="BN191" s="77">
        <f t="shared" si="327"/>
        <v>0</v>
      </c>
      <c r="BO191" s="118"/>
      <c r="BP191" s="118"/>
      <c r="BQ191" s="119"/>
      <c r="BR191" s="119"/>
      <c r="BS191" s="77">
        <f t="shared" si="328"/>
        <v>0</v>
      </c>
      <c r="BT191" s="77">
        <f t="shared" si="329"/>
        <v>0</v>
      </c>
      <c r="BU191" s="77">
        <f t="shared" si="330"/>
        <v>0</v>
      </c>
      <c r="BV191" s="118"/>
      <c r="BW191" s="118"/>
      <c r="BX191" s="119"/>
      <c r="BY191" s="119"/>
      <c r="BZ191" s="77">
        <f t="shared" si="331"/>
        <v>0</v>
      </c>
      <c r="CA191" s="77">
        <f t="shared" si="332"/>
        <v>0</v>
      </c>
      <c r="CB191" s="77">
        <f t="shared" si="333"/>
        <v>0</v>
      </c>
      <c r="CC191" s="118"/>
      <c r="CD191" s="118"/>
      <c r="CE191" s="119"/>
      <c r="CF191" s="119"/>
      <c r="CG191" s="77">
        <f t="shared" si="334"/>
        <v>0</v>
      </c>
      <c r="CH191" s="77">
        <f t="shared" si="335"/>
        <v>0</v>
      </c>
      <c r="CI191" s="77">
        <f t="shared" si="336"/>
        <v>0</v>
      </c>
      <c r="CJ191" s="118"/>
      <c r="CK191" s="118"/>
      <c r="CL191" s="119"/>
      <c r="CM191" s="119"/>
      <c r="CN191" s="77">
        <f t="shared" si="337"/>
        <v>0</v>
      </c>
      <c r="CO191" s="77">
        <f t="shared" si="338"/>
        <v>0</v>
      </c>
      <c r="CP191" s="77">
        <f t="shared" si="339"/>
        <v>0</v>
      </c>
      <c r="CQ191" s="118"/>
      <c r="CR191" s="118"/>
      <c r="CS191" s="119"/>
      <c r="CT191" s="119"/>
      <c r="CU191" s="77">
        <f t="shared" si="340"/>
        <v>0</v>
      </c>
      <c r="CV191" s="77">
        <f t="shared" si="341"/>
        <v>0</v>
      </c>
      <c r="CW191" s="77">
        <f t="shared" si="342"/>
        <v>0</v>
      </c>
      <c r="CX191" s="118"/>
      <c r="CY191" s="118"/>
      <c r="CZ191" s="119"/>
      <c r="DA191" s="119"/>
      <c r="DB191" s="77">
        <f t="shared" si="343"/>
        <v>0</v>
      </c>
      <c r="DC191" s="77">
        <f t="shared" si="344"/>
        <v>0</v>
      </c>
      <c r="DD191" s="77">
        <f t="shared" si="345"/>
        <v>0</v>
      </c>
      <c r="DE191" s="118"/>
      <c r="DF191" s="118"/>
      <c r="DG191" s="119"/>
      <c r="DH191" s="119"/>
      <c r="DI191" s="77">
        <f t="shared" si="346"/>
        <v>0</v>
      </c>
      <c r="DJ191" s="77">
        <f t="shared" si="347"/>
        <v>0</v>
      </c>
      <c r="DK191" s="77">
        <f t="shared" si="348"/>
        <v>0</v>
      </c>
      <c r="DL191" s="118"/>
      <c r="DM191" s="118"/>
      <c r="DN191" s="119"/>
      <c r="DO191" s="119"/>
      <c r="DP191" s="77">
        <f t="shared" si="349"/>
        <v>0</v>
      </c>
      <c r="DQ191" s="77">
        <f t="shared" si="350"/>
        <v>0</v>
      </c>
      <c r="DR191" s="77">
        <f t="shared" si="351"/>
        <v>0</v>
      </c>
      <c r="DS191" s="118"/>
      <c r="DT191" s="118"/>
      <c r="DU191" s="119"/>
      <c r="DV191" s="119"/>
      <c r="DW191" s="77">
        <f t="shared" si="352"/>
        <v>0</v>
      </c>
      <c r="DX191" s="77">
        <f t="shared" si="353"/>
        <v>0</v>
      </c>
      <c r="DY191" s="77">
        <f t="shared" si="354"/>
        <v>0</v>
      </c>
      <c r="DZ191" s="118"/>
      <c r="EA191" s="118"/>
      <c r="EB191" s="119"/>
      <c r="EC191" s="119"/>
      <c r="ED191" s="77">
        <f t="shared" si="355"/>
        <v>0</v>
      </c>
      <c r="EE191" s="77">
        <f t="shared" si="356"/>
        <v>0</v>
      </c>
      <c r="EF191" s="77">
        <f t="shared" si="357"/>
        <v>0</v>
      </c>
      <c r="EG191" s="118"/>
      <c r="EH191" s="118"/>
      <c r="EI191" s="119"/>
      <c r="EJ191" s="119"/>
      <c r="EK191" s="77">
        <f t="shared" si="358"/>
        <v>0</v>
      </c>
      <c r="EL191" s="77">
        <f t="shared" si="359"/>
        <v>0</v>
      </c>
      <c r="EM191" s="77">
        <f t="shared" si="360"/>
        <v>0</v>
      </c>
      <c r="EN191" s="118"/>
      <c r="EO191" s="118"/>
      <c r="EP191" s="119"/>
      <c r="EQ191" s="119"/>
      <c r="ER191" s="77">
        <f t="shared" si="361"/>
        <v>0</v>
      </c>
      <c r="ES191" s="77">
        <f t="shared" si="362"/>
        <v>0</v>
      </c>
      <c r="ET191" s="77">
        <f t="shared" si="363"/>
        <v>0</v>
      </c>
      <c r="EU191" s="118"/>
      <c r="EV191" s="118"/>
      <c r="EW191" s="119"/>
      <c r="EX191" s="119"/>
      <c r="EY191" s="77">
        <f t="shared" si="364"/>
        <v>0</v>
      </c>
      <c r="EZ191" s="77">
        <f t="shared" si="365"/>
        <v>0</v>
      </c>
      <c r="FA191" s="77">
        <f t="shared" si="366"/>
        <v>0</v>
      </c>
      <c r="FB191" s="118"/>
      <c r="FC191" s="118"/>
      <c r="FD191" s="119"/>
      <c r="FE191" s="119"/>
      <c r="FF191" s="77">
        <f t="shared" si="367"/>
        <v>0</v>
      </c>
      <c r="FG191" s="77">
        <f t="shared" si="368"/>
        <v>0</v>
      </c>
      <c r="FH191" s="77">
        <f t="shared" si="369"/>
        <v>0</v>
      </c>
      <c r="FI191" s="118"/>
      <c r="FJ191" s="118"/>
      <c r="FK191" s="119"/>
      <c r="FL191" s="119"/>
      <c r="FM191" s="77">
        <f t="shared" si="370"/>
        <v>0</v>
      </c>
      <c r="FN191" s="77">
        <f t="shared" si="371"/>
        <v>0</v>
      </c>
      <c r="FO191" s="77">
        <f t="shared" si="372"/>
        <v>0</v>
      </c>
      <c r="FP191" s="118"/>
      <c r="FQ191" s="118"/>
      <c r="FR191" s="119"/>
      <c r="FS191" s="119"/>
      <c r="FT191" s="77">
        <f t="shared" si="373"/>
        <v>0</v>
      </c>
      <c r="FU191" s="77">
        <f t="shared" si="374"/>
        <v>0</v>
      </c>
      <c r="FV191" s="77">
        <f t="shared" si="375"/>
        <v>0</v>
      </c>
      <c r="FW191" s="118"/>
      <c r="FX191" s="118"/>
      <c r="FY191" s="119"/>
      <c r="FZ191" s="119"/>
      <c r="GA191" s="77">
        <f t="shared" si="376"/>
        <v>0</v>
      </c>
      <c r="GB191" s="77">
        <f t="shared" si="377"/>
        <v>0</v>
      </c>
      <c r="GC191" s="77">
        <f t="shared" si="378"/>
        <v>0</v>
      </c>
      <c r="GD191" s="118"/>
      <c r="GE191" s="118"/>
      <c r="GF191" s="119"/>
      <c r="GG191" s="119"/>
      <c r="GH191" s="77">
        <f t="shared" si="379"/>
        <v>0</v>
      </c>
      <c r="GI191" s="77">
        <f t="shared" si="380"/>
        <v>0</v>
      </c>
      <c r="GJ191" s="77">
        <f t="shared" si="381"/>
        <v>0</v>
      </c>
      <c r="GK191" s="118"/>
      <c r="GL191" s="118"/>
      <c r="GM191" s="119"/>
      <c r="GN191" s="119"/>
      <c r="GO191" s="77">
        <f t="shared" si="382"/>
        <v>0</v>
      </c>
      <c r="GP191" s="77">
        <f t="shared" si="383"/>
        <v>0</v>
      </c>
      <c r="GQ191" s="77">
        <f t="shared" si="384"/>
        <v>0</v>
      </c>
      <c r="GR191" s="118"/>
      <c r="GS191" s="118"/>
      <c r="GT191" s="119"/>
      <c r="GU191" s="119"/>
      <c r="GV191" s="77">
        <f t="shared" si="385"/>
        <v>0</v>
      </c>
      <c r="GW191" s="77">
        <f t="shared" si="386"/>
        <v>0</v>
      </c>
      <c r="GX191" s="77">
        <f t="shared" si="387"/>
        <v>0</v>
      </c>
      <c r="GY191" s="118"/>
      <c r="GZ191" s="118"/>
      <c r="HA191" s="119"/>
      <c r="HB191" s="119"/>
      <c r="HC191" s="77">
        <f t="shared" si="388"/>
        <v>0</v>
      </c>
      <c r="HD191" s="77">
        <f t="shared" si="389"/>
        <v>0</v>
      </c>
      <c r="HE191" s="77">
        <f t="shared" si="390"/>
        <v>0</v>
      </c>
      <c r="HF191" s="118"/>
      <c r="HG191" s="118"/>
      <c r="HH191" s="119"/>
      <c r="HI191" s="119"/>
      <c r="HJ191" s="77">
        <f t="shared" si="391"/>
        <v>0</v>
      </c>
      <c r="HK191" s="77">
        <f t="shared" si="392"/>
        <v>0</v>
      </c>
      <c r="HL191" s="77">
        <f t="shared" si="393"/>
        <v>0</v>
      </c>
      <c r="HM191" s="120"/>
      <c r="HN191" s="120"/>
      <c r="HO191" s="120"/>
      <c r="HP191" s="120"/>
      <c r="HQ191" s="120"/>
      <c r="HR191" s="120"/>
      <c r="HS191" s="76">
        <f t="shared" si="288"/>
        <v>0</v>
      </c>
      <c r="HT191" s="76">
        <f t="shared" si="289"/>
        <v>0</v>
      </c>
      <c r="HU191" s="76">
        <f t="shared" si="290"/>
        <v>0</v>
      </c>
      <c r="HV191" s="76">
        <f t="shared" si="291"/>
        <v>0</v>
      </c>
      <c r="HW191" s="76">
        <f t="shared" si="292"/>
        <v>0</v>
      </c>
      <c r="HX191" s="76">
        <f t="shared" si="293"/>
        <v>0</v>
      </c>
      <c r="HY191" s="76">
        <f t="shared" si="294"/>
        <v>0</v>
      </c>
      <c r="HZ191" s="76">
        <f t="shared" si="295"/>
        <v>0</v>
      </c>
      <c r="IA191" s="76">
        <f t="shared" si="296"/>
        <v>0</v>
      </c>
      <c r="IB191" s="76">
        <f t="shared" si="297"/>
        <v>0</v>
      </c>
      <c r="IC191" s="76">
        <f t="shared" si="298"/>
        <v>0</v>
      </c>
      <c r="ID191" s="76">
        <f t="shared" si="299"/>
        <v>0</v>
      </c>
      <c r="IE191" s="78">
        <f>IF('Daftar Pegawai'!I185="ASN YANG TIDAK DIBAYARKAN TPP",100%,
 IF(HZ191&gt;=$C$4,100%,
 (HN191*3%)+H191+I191+J191+O191+P191+Q191+V191+W191+X191+AC191+AD191+AE191+AJ191+AK191+AL191+AQ191+AR191+AS191+AX191+AY191+AZ191+BE191+BF191+BG191+BL191+BM191+BN191+BS191+BT191+BU191+BZ191+CA191+CB191+CG191+CH191+CI191+CN191+CO191+CP191+CU191+CV191+CW191+DB191+DC191+DD191+DI191+DJ191+DK191+DP191+DQ191+DR191+DW191+DX191+DY191+ED191+EE191+EF191+EK191+EL191+EM191+ER191+ES191+ET191+EY191+EZ191+FA191+FF191+FG191+FH191+FM191+FN191+FO191+FT191+FU191+FV191+GA191+GB191+GC191+GH191+GI191+GJ191+GO191+GP191+GQ191+GV191+GW191+GX191+HC191+HD191+HE191+HJ191+HK191+HL191+'Daftar Pegawai'!K185+'Daftar Pegawai'!M185+'Daftar Pegawai'!U185+'Daftar Pegawai'!O185+'Daftar Pegawai'!Q185+'Daftar Pegawai'!S185
 )
)</f>
        <v>1</v>
      </c>
      <c r="IF191" s="78">
        <f t="shared" si="394"/>
        <v>1</v>
      </c>
    </row>
    <row r="192" spans="1:240" x14ac:dyDescent="0.25">
      <c r="A192" s="121">
        <f t="shared" si="300"/>
        <v>182</v>
      </c>
      <c r="B192" s="121">
        <f>'Daftar Pegawai'!B186</f>
        <v>0</v>
      </c>
      <c r="C192" s="121">
        <f>'Daftar Pegawai'!C186</f>
        <v>0</v>
      </c>
      <c r="D192" s="118"/>
      <c r="E192" s="118"/>
      <c r="F192" s="119"/>
      <c r="G192" s="119"/>
      <c r="H192" s="77">
        <f t="shared" si="301"/>
        <v>0</v>
      </c>
      <c r="I192" s="77">
        <f t="shared" si="302"/>
        <v>0</v>
      </c>
      <c r="J192" s="77">
        <f t="shared" si="303"/>
        <v>0</v>
      </c>
      <c r="K192" s="118"/>
      <c r="L192" s="118"/>
      <c r="M192" s="119"/>
      <c r="N192" s="119"/>
      <c r="O192" s="77">
        <f t="shared" si="304"/>
        <v>0</v>
      </c>
      <c r="P192" s="77">
        <f t="shared" si="305"/>
        <v>0</v>
      </c>
      <c r="Q192" s="77">
        <f t="shared" si="306"/>
        <v>0</v>
      </c>
      <c r="R192" s="118"/>
      <c r="S192" s="118"/>
      <c r="T192" s="119"/>
      <c r="U192" s="119"/>
      <c r="V192" s="77">
        <f t="shared" si="307"/>
        <v>0</v>
      </c>
      <c r="W192" s="77">
        <f t="shared" si="308"/>
        <v>0</v>
      </c>
      <c r="X192" s="77">
        <f t="shared" si="309"/>
        <v>0</v>
      </c>
      <c r="Y192" s="118"/>
      <c r="Z192" s="118"/>
      <c r="AA192" s="119"/>
      <c r="AB192" s="119"/>
      <c r="AC192" s="77">
        <f t="shared" si="310"/>
        <v>0</v>
      </c>
      <c r="AD192" s="77">
        <f t="shared" si="311"/>
        <v>0</v>
      </c>
      <c r="AE192" s="77">
        <f t="shared" si="312"/>
        <v>0</v>
      </c>
      <c r="AF192" s="118"/>
      <c r="AG192" s="118"/>
      <c r="AH192" s="119"/>
      <c r="AI192" s="119"/>
      <c r="AJ192" s="77">
        <f t="shared" si="313"/>
        <v>0</v>
      </c>
      <c r="AK192" s="77">
        <f t="shared" si="314"/>
        <v>0</v>
      </c>
      <c r="AL192" s="77">
        <f t="shared" si="315"/>
        <v>0</v>
      </c>
      <c r="AM192" s="118"/>
      <c r="AN192" s="118"/>
      <c r="AO192" s="119"/>
      <c r="AP192" s="119"/>
      <c r="AQ192" s="77">
        <f t="shared" si="316"/>
        <v>0</v>
      </c>
      <c r="AR192" s="77">
        <f t="shared" si="317"/>
        <v>0</v>
      </c>
      <c r="AS192" s="77">
        <f t="shared" si="318"/>
        <v>0</v>
      </c>
      <c r="AT192" s="118"/>
      <c r="AU192" s="118"/>
      <c r="AV192" s="119"/>
      <c r="AW192" s="119"/>
      <c r="AX192" s="77">
        <f t="shared" si="319"/>
        <v>0</v>
      </c>
      <c r="AY192" s="77">
        <f t="shared" si="320"/>
        <v>0</v>
      </c>
      <c r="AZ192" s="77">
        <f t="shared" si="321"/>
        <v>0</v>
      </c>
      <c r="BA192" s="118"/>
      <c r="BB192" s="118"/>
      <c r="BC192" s="119"/>
      <c r="BD192" s="119"/>
      <c r="BE192" s="77">
        <f t="shared" si="322"/>
        <v>0</v>
      </c>
      <c r="BF192" s="77">
        <f t="shared" si="323"/>
        <v>0</v>
      </c>
      <c r="BG192" s="77">
        <f t="shared" si="324"/>
        <v>0</v>
      </c>
      <c r="BH192" s="118"/>
      <c r="BI192" s="118"/>
      <c r="BJ192" s="119"/>
      <c r="BK192" s="119"/>
      <c r="BL192" s="77">
        <f t="shared" si="325"/>
        <v>0</v>
      </c>
      <c r="BM192" s="77">
        <f t="shared" si="326"/>
        <v>0</v>
      </c>
      <c r="BN192" s="77">
        <f t="shared" si="327"/>
        <v>0</v>
      </c>
      <c r="BO192" s="118"/>
      <c r="BP192" s="118"/>
      <c r="BQ192" s="119"/>
      <c r="BR192" s="119"/>
      <c r="BS192" s="77">
        <f t="shared" si="328"/>
        <v>0</v>
      </c>
      <c r="BT192" s="77">
        <f t="shared" si="329"/>
        <v>0</v>
      </c>
      <c r="BU192" s="77">
        <f t="shared" si="330"/>
        <v>0</v>
      </c>
      <c r="BV192" s="118"/>
      <c r="BW192" s="118"/>
      <c r="BX192" s="119"/>
      <c r="BY192" s="119"/>
      <c r="BZ192" s="77">
        <f t="shared" si="331"/>
        <v>0</v>
      </c>
      <c r="CA192" s="77">
        <f t="shared" si="332"/>
        <v>0</v>
      </c>
      <c r="CB192" s="77">
        <f t="shared" si="333"/>
        <v>0</v>
      </c>
      <c r="CC192" s="118"/>
      <c r="CD192" s="118"/>
      <c r="CE192" s="119"/>
      <c r="CF192" s="119"/>
      <c r="CG192" s="77">
        <f t="shared" si="334"/>
        <v>0</v>
      </c>
      <c r="CH192" s="77">
        <f t="shared" si="335"/>
        <v>0</v>
      </c>
      <c r="CI192" s="77">
        <f t="shared" si="336"/>
        <v>0</v>
      </c>
      <c r="CJ192" s="118"/>
      <c r="CK192" s="118"/>
      <c r="CL192" s="119"/>
      <c r="CM192" s="119"/>
      <c r="CN192" s="77">
        <f t="shared" si="337"/>
        <v>0</v>
      </c>
      <c r="CO192" s="77">
        <f t="shared" si="338"/>
        <v>0</v>
      </c>
      <c r="CP192" s="77">
        <f t="shared" si="339"/>
        <v>0</v>
      </c>
      <c r="CQ192" s="118"/>
      <c r="CR192" s="118"/>
      <c r="CS192" s="119"/>
      <c r="CT192" s="119"/>
      <c r="CU192" s="77">
        <f t="shared" si="340"/>
        <v>0</v>
      </c>
      <c r="CV192" s="77">
        <f t="shared" si="341"/>
        <v>0</v>
      </c>
      <c r="CW192" s="77">
        <f t="shared" si="342"/>
        <v>0</v>
      </c>
      <c r="CX192" s="118"/>
      <c r="CY192" s="118"/>
      <c r="CZ192" s="119"/>
      <c r="DA192" s="119"/>
      <c r="DB192" s="77">
        <f t="shared" si="343"/>
        <v>0</v>
      </c>
      <c r="DC192" s="77">
        <f t="shared" si="344"/>
        <v>0</v>
      </c>
      <c r="DD192" s="77">
        <f t="shared" si="345"/>
        <v>0</v>
      </c>
      <c r="DE192" s="118"/>
      <c r="DF192" s="118"/>
      <c r="DG192" s="119"/>
      <c r="DH192" s="119"/>
      <c r="DI192" s="77">
        <f t="shared" si="346"/>
        <v>0</v>
      </c>
      <c r="DJ192" s="77">
        <f t="shared" si="347"/>
        <v>0</v>
      </c>
      <c r="DK192" s="77">
        <f t="shared" si="348"/>
        <v>0</v>
      </c>
      <c r="DL192" s="118"/>
      <c r="DM192" s="118"/>
      <c r="DN192" s="119"/>
      <c r="DO192" s="119"/>
      <c r="DP192" s="77">
        <f t="shared" si="349"/>
        <v>0</v>
      </c>
      <c r="DQ192" s="77">
        <f t="shared" si="350"/>
        <v>0</v>
      </c>
      <c r="DR192" s="77">
        <f t="shared" si="351"/>
        <v>0</v>
      </c>
      <c r="DS192" s="118"/>
      <c r="DT192" s="118"/>
      <c r="DU192" s="119"/>
      <c r="DV192" s="119"/>
      <c r="DW192" s="77">
        <f t="shared" si="352"/>
        <v>0</v>
      </c>
      <c r="DX192" s="77">
        <f t="shared" si="353"/>
        <v>0</v>
      </c>
      <c r="DY192" s="77">
        <f t="shared" si="354"/>
        <v>0</v>
      </c>
      <c r="DZ192" s="118"/>
      <c r="EA192" s="118"/>
      <c r="EB192" s="119"/>
      <c r="EC192" s="119"/>
      <c r="ED192" s="77">
        <f t="shared" si="355"/>
        <v>0</v>
      </c>
      <c r="EE192" s="77">
        <f t="shared" si="356"/>
        <v>0</v>
      </c>
      <c r="EF192" s="77">
        <f t="shared" si="357"/>
        <v>0</v>
      </c>
      <c r="EG192" s="118"/>
      <c r="EH192" s="118"/>
      <c r="EI192" s="119"/>
      <c r="EJ192" s="119"/>
      <c r="EK192" s="77">
        <f t="shared" si="358"/>
        <v>0</v>
      </c>
      <c r="EL192" s="77">
        <f t="shared" si="359"/>
        <v>0</v>
      </c>
      <c r="EM192" s="77">
        <f t="shared" si="360"/>
        <v>0</v>
      </c>
      <c r="EN192" s="118"/>
      <c r="EO192" s="118"/>
      <c r="EP192" s="119"/>
      <c r="EQ192" s="119"/>
      <c r="ER192" s="77">
        <f t="shared" si="361"/>
        <v>0</v>
      </c>
      <c r="ES192" s="77">
        <f t="shared" si="362"/>
        <v>0</v>
      </c>
      <c r="ET192" s="77">
        <f t="shared" si="363"/>
        <v>0</v>
      </c>
      <c r="EU192" s="118"/>
      <c r="EV192" s="118"/>
      <c r="EW192" s="119"/>
      <c r="EX192" s="119"/>
      <c r="EY192" s="77">
        <f t="shared" si="364"/>
        <v>0</v>
      </c>
      <c r="EZ192" s="77">
        <f t="shared" si="365"/>
        <v>0</v>
      </c>
      <c r="FA192" s="77">
        <f t="shared" si="366"/>
        <v>0</v>
      </c>
      <c r="FB192" s="118"/>
      <c r="FC192" s="118"/>
      <c r="FD192" s="119"/>
      <c r="FE192" s="119"/>
      <c r="FF192" s="77">
        <f t="shared" si="367"/>
        <v>0</v>
      </c>
      <c r="FG192" s="77">
        <f t="shared" si="368"/>
        <v>0</v>
      </c>
      <c r="FH192" s="77">
        <f t="shared" si="369"/>
        <v>0</v>
      </c>
      <c r="FI192" s="118"/>
      <c r="FJ192" s="118"/>
      <c r="FK192" s="119"/>
      <c r="FL192" s="119"/>
      <c r="FM192" s="77">
        <f t="shared" si="370"/>
        <v>0</v>
      </c>
      <c r="FN192" s="77">
        <f t="shared" si="371"/>
        <v>0</v>
      </c>
      <c r="FO192" s="77">
        <f t="shared" si="372"/>
        <v>0</v>
      </c>
      <c r="FP192" s="118"/>
      <c r="FQ192" s="118"/>
      <c r="FR192" s="119"/>
      <c r="FS192" s="119"/>
      <c r="FT192" s="77">
        <f t="shared" si="373"/>
        <v>0</v>
      </c>
      <c r="FU192" s="77">
        <f t="shared" si="374"/>
        <v>0</v>
      </c>
      <c r="FV192" s="77">
        <f t="shared" si="375"/>
        <v>0</v>
      </c>
      <c r="FW192" s="118"/>
      <c r="FX192" s="118"/>
      <c r="FY192" s="119"/>
      <c r="FZ192" s="119"/>
      <c r="GA192" s="77">
        <f t="shared" si="376"/>
        <v>0</v>
      </c>
      <c r="GB192" s="77">
        <f t="shared" si="377"/>
        <v>0</v>
      </c>
      <c r="GC192" s="77">
        <f t="shared" si="378"/>
        <v>0</v>
      </c>
      <c r="GD192" s="118"/>
      <c r="GE192" s="118"/>
      <c r="GF192" s="119"/>
      <c r="GG192" s="119"/>
      <c r="GH192" s="77">
        <f t="shared" si="379"/>
        <v>0</v>
      </c>
      <c r="GI192" s="77">
        <f t="shared" si="380"/>
        <v>0</v>
      </c>
      <c r="GJ192" s="77">
        <f t="shared" si="381"/>
        <v>0</v>
      </c>
      <c r="GK192" s="118"/>
      <c r="GL192" s="118"/>
      <c r="GM192" s="119"/>
      <c r="GN192" s="119"/>
      <c r="GO192" s="77">
        <f t="shared" si="382"/>
        <v>0</v>
      </c>
      <c r="GP192" s="77">
        <f t="shared" si="383"/>
        <v>0</v>
      </c>
      <c r="GQ192" s="77">
        <f t="shared" si="384"/>
        <v>0</v>
      </c>
      <c r="GR192" s="118"/>
      <c r="GS192" s="118"/>
      <c r="GT192" s="119"/>
      <c r="GU192" s="119"/>
      <c r="GV192" s="77">
        <f t="shared" si="385"/>
        <v>0</v>
      </c>
      <c r="GW192" s="77">
        <f t="shared" si="386"/>
        <v>0</v>
      </c>
      <c r="GX192" s="77">
        <f t="shared" si="387"/>
        <v>0</v>
      </c>
      <c r="GY192" s="118"/>
      <c r="GZ192" s="118"/>
      <c r="HA192" s="119"/>
      <c r="HB192" s="119"/>
      <c r="HC192" s="77">
        <f t="shared" si="388"/>
        <v>0</v>
      </c>
      <c r="HD192" s="77">
        <f t="shared" si="389"/>
        <v>0</v>
      </c>
      <c r="HE192" s="77">
        <f t="shared" si="390"/>
        <v>0</v>
      </c>
      <c r="HF192" s="118"/>
      <c r="HG192" s="118"/>
      <c r="HH192" s="119"/>
      <c r="HI192" s="119"/>
      <c r="HJ192" s="77">
        <f t="shared" si="391"/>
        <v>0</v>
      </c>
      <c r="HK192" s="77">
        <f t="shared" si="392"/>
        <v>0</v>
      </c>
      <c r="HL192" s="77">
        <f t="shared" si="393"/>
        <v>0</v>
      </c>
      <c r="HM192" s="120"/>
      <c r="HN192" s="120"/>
      <c r="HO192" s="120"/>
      <c r="HP192" s="120"/>
      <c r="HQ192" s="120"/>
      <c r="HR192" s="120"/>
      <c r="HS192" s="76">
        <f t="shared" si="288"/>
        <v>0</v>
      </c>
      <c r="HT192" s="76">
        <f t="shared" si="289"/>
        <v>0</v>
      </c>
      <c r="HU192" s="76">
        <f t="shared" si="290"/>
        <v>0</v>
      </c>
      <c r="HV192" s="76">
        <f t="shared" si="291"/>
        <v>0</v>
      </c>
      <c r="HW192" s="76">
        <f t="shared" si="292"/>
        <v>0</v>
      </c>
      <c r="HX192" s="76">
        <f t="shared" si="293"/>
        <v>0</v>
      </c>
      <c r="HY192" s="76">
        <f t="shared" si="294"/>
        <v>0</v>
      </c>
      <c r="HZ192" s="76">
        <f t="shared" si="295"/>
        <v>0</v>
      </c>
      <c r="IA192" s="76">
        <f t="shared" si="296"/>
        <v>0</v>
      </c>
      <c r="IB192" s="76">
        <f t="shared" si="297"/>
        <v>0</v>
      </c>
      <c r="IC192" s="76">
        <f t="shared" si="298"/>
        <v>0</v>
      </c>
      <c r="ID192" s="76">
        <f t="shared" si="299"/>
        <v>0</v>
      </c>
      <c r="IE192" s="78">
        <f>IF('Daftar Pegawai'!I186="ASN YANG TIDAK DIBAYARKAN TPP",100%,
 IF(HZ192&gt;=$C$4,100%,
 (HN192*3%)+H192+I192+J192+O192+P192+Q192+V192+W192+X192+AC192+AD192+AE192+AJ192+AK192+AL192+AQ192+AR192+AS192+AX192+AY192+AZ192+BE192+BF192+BG192+BL192+BM192+BN192+BS192+BT192+BU192+BZ192+CA192+CB192+CG192+CH192+CI192+CN192+CO192+CP192+CU192+CV192+CW192+DB192+DC192+DD192+DI192+DJ192+DK192+DP192+DQ192+DR192+DW192+DX192+DY192+ED192+EE192+EF192+EK192+EL192+EM192+ER192+ES192+ET192+EY192+EZ192+FA192+FF192+FG192+FH192+FM192+FN192+FO192+FT192+FU192+FV192+GA192+GB192+GC192+GH192+GI192+GJ192+GO192+GP192+GQ192+GV192+GW192+GX192+HC192+HD192+HE192+HJ192+HK192+HL192+'Daftar Pegawai'!K186+'Daftar Pegawai'!M186+'Daftar Pegawai'!U186+'Daftar Pegawai'!O186+'Daftar Pegawai'!Q186+'Daftar Pegawai'!S186
 )
)</f>
        <v>1</v>
      </c>
      <c r="IF192" s="78">
        <f t="shared" si="394"/>
        <v>1</v>
      </c>
    </row>
    <row r="193" spans="1:240" x14ac:dyDescent="0.25">
      <c r="A193" s="121">
        <f t="shared" si="300"/>
        <v>183</v>
      </c>
      <c r="B193" s="121">
        <f>'Daftar Pegawai'!B187</f>
        <v>0</v>
      </c>
      <c r="C193" s="121">
        <f>'Daftar Pegawai'!C187</f>
        <v>0</v>
      </c>
      <c r="D193" s="118"/>
      <c r="E193" s="118"/>
      <c r="F193" s="119"/>
      <c r="G193" s="119"/>
      <c r="H193" s="77">
        <f t="shared" si="301"/>
        <v>0</v>
      </c>
      <c r="I193" s="77">
        <f t="shared" si="302"/>
        <v>0</v>
      </c>
      <c r="J193" s="77">
        <f t="shared" si="303"/>
        <v>0</v>
      </c>
      <c r="K193" s="118"/>
      <c r="L193" s="118"/>
      <c r="M193" s="119"/>
      <c r="N193" s="119"/>
      <c r="O193" s="77">
        <f t="shared" si="304"/>
        <v>0</v>
      </c>
      <c r="P193" s="77">
        <f t="shared" si="305"/>
        <v>0</v>
      </c>
      <c r="Q193" s="77">
        <f t="shared" si="306"/>
        <v>0</v>
      </c>
      <c r="R193" s="118"/>
      <c r="S193" s="118"/>
      <c r="T193" s="119"/>
      <c r="U193" s="119"/>
      <c r="V193" s="77">
        <f t="shared" si="307"/>
        <v>0</v>
      </c>
      <c r="W193" s="77">
        <f t="shared" si="308"/>
        <v>0</v>
      </c>
      <c r="X193" s="77">
        <f t="shared" si="309"/>
        <v>0</v>
      </c>
      <c r="Y193" s="118"/>
      <c r="Z193" s="118"/>
      <c r="AA193" s="119"/>
      <c r="AB193" s="119"/>
      <c r="AC193" s="77">
        <f t="shared" si="310"/>
        <v>0</v>
      </c>
      <c r="AD193" s="77">
        <f t="shared" si="311"/>
        <v>0</v>
      </c>
      <c r="AE193" s="77">
        <f t="shared" si="312"/>
        <v>0</v>
      </c>
      <c r="AF193" s="118"/>
      <c r="AG193" s="118"/>
      <c r="AH193" s="119"/>
      <c r="AI193" s="119"/>
      <c r="AJ193" s="77">
        <f t="shared" si="313"/>
        <v>0</v>
      </c>
      <c r="AK193" s="77">
        <f t="shared" si="314"/>
        <v>0</v>
      </c>
      <c r="AL193" s="77">
        <f t="shared" si="315"/>
        <v>0</v>
      </c>
      <c r="AM193" s="118"/>
      <c r="AN193" s="118"/>
      <c r="AO193" s="119"/>
      <c r="AP193" s="119"/>
      <c r="AQ193" s="77">
        <f t="shared" si="316"/>
        <v>0</v>
      </c>
      <c r="AR193" s="77">
        <f t="shared" si="317"/>
        <v>0</v>
      </c>
      <c r="AS193" s="77">
        <f t="shared" si="318"/>
        <v>0</v>
      </c>
      <c r="AT193" s="118"/>
      <c r="AU193" s="118"/>
      <c r="AV193" s="119"/>
      <c r="AW193" s="119"/>
      <c r="AX193" s="77">
        <f t="shared" si="319"/>
        <v>0</v>
      </c>
      <c r="AY193" s="77">
        <f t="shared" si="320"/>
        <v>0</v>
      </c>
      <c r="AZ193" s="77">
        <f t="shared" si="321"/>
        <v>0</v>
      </c>
      <c r="BA193" s="118"/>
      <c r="BB193" s="118"/>
      <c r="BC193" s="119"/>
      <c r="BD193" s="119"/>
      <c r="BE193" s="77">
        <f t="shared" si="322"/>
        <v>0</v>
      </c>
      <c r="BF193" s="77">
        <f t="shared" si="323"/>
        <v>0</v>
      </c>
      <c r="BG193" s="77">
        <f t="shared" si="324"/>
        <v>0</v>
      </c>
      <c r="BH193" s="118"/>
      <c r="BI193" s="118"/>
      <c r="BJ193" s="119"/>
      <c r="BK193" s="119"/>
      <c r="BL193" s="77">
        <f t="shared" si="325"/>
        <v>0</v>
      </c>
      <c r="BM193" s="77">
        <f t="shared" si="326"/>
        <v>0</v>
      </c>
      <c r="BN193" s="77">
        <f t="shared" si="327"/>
        <v>0</v>
      </c>
      <c r="BO193" s="118"/>
      <c r="BP193" s="118"/>
      <c r="BQ193" s="119"/>
      <c r="BR193" s="119"/>
      <c r="BS193" s="77">
        <f t="shared" si="328"/>
        <v>0</v>
      </c>
      <c r="BT193" s="77">
        <f t="shared" si="329"/>
        <v>0</v>
      </c>
      <c r="BU193" s="77">
        <f t="shared" si="330"/>
        <v>0</v>
      </c>
      <c r="BV193" s="118"/>
      <c r="BW193" s="118"/>
      <c r="BX193" s="119"/>
      <c r="BY193" s="119"/>
      <c r="BZ193" s="77">
        <f t="shared" si="331"/>
        <v>0</v>
      </c>
      <c r="CA193" s="77">
        <f t="shared" si="332"/>
        <v>0</v>
      </c>
      <c r="CB193" s="77">
        <f t="shared" si="333"/>
        <v>0</v>
      </c>
      <c r="CC193" s="118"/>
      <c r="CD193" s="118"/>
      <c r="CE193" s="119"/>
      <c r="CF193" s="119"/>
      <c r="CG193" s="77">
        <f t="shared" si="334"/>
        <v>0</v>
      </c>
      <c r="CH193" s="77">
        <f t="shared" si="335"/>
        <v>0</v>
      </c>
      <c r="CI193" s="77">
        <f t="shared" si="336"/>
        <v>0</v>
      </c>
      <c r="CJ193" s="118"/>
      <c r="CK193" s="118"/>
      <c r="CL193" s="119"/>
      <c r="CM193" s="119"/>
      <c r="CN193" s="77">
        <f t="shared" si="337"/>
        <v>0</v>
      </c>
      <c r="CO193" s="77">
        <f t="shared" si="338"/>
        <v>0</v>
      </c>
      <c r="CP193" s="77">
        <f t="shared" si="339"/>
        <v>0</v>
      </c>
      <c r="CQ193" s="118"/>
      <c r="CR193" s="118"/>
      <c r="CS193" s="119"/>
      <c r="CT193" s="119"/>
      <c r="CU193" s="77">
        <f t="shared" si="340"/>
        <v>0</v>
      </c>
      <c r="CV193" s="77">
        <f t="shared" si="341"/>
        <v>0</v>
      </c>
      <c r="CW193" s="77">
        <f t="shared" si="342"/>
        <v>0</v>
      </c>
      <c r="CX193" s="118"/>
      <c r="CY193" s="118"/>
      <c r="CZ193" s="119"/>
      <c r="DA193" s="119"/>
      <c r="DB193" s="77">
        <f t="shared" si="343"/>
        <v>0</v>
      </c>
      <c r="DC193" s="77">
        <f t="shared" si="344"/>
        <v>0</v>
      </c>
      <c r="DD193" s="77">
        <f t="shared" si="345"/>
        <v>0</v>
      </c>
      <c r="DE193" s="118"/>
      <c r="DF193" s="118"/>
      <c r="DG193" s="119"/>
      <c r="DH193" s="119"/>
      <c r="DI193" s="77">
        <f t="shared" si="346"/>
        <v>0</v>
      </c>
      <c r="DJ193" s="77">
        <f t="shared" si="347"/>
        <v>0</v>
      </c>
      <c r="DK193" s="77">
        <f t="shared" si="348"/>
        <v>0</v>
      </c>
      <c r="DL193" s="118"/>
      <c r="DM193" s="118"/>
      <c r="DN193" s="119"/>
      <c r="DO193" s="119"/>
      <c r="DP193" s="77">
        <f t="shared" si="349"/>
        <v>0</v>
      </c>
      <c r="DQ193" s="77">
        <f t="shared" si="350"/>
        <v>0</v>
      </c>
      <c r="DR193" s="77">
        <f t="shared" si="351"/>
        <v>0</v>
      </c>
      <c r="DS193" s="118"/>
      <c r="DT193" s="118"/>
      <c r="DU193" s="119"/>
      <c r="DV193" s="119"/>
      <c r="DW193" s="77">
        <f t="shared" si="352"/>
        <v>0</v>
      </c>
      <c r="DX193" s="77">
        <f t="shared" si="353"/>
        <v>0</v>
      </c>
      <c r="DY193" s="77">
        <f t="shared" si="354"/>
        <v>0</v>
      </c>
      <c r="DZ193" s="118"/>
      <c r="EA193" s="118"/>
      <c r="EB193" s="119"/>
      <c r="EC193" s="119"/>
      <c r="ED193" s="77">
        <f t="shared" si="355"/>
        <v>0</v>
      </c>
      <c r="EE193" s="77">
        <f t="shared" si="356"/>
        <v>0</v>
      </c>
      <c r="EF193" s="77">
        <f t="shared" si="357"/>
        <v>0</v>
      </c>
      <c r="EG193" s="118"/>
      <c r="EH193" s="118"/>
      <c r="EI193" s="119"/>
      <c r="EJ193" s="119"/>
      <c r="EK193" s="77">
        <f t="shared" si="358"/>
        <v>0</v>
      </c>
      <c r="EL193" s="77">
        <f t="shared" si="359"/>
        <v>0</v>
      </c>
      <c r="EM193" s="77">
        <f t="shared" si="360"/>
        <v>0</v>
      </c>
      <c r="EN193" s="118"/>
      <c r="EO193" s="118"/>
      <c r="EP193" s="119"/>
      <c r="EQ193" s="119"/>
      <c r="ER193" s="77">
        <f t="shared" si="361"/>
        <v>0</v>
      </c>
      <c r="ES193" s="77">
        <f t="shared" si="362"/>
        <v>0</v>
      </c>
      <c r="ET193" s="77">
        <f t="shared" si="363"/>
        <v>0</v>
      </c>
      <c r="EU193" s="118"/>
      <c r="EV193" s="118"/>
      <c r="EW193" s="119"/>
      <c r="EX193" s="119"/>
      <c r="EY193" s="77">
        <f t="shared" si="364"/>
        <v>0</v>
      </c>
      <c r="EZ193" s="77">
        <f t="shared" si="365"/>
        <v>0</v>
      </c>
      <c r="FA193" s="77">
        <f t="shared" si="366"/>
        <v>0</v>
      </c>
      <c r="FB193" s="118"/>
      <c r="FC193" s="118"/>
      <c r="FD193" s="119"/>
      <c r="FE193" s="119"/>
      <c r="FF193" s="77">
        <f t="shared" si="367"/>
        <v>0</v>
      </c>
      <c r="FG193" s="77">
        <f t="shared" si="368"/>
        <v>0</v>
      </c>
      <c r="FH193" s="77">
        <f t="shared" si="369"/>
        <v>0</v>
      </c>
      <c r="FI193" s="118"/>
      <c r="FJ193" s="118"/>
      <c r="FK193" s="119"/>
      <c r="FL193" s="119"/>
      <c r="FM193" s="77">
        <f t="shared" si="370"/>
        <v>0</v>
      </c>
      <c r="FN193" s="77">
        <f t="shared" si="371"/>
        <v>0</v>
      </c>
      <c r="FO193" s="77">
        <f t="shared" si="372"/>
        <v>0</v>
      </c>
      <c r="FP193" s="118"/>
      <c r="FQ193" s="118"/>
      <c r="FR193" s="119"/>
      <c r="FS193" s="119"/>
      <c r="FT193" s="77">
        <f t="shared" si="373"/>
        <v>0</v>
      </c>
      <c r="FU193" s="77">
        <f t="shared" si="374"/>
        <v>0</v>
      </c>
      <c r="FV193" s="77">
        <f t="shared" si="375"/>
        <v>0</v>
      </c>
      <c r="FW193" s="118"/>
      <c r="FX193" s="118"/>
      <c r="FY193" s="119"/>
      <c r="FZ193" s="119"/>
      <c r="GA193" s="77">
        <f t="shared" si="376"/>
        <v>0</v>
      </c>
      <c r="GB193" s="77">
        <f t="shared" si="377"/>
        <v>0</v>
      </c>
      <c r="GC193" s="77">
        <f t="shared" si="378"/>
        <v>0</v>
      </c>
      <c r="GD193" s="118"/>
      <c r="GE193" s="118"/>
      <c r="GF193" s="119"/>
      <c r="GG193" s="119"/>
      <c r="GH193" s="77">
        <f t="shared" si="379"/>
        <v>0</v>
      </c>
      <c r="GI193" s="77">
        <f t="shared" si="380"/>
        <v>0</v>
      </c>
      <c r="GJ193" s="77">
        <f t="shared" si="381"/>
        <v>0</v>
      </c>
      <c r="GK193" s="118"/>
      <c r="GL193" s="118"/>
      <c r="GM193" s="119"/>
      <c r="GN193" s="119"/>
      <c r="GO193" s="77">
        <f t="shared" si="382"/>
        <v>0</v>
      </c>
      <c r="GP193" s="77">
        <f t="shared" si="383"/>
        <v>0</v>
      </c>
      <c r="GQ193" s="77">
        <f t="shared" si="384"/>
        <v>0</v>
      </c>
      <c r="GR193" s="118"/>
      <c r="GS193" s="118"/>
      <c r="GT193" s="119"/>
      <c r="GU193" s="119"/>
      <c r="GV193" s="77">
        <f t="shared" si="385"/>
        <v>0</v>
      </c>
      <c r="GW193" s="77">
        <f t="shared" si="386"/>
        <v>0</v>
      </c>
      <c r="GX193" s="77">
        <f t="shared" si="387"/>
        <v>0</v>
      </c>
      <c r="GY193" s="118"/>
      <c r="GZ193" s="118"/>
      <c r="HA193" s="119"/>
      <c r="HB193" s="119"/>
      <c r="HC193" s="77">
        <f t="shared" si="388"/>
        <v>0</v>
      </c>
      <c r="HD193" s="77">
        <f t="shared" si="389"/>
        <v>0</v>
      </c>
      <c r="HE193" s="77">
        <f t="shared" si="390"/>
        <v>0</v>
      </c>
      <c r="HF193" s="118"/>
      <c r="HG193" s="118"/>
      <c r="HH193" s="119"/>
      <c r="HI193" s="119"/>
      <c r="HJ193" s="77">
        <f t="shared" si="391"/>
        <v>0</v>
      </c>
      <c r="HK193" s="77">
        <f t="shared" si="392"/>
        <v>0</v>
      </c>
      <c r="HL193" s="77">
        <f t="shared" si="393"/>
        <v>0</v>
      </c>
      <c r="HM193" s="120"/>
      <c r="HN193" s="120"/>
      <c r="HO193" s="120"/>
      <c r="HP193" s="120"/>
      <c r="HQ193" s="120"/>
      <c r="HR193" s="120"/>
      <c r="HS193" s="76">
        <f t="shared" si="288"/>
        <v>0</v>
      </c>
      <c r="HT193" s="76">
        <f t="shared" si="289"/>
        <v>0</v>
      </c>
      <c r="HU193" s="76">
        <f t="shared" si="290"/>
        <v>0</v>
      </c>
      <c r="HV193" s="76">
        <f t="shared" si="291"/>
        <v>0</v>
      </c>
      <c r="HW193" s="76">
        <f t="shared" si="292"/>
        <v>0</v>
      </c>
      <c r="HX193" s="76">
        <f t="shared" si="293"/>
        <v>0</v>
      </c>
      <c r="HY193" s="76">
        <f t="shared" si="294"/>
        <v>0</v>
      </c>
      <c r="HZ193" s="76">
        <f t="shared" si="295"/>
        <v>0</v>
      </c>
      <c r="IA193" s="76">
        <f t="shared" si="296"/>
        <v>0</v>
      </c>
      <c r="IB193" s="76">
        <f t="shared" si="297"/>
        <v>0</v>
      </c>
      <c r="IC193" s="76">
        <f t="shared" si="298"/>
        <v>0</v>
      </c>
      <c r="ID193" s="76">
        <f t="shared" si="299"/>
        <v>0</v>
      </c>
      <c r="IE193" s="78">
        <f>IF('Daftar Pegawai'!I187="ASN YANG TIDAK DIBAYARKAN TPP",100%,
 IF(HZ193&gt;=$C$4,100%,
 (HN193*3%)+H193+I193+J193+O193+P193+Q193+V193+W193+X193+AC193+AD193+AE193+AJ193+AK193+AL193+AQ193+AR193+AS193+AX193+AY193+AZ193+BE193+BF193+BG193+BL193+BM193+BN193+BS193+BT193+BU193+BZ193+CA193+CB193+CG193+CH193+CI193+CN193+CO193+CP193+CU193+CV193+CW193+DB193+DC193+DD193+DI193+DJ193+DK193+DP193+DQ193+DR193+DW193+DX193+DY193+ED193+EE193+EF193+EK193+EL193+EM193+ER193+ES193+ET193+EY193+EZ193+FA193+FF193+FG193+FH193+FM193+FN193+FO193+FT193+FU193+FV193+GA193+GB193+GC193+GH193+GI193+GJ193+GO193+GP193+GQ193+GV193+GW193+GX193+HC193+HD193+HE193+HJ193+HK193+HL193+'Daftar Pegawai'!K187+'Daftar Pegawai'!M187+'Daftar Pegawai'!U187+'Daftar Pegawai'!O187+'Daftar Pegawai'!Q187+'Daftar Pegawai'!S187
 )
)</f>
        <v>1</v>
      </c>
      <c r="IF193" s="78">
        <f t="shared" si="394"/>
        <v>1</v>
      </c>
    </row>
    <row r="194" spans="1:240" x14ac:dyDescent="0.25">
      <c r="A194" s="121">
        <f t="shared" si="300"/>
        <v>184</v>
      </c>
      <c r="B194" s="121">
        <f>'Daftar Pegawai'!B188</f>
        <v>0</v>
      </c>
      <c r="C194" s="121">
        <f>'Daftar Pegawai'!C188</f>
        <v>0</v>
      </c>
      <c r="D194" s="118"/>
      <c r="E194" s="118"/>
      <c r="F194" s="119"/>
      <c r="G194" s="119"/>
      <c r="H194" s="77">
        <f t="shared" si="301"/>
        <v>0</v>
      </c>
      <c r="I194" s="77">
        <f t="shared" si="302"/>
        <v>0</v>
      </c>
      <c r="J194" s="77">
        <f t="shared" si="303"/>
        <v>0</v>
      </c>
      <c r="K194" s="118"/>
      <c r="L194" s="118"/>
      <c r="M194" s="119"/>
      <c r="N194" s="119"/>
      <c r="O194" s="77">
        <f t="shared" si="304"/>
        <v>0</v>
      </c>
      <c r="P194" s="77">
        <f t="shared" si="305"/>
        <v>0</v>
      </c>
      <c r="Q194" s="77">
        <f t="shared" si="306"/>
        <v>0</v>
      </c>
      <c r="R194" s="118"/>
      <c r="S194" s="118"/>
      <c r="T194" s="119"/>
      <c r="U194" s="119"/>
      <c r="V194" s="77">
        <f t="shared" si="307"/>
        <v>0</v>
      </c>
      <c r="W194" s="77">
        <f t="shared" si="308"/>
        <v>0</v>
      </c>
      <c r="X194" s="77">
        <f t="shared" si="309"/>
        <v>0</v>
      </c>
      <c r="Y194" s="118"/>
      <c r="Z194" s="118"/>
      <c r="AA194" s="119"/>
      <c r="AB194" s="119"/>
      <c r="AC194" s="77">
        <f t="shared" si="310"/>
        <v>0</v>
      </c>
      <c r="AD194" s="77">
        <f t="shared" si="311"/>
        <v>0</v>
      </c>
      <c r="AE194" s="77">
        <f t="shared" si="312"/>
        <v>0</v>
      </c>
      <c r="AF194" s="118"/>
      <c r="AG194" s="118"/>
      <c r="AH194" s="119"/>
      <c r="AI194" s="119"/>
      <c r="AJ194" s="77">
        <f t="shared" si="313"/>
        <v>0</v>
      </c>
      <c r="AK194" s="77">
        <f t="shared" si="314"/>
        <v>0</v>
      </c>
      <c r="AL194" s="77">
        <f t="shared" si="315"/>
        <v>0</v>
      </c>
      <c r="AM194" s="118"/>
      <c r="AN194" s="118"/>
      <c r="AO194" s="119"/>
      <c r="AP194" s="119"/>
      <c r="AQ194" s="77">
        <f t="shared" si="316"/>
        <v>0</v>
      </c>
      <c r="AR194" s="77">
        <f t="shared" si="317"/>
        <v>0</v>
      </c>
      <c r="AS194" s="77">
        <f t="shared" si="318"/>
        <v>0</v>
      </c>
      <c r="AT194" s="118"/>
      <c r="AU194" s="118"/>
      <c r="AV194" s="119"/>
      <c r="AW194" s="119"/>
      <c r="AX194" s="77">
        <f t="shared" si="319"/>
        <v>0</v>
      </c>
      <c r="AY194" s="77">
        <f t="shared" si="320"/>
        <v>0</v>
      </c>
      <c r="AZ194" s="77">
        <f t="shared" si="321"/>
        <v>0</v>
      </c>
      <c r="BA194" s="118"/>
      <c r="BB194" s="118"/>
      <c r="BC194" s="119"/>
      <c r="BD194" s="119"/>
      <c r="BE194" s="77">
        <f t="shared" si="322"/>
        <v>0</v>
      </c>
      <c r="BF194" s="77">
        <f t="shared" si="323"/>
        <v>0</v>
      </c>
      <c r="BG194" s="77">
        <f t="shared" si="324"/>
        <v>0</v>
      </c>
      <c r="BH194" s="118"/>
      <c r="BI194" s="118"/>
      <c r="BJ194" s="119"/>
      <c r="BK194" s="119"/>
      <c r="BL194" s="77">
        <f t="shared" si="325"/>
        <v>0</v>
      </c>
      <c r="BM194" s="77">
        <f t="shared" si="326"/>
        <v>0</v>
      </c>
      <c r="BN194" s="77">
        <f t="shared" si="327"/>
        <v>0</v>
      </c>
      <c r="BO194" s="118"/>
      <c r="BP194" s="118"/>
      <c r="BQ194" s="119"/>
      <c r="BR194" s="119"/>
      <c r="BS194" s="77">
        <f t="shared" si="328"/>
        <v>0</v>
      </c>
      <c r="BT194" s="77">
        <f t="shared" si="329"/>
        <v>0</v>
      </c>
      <c r="BU194" s="77">
        <f t="shared" si="330"/>
        <v>0</v>
      </c>
      <c r="BV194" s="118"/>
      <c r="BW194" s="118"/>
      <c r="BX194" s="119"/>
      <c r="BY194" s="119"/>
      <c r="BZ194" s="77">
        <f t="shared" si="331"/>
        <v>0</v>
      </c>
      <c r="CA194" s="77">
        <f t="shared" si="332"/>
        <v>0</v>
      </c>
      <c r="CB194" s="77">
        <f t="shared" si="333"/>
        <v>0</v>
      </c>
      <c r="CC194" s="118"/>
      <c r="CD194" s="118"/>
      <c r="CE194" s="119"/>
      <c r="CF194" s="119"/>
      <c r="CG194" s="77">
        <f t="shared" si="334"/>
        <v>0</v>
      </c>
      <c r="CH194" s="77">
        <f t="shared" si="335"/>
        <v>0</v>
      </c>
      <c r="CI194" s="77">
        <f t="shared" si="336"/>
        <v>0</v>
      </c>
      <c r="CJ194" s="118"/>
      <c r="CK194" s="118"/>
      <c r="CL194" s="119"/>
      <c r="CM194" s="119"/>
      <c r="CN194" s="77">
        <f t="shared" si="337"/>
        <v>0</v>
      </c>
      <c r="CO194" s="77">
        <f t="shared" si="338"/>
        <v>0</v>
      </c>
      <c r="CP194" s="77">
        <f t="shared" si="339"/>
        <v>0</v>
      </c>
      <c r="CQ194" s="118"/>
      <c r="CR194" s="118"/>
      <c r="CS194" s="119"/>
      <c r="CT194" s="119"/>
      <c r="CU194" s="77">
        <f t="shared" si="340"/>
        <v>0</v>
      </c>
      <c r="CV194" s="77">
        <f t="shared" si="341"/>
        <v>0</v>
      </c>
      <c r="CW194" s="77">
        <f t="shared" si="342"/>
        <v>0</v>
      </c>
      <c r="CX194" s="118"/>
      <c r="CY194" s="118"/>
      <c r="CZ194" s="119"/>
      <c r="DA194" s="119"/>
      <c r="DB194" s="77">
        <f t="shared" si="343"/>
        <v>0</v>
      </c>
      <c r="DC194" s="77">
        <f t="shared" si="344"/>
        <v>0</v>
      </c>
      <c r="DD194" s="77">
        <f t="shared" si="345"/>
        <v>0</v>
      </c>
      <c r="DE194" s="118"/>
      <c r="DF194" s="118"/>
      <c r="DG194" s="119"/>
      <c r="DH194" s="119"/>
      <c r="DI194" s="77">
        <f t="shared" si="346"/>
        <v>0</v>
      </c>
      <c r="DJ194" s="77">
        <f t="shared" si="347"/>
        <v>0</v>
      </c>
      <c r="DK194" s="77">
        <f t="shared" si="348"/>
        <v>0</v>
      </c>
      <c r="DL194" s="118"/>
      <c r="DM194" s="118"/>
      <c r="DN194" s="119"/>
      <c r="DO194" s="119"/>
      <c r="DP194" s="77">
        <f t="shared" si="349"/>
        <v>0</v>
      </c>
      <c r="DQ194" s="77">
        <f t="shared" si="350"/>
        <v>0</v>
      </c>
      <c r="DR194" s="77">
        <f t="shared" si="351"/>
        <v>0</v>
      </c>
      <c r="DS194" s="118"/>
      <c r="DT194" s="118"/>
      <c r="DU194" s="119"/>
      <c r="DV194" s="119"/>
      <c r="DW194" s="77">
        <f t="shared" si="352"/>
        <v>0</v>
      </c>
      <c r="DX194" s="77">
        <f t="shared" si="353"/>
        <v>0</v>
      </c>
      <c r="DY194" s="77">
        <f t="shared" si="354"/>
        <v>0</v>
      </c>
      <c r="DZ194" s="118"/>
      <c r="EA194" s="118"/>
      <c r="EB194" s="119"/>
      <c r="EC194" s="119"/>
      <c r="ED194" s="77">
        <f t="shared" si="355"/>
        <v>0</v>
      </c>
      <c r="EE194" s="77">
        <f t="shared" si="356"/>
        <v>0</v>
      </c>
      <c r="EF194" s="77">
        <f t="shared" si="357"/>
        <v>0</v>
      </c>
      <c r="EG194" s="118"/>
      <c r="EH194" s="118"/>
      <c r="EI194" s="119"/>
      <c r="EJ194" s="119"/>
      <c r="EK194" s="77">
        <f t="shared" si="358"/>
        <v>0</v>
      </c>
      <c r="EL194" s="77">
        <f t="shared" si="359"/>
        <v>0</v>
      </c>
      <c r="EM194" s="77">
        <f t="shared" si="360"/>
        <v>0</v>
      </c>
      <c r="EN194" s="118"/>
      <c r="EO194" s="118"/>
      <c r="EP194" s="119"/>
      <c r="EQ194" s="119"/>
      <c r="ER194" s="77">
        <f t="shared" si="361"/>
        <v>0</v>
      </c>
      <c r="ES194" s="77">
        <f t="shared" si="362"/>
        <v>0</v>
      </c>
      <c r="ET194" s="77">
        <f t="shared" si="363"/>
        <v>0</v>
      </c>
      <c r="EU194" s="118"/>
      <c r="EV194" s="118"/>
      <c r="EW194" s="119"/>
      <c r="EX194" s="119"/>
      <c r="EY194" s="77">
        <f t="shared" si="364"/>
        <v>0</v>
      </c>
      <c r="EZ194" s="77">
        <f t="shared" si="365"/>
        <v>0</v>
      </c>
      <c r="FA194" s="77">
        <f t="shared" si="366"/>
        <v>0</v>
      </c>
      <c r="FB194" s="118"/>
      <c r="FC194" s="118"/>
      <c r="FD194" s="119"/>
      <c r="FE194" s="119"/>
      <c r="FF194" s="77">
        <f t="shared" si="367"/>
        <v>0</v>
      </c>
      <c r="FG194" s="77">
        <f t="shared" si="368"/>
        <v>0</v>
      </c>
      <c r="FH194" s="77">
        <f t="shared" si="369"/>
        <v>0</v>
      </c>
      <c r="FI194" s="118"/>
      <c r="FJ194" s="118"/>
      <c r="FK194" s="119"/>
      <c r="FL194" s="119"/>
      <c r="FM194" s="77">
        <f t="shared" si="370"/>
        <v>0</v>
      </c>
      <c r="FN194" s="77">
        <f t="shared" si="371"/>
        <v>0</v>
      </c>
      <c r="FO194" s="77">
        <f t="shared" si="372"/>
        <v>0</v>
      </c>
      <c r="FP194" s="118"/>
      <c r="FQ194" s="118"/>
      <c r="FR194" s="119"/>
      <c r="FS194" s="119"/>
      <c r="FT194" s="77">
        <f t="shared" si="373"/>
        <v>0</v>
      </c>
      <c r="FU194" s="77">
        <f t="shared" si="374"/>
        <v>0</v>
      </c>
      <c r="FV194" s="77">
        <f t="shared" si="375"/>
        <v>0</v>
      </c>
      <c r="FW194" s="118"/>
      <c r="FX194" s="118"/>
      <c r="FY194" s="119"/>
      <c r="FZ194" s="119"/>
      <c r="GA194" s="77">
        <f t="shared" si="376"/>
        <v>0</v>
      </c>
      <c r="GB194" s="77">
        <f t="shared" si="377"/>
        <v>0</v>
      </c>
      <c r="GC194" s="77">
        <f t="shared" si="378"/>
        <v>0</v>
      </c>
      <c r="GD194" s="118"/>
      <c r="GE194" s="118"/>
      <c r="GF194" s="119"/>
      <c r="GG194" s="119"/>
      <c r="GH194" s="77">
        <f t="shared" si="379"/>
        <v>0</v>
      </c>
      <c r="GI194" s="77">
        <f t="shared" si="380"/>
        <v>0</v>
      </c>
      <c r="GJ194" s="77">
        <f t="shared" si="381"/>
        <v>0</v>
      </c>
      <c r="GK194" s="118"/>
      <c r="GL194" s="118"/>
      <c r="GM194" s="119"/>
      <c r="GN194" s="119"/>
      <c r="GO194" s="77">
        <f t="shared" si="382"/>
        <v>0</v>
      </c>
      <c r="GP194" s="77">
        <f t="shared" si="383"/>
        <v>0</v>
      </c>
      <c r="GQ194" s="77">
        <f t="shared" si="384"/>
        <v>0</v>
      </c>
      <c r="GR194" s="118"/>
      <c r="GS194" s="118"/>
      <c r="GT194" s="119"/>
      <c r="GU194" s="119"/>
      <c r="GV194" s="77">
        <f t="shared" si="385"/>
        <v>0</v>
      </c>
      <c r="GW194" s="77">
        <f t="shared" si="386"/>
        <v>0</v>
      </c>
      <c r="GX194" s="77">
        <f t="shared" si="387"/>
        <v>0</v>
      </c>
      <c r="GY194" s="118"/>
      <c r="GZ194" s="118"/>
      <c r="HA194" s="119"/>
      <c r="HB194" s="119"/>
      <c r="HC194" s="77">
        <f t="shared" si="388"/>
        <v>0</v>
      </c>
      <c r="HD194" s="77">
        <f t="shared" si="389"/>
        <v>0</v>
      </c>
      <c r="HE194" s="77">
        <f t="shared" si="390"/>
        <v>0</v>
      </c>
      <c r="HF194" s="118"/>
      <c r="HG194" s="118"/>
      <c r="HH194" s="119"/>
      <c r="HI194" s="119"/>
      <c r="HJ194" s="77">
        <f t="shared" si="391"/>
        <v>0</v>
      </c>
      <c r="HK194" s="77">
        <f t="shared" si="392"/>
        <v>0</v>
      </c>
      <c r="HL194" s="77">
        <f t="shared" si="393"/>
        <v>0</v>
      </c>
      <c r="HM194" s="120"/>
      <c r="HN194" s="120"/>
      <c r="HO194" s="120"/>
      <c r="HP194" s="120"/>
      <c r="HQ194" s="120"/>
      <c r="HR194" s="120"/>
      <c r="HS194" s="76">
        <f t="shared" si="288"/>
        <v>0</v>
      </c>
      <c r="HT194" s="76">
        <f t="shared" si="289"/>
        <v>0</v>
      </c>
      <c r="HU194" s="76">
        <f t="shared" si="290"/>
        <v>0</v>
      </c>
      <c r="HV194" s="76">
        <f t="shared" si="291"/>
        <v>0</v>
      </c>
      <c r="HW194" s="76">
        <f t="shared" si="292"/>
        <v>0</v>
      </c>
      <c r="HX194" s="76">
        <f t="shared" si="293"/>
        <v>0</v>
      </c>
      <c r="HY194" s="76">
        <f t="shared" si="294"/>
        <v>0</v>
      </c>
      <c r="HZ194" s="76">
        <f t="shared" si="295"/>
        <v>0</v>
      </c>
      <c r="IA194" s="76">
        <f t="shared" si="296"/>
        <v>0</v>
      </c>
      <c r="IB194" s="76">
        <f t="shared" si="297"/>
        <v>0</v>
      </c>
      <c r="IC194" s="76">
        <f t="shared" si="298"/>
        <v>0</v>
      </c>
      <c r="ID194" s="76">
        <f t="shared" si="299"/>
        <v>0</v>
      </c>
      <c r="IE194" s="78">
        <f>IF('Daftar Pegawai'!I188="ASN YANG TIDAK DIBAYARKAN TPP",100%,
 IF(HZ194&gt;=$C$4,100%,
 (HN194*3%)+H194+I194+J194+O194+P194+Q194+V194+W194+X194+AC194+AD194+AE194+AJ194+AK194+AL194+AQ194+AR194+AS194+AX194+AY194+AZ194+BE194+BF194+BG194+BL194+BM194+BN194+BS194+BT194+BU194+BZ194+CA194+CB194+CG194+CH194+CI194+CN194+CO194+CP194+CU194+CV194+CW194+DB194+DC194+DD194+DI194+DJ194+DK194+DP194+DQ194+DR194+DW194+DX194+DY194+ED194+EE194+EF194+EK194+EL194+EM194+ER194+ES194+ET194+EY194+EZ194+FA194+FF194+FG194+FH194+FM194+FN194+FO194+FT194+FU194+FV194+GA194+GB194+GC194+GH194+GI194+GJ194+GO194+GP194+GQ194+GV194+GW194+GX194+HC194+HD194+HE194+HJ194+HK194+HL194+'Daftar Pegawai'!K188+'Daftar Pegawai'!M188+'Daftar Pegawai'!U188+'Daftar Pegawai'!O188+'Daftar Pegawai'!Q188+'Daftar Pegawai'!S188
 )
)</f>
        <v>1</v>
      </c>
      <c r="IF194" s="78">
        <f t="shared" si="394"/>
        <v>1</v>
      </c>
    </row>
    <row r="195" spans="1:240" x14ac:dyDescent="0.25">
      <c r="A195" s="121">
        <f t="shared" si="300"/>
        <v>185</v>
      </c>
      <c r="B195" s="121">
        <f>'Daftar Pegawai'!B189</f>
        <v>0</v>
      </c>
      <c r="C195" s="121">
        <f>'Daftar Pegawai'!C189</f>
        <v>0</v>
      </c>
      <c r="D195" s="118"/>
      <c r="E195" s="118"/>
      <c r="F195" s="119"/>
      <c r="G195" s="119"/>
      <c r="H195" s="77">
        <f t="shared" si="301"/>
        <v>0</v>
      </c>
      <c r="I195" s="77">
        <f t="shared" si="302"/>
        <v>0</v>
      </c>
      <c r="J195" s="77">
        <f t="shared" si="303"/>
        <v>0</v>
      </c>
      <c r="K195" s="118"/>
      <c r="L195" s="118"/>
      <c r="M195" s="119"/>
      <c r="N195" s="119"/>
      <c r="O195" s="77">
        <f t="shared" si="304"/>
        <v>0</v>
      </c>
      <c r="P195" s="77">
        <f t="shared" si="305"/>
        <v>0</v>
      </c>
      <c r="Q195" s="77">
        <f t="shared" si="306"/>
        <v>0</v>
      </c>
      <c r="R195" s="118"/>
      <c r="S195" s="118"/>
      <c r="T195" s="119"/>
      <c r="U195" s="119"/>
      <c r="V195" s="77">
        <f t="shared" si="307"/>
        <v>0</v>
      </c>
      <c r="W195" s="77">
        <f t="shared" si="308"/>
        <v>0</v>
      </c>
      <c r="X195" s="77">
        <f t="shared" si="309"/>
        <v>0</v>
      </c>
      <c r="Y195" s="118"/>
      <c r="Z195" s="118"/>
      <c r="AA195" s="119"/>
      <c r="AB195" s="119"/>
      <c r="AC195" s="77">
        <f t="shared" si="310"/>
        <v>0</v>
      </c>
      <c r="AD195" s="77">
        <f t="shared" si="311"/>
        <v>0</v>
      </c>
      <c r="AE195" s="77">
        <f t="shared" si="312"/>
        <v>0</v>
      </c>
      <c r="AF195" s="118"/>
      <c r="AG195" s="118"/>
      <c r="AH195" s="119"/>
      <c r="AI195" s="119"/>
      <c r="AJ195" s="77">
        <f t="shared" si="313"/>
        <v>0</v>
      </c>
      <c r="AK195" s="77">
        <f t="shared" si="314"/>
        <v>0</v>
      </c>
      <c r="AL195" s="77">
        <f t="shared" si="315"/>
        <v>0</v>
      </c>
      <c r="AM195" s="118"/>
      <c r="AN195" s="118"/>
      <c r="AO195" s="119"/>
      <c r="AP195" s="119"/>
      <c r="AQ195" s="77">
        <f t="shared" si="316"/>
        <v>0</v>
      </c>
      <c r="AR195" s="77">
        <f t="shared" si="317"/>
        <v>0</v>
      </c>
      <c r="AS195" s="77">
        <f t="shared" si="318"/>
        <v>0</v>
      </c>
      <c r="AT195" s="118"/>
      <c r="AU195" s="118"/>
      <c r="AV195" s="119"/>
      <c r="AW195" s="119"/>
      <c r="AX195" s="77">
        <f t="shared" si="319"/>
        <v>0</v>
      </c>
      <c r="AY195" s="77">
        <f t="shared" si="320"/>
        <v>0</v>
      </c>
      <c r="AZ195" s="77">
        <f t="shared" si="321"/>
        <v>0</v>
      </c>
      <c r="BA195" s="118"/>
      <c r="BB195" s="118"/>
      <c r="BC195" s="119"/>
      <c r="BD195" s="119"/>
      <c r="BE195" s="77">
        <f t="shared" si="322"/>
        <v>0</v>
      </c>
      <c r="BF195" s="77">
        <f t="shared" si="323"/>
        <v>0</v>
      </c>
      <c r="BG195" s="77">
        <f t="shared" si="324"/>
        <v>0</v>
      </c>
      <c r="BH195" s="118"/>
      <c r="BI195" s="118"/>
      <c r="BJ195" s="119"/>
      <c r="BK195" s="119"/>
      <c r="BL195" s="77">
        <f t="shared" si="325"/>
        <v>0</v>
      </c>
      <c r="BM195" s="77">
        <f t="shared" si="326"/>
        <v>0</v>
      </c>
      <c r="BN195" s="77">
        <f t="shared" si="327"/>
        <v>0</v>
      </c>
      <c r="BO195" s="118"/>
      <c r="BP195" s="118"/>
      <c r="BQ195" s="119"/>
      <c r="BR195" s="119"/>
      <c r="BS195" s="77">
        <f t="shared" si="328"/>
        <v>0</v>
      </c>
      <c r="BT195" s="77">
        <f t="shared" si="329"/>
        <v>0</v>
      </c>
      <c r="BU195" s="77">
        <f t="shared" si="330"/>
        <v>0</v>
      </c>
      <c r="BV195" s="118"/>
      <c r="BW195" s="118"/>
      <c r="BX195" s="119"/>
      <c r="BY195" s="119"/>
      <c r="BZ195" s="77">
        <f t="shared" si="331"/>
        <v>0</v>
      </c>
      <c r="CA195" s="77">
        <f t="shared" si="332"/>
        <v>0</v>
      </c>
      <c r="CB195" s="77">
        <f t="shared" si="333"/>
        <v>0</v>
      </c>
      <c r="CC195" s="118"/>
      <c r="CD195" s="118"/>
      <c r="CE195" s="119"/>
      <c r="CF195" s="119"/>
      <c r="CG195" s="77">
        <f t="shared" si="334"/>
        <v>0</v>
      </c>
      <c r="CH195" s="77">
        <f t="shared" si="335"/>
        <v>0</v>
      </c>
      <c r="CI195" s="77">
        <f t="shared" si="336"/>
        <v>0</v>
      </c>
      <c r="CJ195" s="118"/>
      <c r="CK195" s="118"/>
      <c r="CL195" s="119"/>
      <c r="CM195" s="119"/>
      <c r="CN195" s="77">
        <f t="shared" si="337"/>
        <v>0</v>
      </c>
      <c r="CO195" s="77">
        <f t="shared" si="338"/>
        <v>0</v>
      </c>
      <c r="CP195" s="77">
        <f t="shared" si="339"/>
        <v>0</v>
      </c>
      <c r="CQ195" s="118"/>
      <c r="CR195" s="118"/>
      <c r="CS195" s="119"/>
      <c r="CT195" s="119"/>
      <c r="CU195" s="77">
        <f t="shared" si="340"/>
        <v>0</v>
      </c>
      <c r="CV195" s="77">
        <f t="shared" si="341"/>
        <v>0</v>
      </c>
      <c r="CW195" s="77">
        <f t="shared" si="342"/>
        <v>0</v>
      </c>
      <c r="CX195" s="118"/>
      <c r="CY195" s="118"/>
      <c r="CZ195" s="119"/>
      <c r="DA195" s="119"/>
      <c r="DB195" s="77">
        <f t="shared" si="343"/>
        <v>0</v>
      </c>
      <c r="DC195" s="77">
        <f t="shared" si="344"/>
        <v>0</v>
      </c>
      <c r="DD195" s="77">
        <f t="shared" si="345"/>
        <v>0</v>
      </c>
      <c r="DE195" s="118"/>
      <c r="DF195" s="118"/>
      <c r="DG195" s="119"/>
      <c r="DH195" s="119"/>
      <c r="DI195" s="77">
        <f t="shared" si="346"/>
        <v>0</v>
      </c>
      <c r="DJ195" s="77">
        <f t="shared" si="347"/>
        <v>0</v>
      </c>
      <c r="DK195" s="77">
        <f t="shared" si="348"/>
        <v>0</v>
      </c>
      <c r="DL195" s="118"/>
      <c r="DM195" s="118"/>
      <c r="DN195" s="119"/>
      <c r="DO195" s="119"/>
      <c r="DP195" s="77">
        <f t="shared" si="349"/>
        <v>0</v>
      </c>
      <c r="DQ195" s="77">
        <f t="shared" si="350"/>
        <v>0</v>
      </c>
      <c r="DR195" s="77">
        <f t="shared" si="351"/>
        <v>0</v>
      </c>
      <c r="DS195" s="118"/>
      <c r="DT195" s="118"/>
      <c r="DU195" s="119"/>
      <c r="DV195" s="119"/>
      <c r="DW195" s="77">
        <f t="shared" si="352"/>
        <v>0</v>
      </c>
      <c r="DX195" s="77">
        <f t="shared" si="353"/>
        <v>0</v>
      </c>
      <c r="DY195" s="77">
        <f t="shared" si="354"/>
        <v>0</v>
      </c>
      <c r="DZ195" s="118"/>
      <c r="EA195" s="118"/>
      <c r="EB195" s="119"/>
      <c r="EC195" s="119"/>
      <c r="ED195" s="77">
        <f t="shared" si="355"/>
        <v>0</v>
      </c>
      <c r="EE195" s="77">
        <f t="shared" si="356"/>
        <v>0</v>
      </c>
      <c r="EF195" s="77">
        <f t="shared" si="357"/>
        <v>0</v>
      </c>
      <c r="EG195" s="118"/>
      <c r="EH195" s="118"/>
      <c r="EI195" s="119"/>
      <c r="EJ195" s="119"/>
      <c r="EK195" s="77">
        <f t="shared" si="358"/>
        <v>0</v>
      </c>
      <c r="EL195" s="77">
        <f t="shared" si="359"/>
        <v>0</v>
      </c>
      <c r="EM195" s="77">
        <f t="shared" si="360"/>
        <v>0</v>
      </c>
      <c r="EN195" s="118"/>
      <c r="EO195" s="118"/>
      <c r="EP195" s="119"/>
      <c r="EQ195" s="119"/>
      <c r="ER195" s="77">
        <f t="shared" si="361"/>
        <v>0</v>
      </c>
      <c r="ES195" s="77">
        <f t="shared" si="362"/>
        <v>0</v>
      </c>
      <c r="ET195" s="77">
        <f t="shared" si="363"/>
        <v>0</v>
      </c>
      <c r="EU195" s="118"/>
      <c r="EV195" s="118"/>
      <c r="EW195" s="119"/>
      <c r="EX195" s="119"/>
      <c r="EY195" s="77">
        <f t="shared" si="364"/>
        <v>0</v>
      </c>
      <c r="EZ195" s="77">
        <f t="shared" si="365"/>
        <v>0</v>
      </c>
      <c r="FA195" s="77">
        <f t="shared" si="366"/>
        <v>0</v>
      </c>
      <c r="FB195" s="118"/>
      <c r="FC195" s="118"/>
      <c r="FD195" s="119"/>
      <c r="FE195" s="119"/>
      <c r="FF195" s="77">
        <f t="shared" si="367"/>
        <v>0</v>
      </c>
      <c r="FG195" s="77">
        <f t="shared" si="368"/>
        <v>0</v>
      </c>
      <c r="FH195" s="77">
        <f t="shared" si="369"/>
        <v>0</v>
      </c>
      <c r="FI195" s="118"/>
      <c r="FJ195" s="118"/>
      <c r="FK195" s="119"/>
      <c r="FL195" s="119"/>
      <c r="FM195" s="77">
        <f t="shared" si="370"/>
        <v>0</v>
      </c>
      <c r="FN195" s="77">
        <f t="shared" si="371"/>
        <v>0</v>
      </c>
      <c r="FO195" s="77">
        <f t="shared" si="372"/>
        <v>0</v>
      </c>
      <c r="FP195" s="118"/>
      <c r="FQ195" s="118"/>
      <c r="FR195" s="119"/>
      <c r="FS195" s="119"/>
      <c r="FT195" s="77">
        <f t="shared" si="373"/>
        <v>0</v>
      </c>
      <c r="FU195" s="77">
        <f t="shared" si="374"/>
        <v>0</v>
      </c>
      <c r="FV195" s="77">
        <f t="shared" si="375"/>
        <v>0</v>
      </c>
      <c r="FW195" s="118"/>
      <c r="FX195" s="118"/>
      <c r="FY195" s="119"/>
      <c r="FZ195" s="119"/>
      <c r="GA195" s="77">
        <f t="shared" si="376"/>
        <v>0</v>
      </c>
      <c r="GB195" s="77">
        <f t="shared" si="377"/>
        <v>0</v>
      </c>
      <c r="GC195" s="77">
        <f t="shared" si="378"/>
        <v>0</v>
      </c>
      <c r="GD195" s="118"/>
      <c r="GE195" s="118"/>
      <c r="GF195" s="119"/>
      <c r="GG195" s="119"/>
      <c r="GH195" s="77">
        <f t="shared" si="379"/>
        <v>0</v>
      </c>
      <c r="GI195" s="77">
        <f t="shared" si="380"/>
        <v>0</v>
      </c>
      <c r="GJ195" s="77">
        <f t="shared" si="381"/>
        <v>0</v>
      </c>
      <c r="GK195" s="118"/>
      <c r="GL195" s="118"/>
      <c r="GM195" s="119"/>
      <c r="GN195" s="119"/>
      <c r="GO195" s="77">
        <f t="shared" si="382"/>
        <v>0</v>
      </c>
      <c r="GP195" s="77">
        <f t="shared" si="383"/>
        <v>0</v>
      </c>
      <c r="GQ195" s="77">
        <f t="shared" si="384"/>
        <v>0</v>
      </c>
      <c r="GR195" s="118"/>
      <c r="GS195" s="118"/>
      <c r="GT195" s="119"/>
      <c r="GU195" s="119"/>
      <c r="GV195" s="77">
        <f t="shared" si="385"/>
        <v>0</v>
      </c>
      <c r="GW195" s="77">
        <f t="shared" si="386"/>
        <v>0</v>
      </c>
      <c r="GX195" s="77">
        <f t="shared" si="387"/>
        <v>0</v>
      </c>
      <c r="GY195" s="118"/>
      <c r="GZ195" s="118"/>
      <c r="HA195" s="119"/>
      <c r="HB195" s="119"/>
      <c r="HC195" s="77">
        <f t="shared" si="388"/>
        <v>0</v>
      </c>
      <c r="HD195" s="77">
        <f t="shared" si="389"/>
        <v>0</v>
      </c>
      <c r="HE195" s="77">
        <f t="shared" si="390"/>
        <v>0</v>
      </c>
      <c r="HF195" s="118"/>
      <c r="HG195" s="118"/>
      <c r="HH195" s="119"/>
      <c r="HI195" s="119"/>
      <c r="HJ195" s="77">
        <f t="shared" si="391"/>
        <v>0</v>
      </c>
      <c r="HK195" s="77">
        <f t="shared" si="392"/>
        <v>0</v>
      </c>
      <c r="HL195" s="77">
        <f t="shared" si="393"/>
        <v>0</v>
      </c>
      <c r="HM195" s="120"/>
      <c r="HN195" s="120"/>
      <c r="HO195" s="120"/>
      <c r="HP195" s="120"/>
      <c r="HQ195" s="120"/>
      <c r="HR195" s="120"/>
      <c r="HS195" s="76">
        <f t="shared" si="288"/>
        <v>0</v>
      </c>
      <c r="HT195" s="76">
        <f t="shared" si="289"/>
        <v>0</v>
      </c>
      <c r="HU195" s="76">
        <f t="shared" si="290"/>
        <v>0</v>
      </c>
      <c r="HV195" s="76">
        <f t="shared" si="291"/>
        <v>0</v>
      </c>
      <c r="HW195" s="76">
        <f t="shared" si="292"/>
        <v>0</v>
      </c>
      <c r="HX195" s="76">
        <f t="shared" si="293"/>
        <v>0</v>
      </c>
      <c r="HY195" s="76">
        <f t="shared" si="294"/>
        <v>0</v>
      </c>
      <c r="HZ195" s="76">
        <f t="shared" si="295"/>
        <v>0</v>
      </c>
      <c r="IA195" s="76">
        <f t="shared" si="296"/>
        <v>0</v>
      </c>
      <c r="IB195" s="76">
        <f t="shared" si="297"/>
        <v>0</v>
      </c>
      <c r="IC195" s="76">
        <f t="shared" si="298"/>
        <v>0</v>
      </c>
      <c r="ID195" s="76">
        <f t="shared" si="299"/>
        <v>0</v>
      </c>
      <c r="IE195" s="78">
        <f>IF('Daftar Pegawai'!I189="ASN YANG TIDAK DIBAYARKAN TPP",100%,
 IF(HZ195&gt;=$C$4,100%,
 (HN195*3%)+H195+I195+J195+O195+P195+Q195+V195+W195+X195+AC195+AD195+AE195+AJ195+AK195+AL195+AQ195+AR195+AS195+AX195+AY195+AZ195+BE195+BF195+BG195+BL195+BM195+BN195+BS195+BT195+BU195+BZ195+CA195+CB195+CG195+CH195+CI195+CN195+CO195+CP195+CU195+CV195+CW195+DB195+DC195+DD195+DI195+DJ195+DK195+DP195+DQ195+DR195+DW195+DX195+DY195+ED195+EE195+EF195+EK195+EL195+EM195+ER195+ES195+ET195+EY195+EZ195+FA195+FF195+FG195+FH195+FM195+FN195+FO195+FT195+FU195+FV195+GA195+GB195+GC195+GH195+GI195+GJ195+GO195+GP195+GQ195+GV195+GW195+GX195+HC195+HD195+HE195+HJ195+HK195+HL195+'Daftar Pegawai'!K189+'Daftar Pegawai'!M189+'Daftar Pegawai'!U189+'Daftar Pegawai'!O189+'Daftar Pegawai'!Q189+'Daftar Pegawai'!S189
 )
)</f>
        <v>1</v>
      </c>
      <c r="IF195" s="78">
        <f t="shared" si="394"/>
        <v>1</v>
      </c>
    </row>
    <row r="196" spans="1:240" x14ac:dyDescent="0.25">
      <c r="A196" s="121">
        <f t="shared" si="300"/>
        <v>186</v>
      </c>
      <c r="B196" s="121">
        <f>'Daftar Pegawai'!B190</f>
        <v>0</v>
      </c>
      <c r="C196" s="121">
        <f>'Daftar Pegawai'!C190</f>
        <v>0</v>
      </c>
      <c r="D196" s="118"/>
      <c r="E196" s="118"/>
      <c r="F196" s="119"/>
      <c r="G196" s="119"/>
      <c r="H196" s="77">
        <f t="shared" si="301"/>
        <v>0</v>
      </c>
      <c r="I196" s="77">
        <f t="shared" si="302"/>
        <v>0</v>
      </c>
      <c r="J196" s="77">
        <f t="shared" si="303"/>
        <v>0</v>
      </c>
      <c r="K196" s="118"/>
      <c r="L196" s="118"/>
      <c r="M196" s="119"/>
      <c r="N196" s="119"/>
      <c r="O196" s="77">
        <f t="shared" si="304"/>
        <v>0</v>
      </c>
      <c r="P196" s="77">
        <f t="shared" si="305"/>
        <v>0</v>
      </c>
      <c r="Q196" s="77">
        <f t="shared" si="306"/>
        <v>0</v>
      </c>
      <c r="R196" s="118"/>
      <c r="S196" s="118"/>
      <c r="T196" s="119"/>
      <c r="U196" s="119"/>
      <c r="V196" s="77">
        <f t="shared" si="307"/>
        <v>0</v>
      </c>
      <c r="W196" s="77">
        <f t="shared" si="308"/>
        <v>0</v>
      </c>
      <c r="X196" s="77">
        <f t="shared" si="309"/>
        <v>0</v>
      </c>
      <c r="Y196" s="118"/>
      <c r="Z196" s="118"/>
      <c r="AA196" s="119"/>
      <c r="AB196" s="119"/>
      <c r="AC196" s="77">
        <f t="shared" si="310"/>
        <v>0</v>
      </c>
      <c r="AD196" s="77">
        <f t="shared" si="311"/>
        <v>0</v>
      </c>
      <c r="AE196" s="77">
        <f t="shared" si="312"/>
        <v>0</v>
      </c>
      <c r="AF196" s="118"/>
      <c r="AG196" s="118"/>
      <c r="AH196" s="119"/>
      <c r="AI196" s="119"/>
      <c r="AJ196" s="77">
        <f t="shared" si="313"/>
        <v>0</v>
      </c>
      <c r="AK196" s="77">
        <f t="shared" si="314"/>
        <v>0</v>
      </c>
      <c r="AL196" s="77">
        <f t="shared" si="315"/>
        <v>0</v>
      </c>
      <c r="AM196" s="118"/>
      <c r="AN196" s="118"/>
      <c r="AO196" s="119"/>
      <c r="AP196" s="119"/>
      <c r="AQ196" s="77">
        <f t="shared" si="316"/>
        <v>0</v>
      </c>
      <c r="AR196" s="77">
        <f t="shared" si="317"/>
        <v>0</v>
      </c>
      <c r="AS196" s="77">
        <f t="shared" si="318"/>
        <v>0</v>
      </c>
      <c r="AT196" s="118"/>
      <c r="AU196" s="118"/>
      <c r="AV196" s="119"/>
      <c r="AW196" s="119"/>
      <c r="AX196" s="77">
        <f t="shared" si="319"/>
        <v>0</v>
      </c>
      <c r="AY196" s="77">
        <f t="shared" si="320"/>
        <v>0</v>
      </c>
      <c r="AZ196" s="77">
        <f t="shared" si="321"/>
        <v>0</v>
      </c>
      <c r="BA196" s="118"/>
      <c r="BB196" s="118"/>
      <c r="BC196" s="119"/>
      <c r="BD196" s="119"/>
      <c r="BE196" s="77">
        <f t="shared" si="322"/>
        <v>0</v>
      </c>
      <c r="BF196" s="77">
        <f t="shared" si="323"/>
        <v>0</v>
      </c>
      <c r="BG196" s="77">
        <f t="shared" si="324"/>
        <v>0</v>
      </c>
      <c r="BH196" s="118"/>
      <c r="BI196" s="118"/>
      <c r="BJ196" s="119"/>
      <c r="BK196" s="119"/>
      <c r="BL196" s="77">
        <f t="shared" si="325"/>
        <v>0</v>
      </c>
      <c r="BM196" s="77">
        <f t="shared" si="326"/>
        <v>0</v>
      </c>
      <c r="BN196" s="77">
        <f t="shared" si="327"/>
        <v>0</v>
      </c>
      <c r="BO196" s="118"/>
      <c r="BP196" s="118"/>
      <c r="BQ196" s="119"/>
      <c r="BR196" s="119"/>
      <c r="BS196" s="77">
        <f t="shared" si="328"/>
        <v>0</v>
      </c>
      <c r="BT196" s="77">
        <f t="shared" si="329"/>
        <v>0</v>
      </c>
      <c r="BU196" s="77">
        <f t="shared" si="330"/>
        <v>0</v>
      </c>
      <c r="BV196" s="118"/>
      <c r="BW196" s="118"/>
      <c r="BX196" s="119"/>
      <c r="BY196" s="119"/>
      <c r="BZ196" s="77">
        <f t="shared" si="331"/>
        <v>0</v>
      </c>
      <c r="CA196" s="77">
        <f t="shared" si="332"/>
        <v>0</v>
      </c>
      <c r="CB196" s="77">
        <f t="shared" si="333"/>
        <v>0</v>
      </c>
      <c r="CC196" s="118"/>
      <c r="CD196" s="118"/>
      <c r="CE196" s="119"/>
      <c r="CF196" s="119"/>
      <c r="CG196" s="77">
        <f t="shared" si="334"/>
        <v>0</v>
      </c>
      <c r="CH196" s="77">
        <f t="shared" si="335"/>
        <v>0</v>
      </c>
      <c r="CI196" s="77">
        <f t="shared" si="336"/>
        <v>0</v>
      </c>
      <c r="CJ196" s="118"/>
      <c r="CK196" s="118"/>
      <c r="CL196" s="119"/>
      <c r="CM196" s="119"/>
      <c r="CN196" s="77">
        <f t="shared" si="337"/>
        <v>0</v>
      </c>
      <c r="CO196" s="77">
        <f t="shared" si="338"/>
        <v>0</v>
      </c>
      <c r="CP196" s="77">
        <f t="shared" si="339"/>
        <v>0</v>
      </c>
      <c r="CQ196" s="118"/>
      <c r="CR196" s="118"/>
      <c r="CS196" s="119"/>
      <c r="CT196" s="119"/>
      <c r="CU196" s="77">
        <f t="shared" si="340"/>
        <v>0</v>
      </c>
      <c r="CV196" s="77">
        <f t="shared" si="341"/>
        <v>0</v>
      </c>
      <c r="CW196" s="77">
        <f t="shared" si="342"/>
        <v>0</v>
      </c>
      <c r="CX196" s="118"/>
      <c r="CY196" s="118"/>
      <c r="CZ196" s="119"/>
      <c r="DA196" s="119"/>
      <c r="DB196" s="77">
        <f t="shared" si="343"/>
        <v>0</v>
      </c>
      <c r="DC196" s="77">
        <f t="shared" si="344"/>
        <v>0</v>
      </c>
      <c r="DD196" s="77">
        <f t="shared" si="345"/>
        <v>0</v>
      </c>
      <c r="DE196" s="118"/>
      <c r="DF196" s="118"/>
      <c r="DG196" s="119"/>
      <c r="DH196" s="119"/>
      <c r="DI196" s="77">
        <f t="shared" si="346"/>
        <v>0</v>
      </c>
      <c r="DJ196" s="77">
        <f t="shared" si="347"/>
        <v>0</v>
      </c>
      <c r="DK196" s="77">
        <f t="shared" si="348"/>
        <v>0</v>
      </c>
      <c r="DL196" s="118"/>
      <c r="DM196" s="118"/>
      <c r="DN196" s="119"/>
      <c r="DO196" s="119"/>
      <c r="DP196" s="77">
        <f t="shared" si="349"/>
        <v>0</v>
      </c>
      <c r="DQ196" s="77">
        <f t="shared" si="350"/>
        <v>0</v>
      </c>
      <c r="DR196" s="77">
        <f t="shared" si="351"/>
        <v>0</v>
      </c>
      <c r="DS196" s="118"/>
      <c r="DT196" s="118"/>
      <c r="DU196" s="119"/>
      <c r="DV196" s="119"/>
      <c r="DW196" s="77">
        <f t="shared" si="352"/>
        <v>0</v>
      </c>
      <c r="DX196" s="77">
        <f t="shared" si="353"/>
        <v>0</v>
      </c>
      <c r="DY196" s="77">
        <f t="shared" si="354"/>
        <v>0</v>
      </c>
      <c r="DZ196" s="118"/>
      <c r="EA196" s="118"/>
      <c r="EB196" s="119"/>
      <c r="EC196" s="119"/>
      <c r="ED196" s="77">
        <f t="shared" si="355"/>
        <v>0</v>
      </c>
      <c r="EE196" s="77">
        <f t="shared" si="356"/>
        <v>0</v>
      </c>
      <c r="EF196" s="77">
        <f t="shared" si="357"/>
        <v>0</v>
      </c>
      <c r="EG196" s="118"/>
      <c r="EH196" s="118"/>
      <c r="EI196" s="119"/>
      <c r="EJ196" s="119"/>
      <c r="EK196" s="77">
        <f t="shared" si="358"/>
        <v>0</v>
      </c>
      <c r="EL196" s="77">
        <f t="shared" si="359"/>
        <v>0</v>
      </c>
      <c r="EM196" s="77">
        <f t="shared" si="360"/>
        <v>0</v>
      </c>
      <c r="EN196" s="118"/>
      <c r="EO196" s="118"/>
      <c r="EP196" s="119"/>
      <c r="EQ196" s="119"/>
      <c r="ER196" s="77">
        <f t="shared" si="361"/>
        <v>0</v>
      </c>
      <c r="ES196" s="77">
        <f t="shared" si="362"/>
        <v>0</v>
      </c>
      <c r="ET196" s="77">
        <f t="shared" si="363"/>
        <v>0</v>
      </c>
      <c r="EU196" s="118"/>
      <c r="EV196" s="118"/>
      <c r="EW196" s="119"/>
      <c r="EX196" s="119"/>
      <c r="EY196" s="77">
        <f t="shared" si="364"/>
        <v>0</v>
      </c>
      <c r="EZ196" s="77">
        <f t="shared" si="365"/>
        <v>0</v>
      </c>
      <c r="FA196" s="77">
        <f t="shared" si="366"/>
        <v>0</v>
      </c>
      <c r="FB196" s="118"/>
      <c r="FC196" s="118"/>
      <c r="FD196" s="119"/>
      <c r="FE196" s="119"/>
      <c r="FF196" s="77">
        <f t="shared" si="367"/>
        <v>0</v>
      </c>
      <c r="FG196" s="77">
        <f t="shared" si="368"/>
        <v>0</v>
      </c>
      <c r="FH196" s="77">
        <f t="shared" si="369"/>
        <v>0</v>
      </c>
      <c r="FI196" s="118"/>
      <c r="FJ196" s="118"/>
      <c r="FK196" s="119"/>
      <c r="FL196" s="119"/>
      <c r="FM196" s="77">
        <f t="shared" si="370"/>
        <v>0</v>
      </c>
      <c r="FN196" s="77">
        <f t="shared" si="371"/>
        <v>0</v>
      </c>
      <c r="FO196" s="77">
        <f t="shared" si="372"/>
        <v>0</v>
      </c>
      <c r="FP196" s="118"/>
      <c r="FQ196" s="118"/>
      <c r="FR196" s="119"/>
      <c r="FS196" s="119"/>
      <c r="FT196" s="77">
        <f t="shared" si="373"/>
        <v>0</v>
      </c>
      <c r="FU196" s="77">
        <f t="shared" si="374"/>
        <v>0</v>
      </c>
      <c r="FV196" s="77">
        <f t="shared" si="375"/>
        <v>0</v>
      </c>
      <c r="FW196" s="118"/>
      <c r="FX196" s="118"/>
      <c r="FY196" s="119"/>
      <c r="FZ196" s="119"/>
      <c r="GA196" s="77">
        <f t="shared" si="376"/>
        <v>0</v>
      </c>
      <c r="GB196" s="77">
        <f t="shared" si="377"/>
        <v>0</v>
      </c>
      <c r="GC196" s="77">
        <f t="shared" si="378"/>
        <v>0</v>
      </c>
      <c r="GD196" s="118"/>
      <c r="GE196" s="118"/>
      <c r="GF196" s="119"/>
      <c r="GG196" s="119"/>
      <c r="GH196" s="77">
        <f t="shared" si="379"/>
        <v>0</v>
      </c>
      <c r="GI196" s="77">
        <f t="shared" si="380"/>
        <v>0</v>
      </c>
      <c r="GJ196" s="77">
        <f t="shared" si="381"/>
        <v>0</v>
      </c>
      <c r="GK196" s="118"/>
      <c r="GL196" s="118"/>
      <c r="GM196" s="119"/>
      <c r="GN196" s="119"/>
      <c r="GO196" s="77">
        <f t="shared" si="382"/>
        <v>0</v>
      </c>
      <c r="GP196" s="77">
        <f t="shared" si="383"/>
        <v>0</v>
      </c>
      <c r="GQ196" s="77">
        <f t="shared" si="384"/>
        <v>0</v>
      </c>
      <c r="GR196" s="118"/>
      <c r="GS196" s="118"/>
      <c r="GT196" s="119"/>
      <c r="GU196" s="119"/>
      <c r="GV196" s="77">
        <f t="shared" si="385"/>
        <v>0</v>
      </c>
      <c r="GW196" s="77">
        <f t="shared" si="386"/>
        <v>0</v>
      </c>
      <c r="GX196" s="77">
        <f t="shared" si="387"/>
        <v>0</v>
      </c>
      <c r="GY196" s="118"/>
      <c r="GZ196" s="118"/>
      <c r="HA196" s="119"/>
      <c r="HB196" s="119"/>
      <c r="HC196" s="77">
        <f t="shared" si="388"/>
        <v>0</v>
      </c>
      <c r="HD196" s="77">
        <f t="shared" si="389"/>
        <v>0</v>
      </c>
      <c r="HE196" s="77">
        <f t="shared" si="390"/>
        <v>0</v>
      </c>
      <c r="HF196" s="118"/>
      <c r="HG196" s="118"/>
      <c r="HH196" s="119"/>
      <c r="HI196" s="119"/>
      <c r="HJ196" s="77">
        <f t="shared" si="391"/>
        <v>0</v>
      </c>
      <c r="HK196" s="77">
        <f t="shared" si="392"/>
        <v>0</v>
      </c>
      <c r="HL196" s="77">
        <f t="shared" si="393"/>
        <v>0</v>
      </c>
      <c r="HM196" s="120"/>
      <c r="HN196" s="120"/>
      <c r="HO196" s="120"/>
      <c r="HP196" s="120"/>
      <c r="HQ196" s="120"/>
      <c r="HR196" s="120"/>
      <c r="HS196" s="76">
        <f t="shared" si="288"/>
        <v>0</v>
      </c>
      <c r="HT196" s="76">
        <f t="shared" si="289"/>
        <v>0</v>
      </c>
      <c r="HU196" s="76">
        <f t="shared" si="290"/>
        <v>0</v>
      </c>
      <c r="HV196" s="76">
        <f t="shared" si="291"/>
        <v>0</v>
      </c>
      <c r="HW196" s="76">
        <f t="shared" si="292"/>
        <v>0</v>
      </c>
      <c r="HX196" s="76">
        <f t="shared" si="293"/>
        <v>0</v>
      </c>
      <c r="HY196" s="76">
        <f t="shared" si="294"/>
        <v>0</v>
      </c>
      <c r="HZ196" s="76">
        <f t="shared" si="295"/>
        <v>0</v>
      </c>
      <c r="IA196" s="76">
        <f t="shared" si="296"/>
        <v>0</v>
      </c>
      <c r="IB196" s="76">
        <f t="shared" si="297"/>
        <v>0</v>
      </c>
      <c r="IC196" s="76">
        <f t="shared" si="298"/>
        <v>0</v>
      </c>
      <c r="ID196" s="76">
        <f t="shared" si="299"/>
        <v>0</v>
      </c>
      <c r="IE196" s="78">
        <f>IF('Daftar Pegawai'!I190="ASN YANG TIDAK DIBAYARKAN TPP",100%,
 IF(HZ196&gt;=$C$4,100%,
 (HN196*3%)+H196+I196+J196+O196+P196+Q196+V196+W196+X196+AC196+AD196+AE196+AJ196+AK196+AL196+AQ196+AR196+AS196+AX196+AY196+AZ196+BE196+BF196+BG196+BL196+BM196+BN196+BS196+BT196+BU196+BZ196+CA196+CB196+CG196+CH196+CI196+CN196+CO196+CP196+CU196+CV196+CW196+DB196+DC196+DD196+DI196+DJ196+DK196+DP196+DQ196+DR196+DW196+DX196+DY196+ED196+EE196+EF196+EK196+EL196+EM196+ER196+ES196+ET196+EY196+EZ196+FA196+FF196+FG196+FH196+FM196+FN196+FO196+FT196+FU196+FV196+GA196+GB196+GC196+GH196+GI196+GJ196+GO196+GP196+GQ196+GV196+GW196+GX196+HC196+HD196+HE196+HJ196+HK196+HL196+'Daftar Pegawai'!K190+'Daftar Pegawai'!M190+'Daftar Pegawai'!U190+'Daftar Pegawai'!O190+'Daftar Pegawai'!Q190+'Daftar Pegawai'!S190
 )
)</f>
        <v>1</v>
      </c>
      <c r="IF196" s="78">
        <f t="shared" si="394"/>
        <v>1</v>
      </c>
    </row>
    <row r="197" spans="1:240" x14ac:dyDescent="0.25">
      <c r="A197" s="121">
        <f t="shared" si="300"/>
        <v>187</v>
      </c>
      <c r="B197" s="121">
        <f>'Daftar Pegawai'!B191</f>
        <v>0</v>
      </c>
      <c r="C197" s="121">
        <f>'Daftar Pegawai'!C191</f>
        <v>0</v>
      </c>
      <c r="D197" s="118"/>
      <c r="E197" s="118"/>
      <c r="F197" s="119"/>
      <c r="G197" s="119"/>
      <c r="H197" s="77">
        <f t="shared" si="301"/>
        <v>0</v>
      </c>
      <c r="I197" s="77">
        <f t="shared" si="302"/>
        <v>0</v>
      </c>
      <c r="J197" s="77">
        <f t="shared" si="303"/>
        <v>0</v>
      </c>
      <c r="K197" s="118"/>
      <c r="L197" s="118"/>
      <c r="M197" s="119"/>
      <c r="N197" s="119"/>
      <c r="O197" s="77">
        <f t="shared" si="304"/>
        <v>0</v>
      </c>
      <c r="P197" s="77">
        <f t="shared" si="305"/>
        <v>0</v>
      </c>
      <c r="Q197" s="77">
        <f t="shared" si="306"/>
        <v>0</v>
      </c>
      <c r="R197" s="118"/>
      <c r="S197" s="118"/>
      <c r="T197" s="119"/>
      <c r="U197" s="119"/>
      <c r="V197" s="77">
        <f t="shared" si="307"/>
        <v>0</v>
      </c>
      <c r="W197" s="77">
        <f t="shared" si="308"/>
        <v>0</v>
      </c>
      <c r="X197" s="77">
        <f t="shared" si="309"/>
        <v>0</v>
      </c>
      <c r="Y197" s="118"/>
      <c r="Z197" s="118"/>
      <c r="AA197" s="119"/>
      <c r="AB197" s="119"/>
      <c r="AC197" s="77">
        <f t="shared" si="310"/>
        <v>0</v>
      </c>
      <c r="AD197" s="77">
        <f t="shared" si="311"/>
        <v>0</v>
      </c>
      <c r="AE197" s="77">
        <f t="shared" si="312"/>
        <v>0</v>
      </c>
      <c r="AF197" s="118"/>
      <c r="AG197" s="118"/>
      <c r="AH197" s="119"/>
      <c r="AI197" s="119"/>
      <c r="AJ197" s="77">
        <f t="shared" si="313"/>
        <v>0</v>
      </c>
      <c r="AK197" s="77">
        <f t="shared" si="314"/>
        <v>0</v>
      </c>
      <c r="AL197" s="77">
        <f t="shared" si="315"/>
        <v>0</v>
      </c>
      <c r="AM197" s="118"/>
      <c r="AN197" s="118"/>
      <c r="AO197" s="119"/>
      <c r="AP197" s="119"/>
      <c r="AQ197" s="77">
        <f t="shared" si="316"/>
        <v>0</v>
      </c>
      <c r="AR197" s="77">
        <f t="shared" si="317"/>
        <v>0</v>
      </c>
      <c r="AS197" s="77">
        <f t="shared" si="318"/>
        <v>0</v>
      </c>
      <c r="AT197" s="118"/>
      <c r="AU197" s="118"/>
      <c r="AV197" s="119"/>
      <c r="AW197" s="119"/>
      <c r="AX197" s="77">
        <f t="shared" si="319"/>
        <v>0</v>
      </c>
      <c r="AY197" s="77">
        <f t="shared" si="320"/>
        <v>0</v>
      </c>
      <c r="AZ197" s="77">
        <f t="shared" si="321"/>
        <v>0</v>
      </c>
      <c r="BA197" s="118"/>
      <c r="BB197" s="118"/>
      <c r="BC197" s="119"/>
      <c r="BD197" s="119"/>
      <c r="BE197" s="77">
        <f t="shared" si="322"/>
        <v>0</v>
      </c>
      <c r="BF197" s="77">
        <f t="shared" si="323"/>
        <v>0</v>
      </c>
      <c r="BG197" s="77">
        <f t="shared" si="324"/>
        <v>0</v>
      </c>
      <c r="BH197" s="118"/>
      <c r="BI197" s="118"/>
      <c r="BJ197" s="119"/>
      <c r="BK197" s="119"/>
      <c r="BL197" s="77">
        <f t="shared" si="325"/>
        <v>0</v>
      </c>
      <c r="BM197" s="77">
        <f t="shared" si="326"/>
        <v>0</v>
      </c>
      <c r="BN197" s="77">
        <f t="shared" si="327"/>
        <v>0</v>
      </c>
      <c r="BO197" s="118"/>
      <c r="BP197" s="118"/>
      <c r="BQ197" s="119"/>
      <c r="BR197" s="119"/>
      <c r="BS197" s="77">
        <f t="shared" si="328"/>
        <v>0</v>
      </c>
      <c r="BT197" s="77">
        <f t="shared" si="329"/>
        <v>0</v>
      </c>
      <c r="BU197" s="77">
        <f t="shared" si="330"/>
        <v>0</v>
      </c>
      <c r="BV197" s="118"/>
      <c r="BW197" s="118"/>
      <c r="BX197" s="119"/>
      <c r="BY197" s="119"/>
      <c r="BZ197" s="77">
        <f t="shared" si="331"/>
        <v>0</v>
      </c>
      <c r="CA197" s="77">
        <f t="shared" si="332"/>
        <v>0</v>
      </c>
      <c r="CB197" s="77">
        <f t="shared" si="333"/>
        <v>0</v>
      </c>
      <c r="CC197" s="118"/>
      <c r="CD197" s="118"/>
      <c r="CE197" s="119"/>
      <c r="CF197" s="119"/>
      <c r="CG197" s="77">
        <f t="shared" si="334"/>
        <v>0</v>
      </c>
      <c r="CH197" s="77">
        <f t="shared" si="335"/>
        <v>0</v>
      </c>
      <c r="CI197" s="77">
        <f t="shared" si="336"/>
        <v>0</v>
      </c>
      <c r="CJ197" s="118"/>
      <c r="CK197" s="118"/>
      <c r="CL197" s="119"/>
      <c r="CM197" s="119"/>
      <c r="CN197" s="77">
        <f t="shared" si="337"/>
        <v>0</v>
      </c>
      <c r="CO197" s="77">
        <f t="shared" si="338"/>
        <v>0</v>
      </c>
      <c r="CP197" s="77">
        <f t="shared" si="339"/>
        <v>0</v>
      </c>
      <c r="CQ197" s="118"/>
      <c r="CR197" s="118"/>
      <c r="CS197" s="119"/>
      <c r="CT197" s="119"/>
      <c r="CU197" s="77">
        <f t="shared" si="340"/>
        <v>0</v>
      </c>
      <c r="CV197" s="77">
        <f t="shared" si="341"/>
        <v>0</v>
      </c>
      <c r="CW197" s="77">
        <f t="shared" si="342"/>
        <v>0</v>
      </c>
      <c r="CX197" s="118"/>
      <c r="CY197" s="118"/>
      <c r="CZ197" s="119"/>
      <c r="DA197" s="119"/>
      <c r="DB197" s="77">
        <f t="shared" si="343"/>
        <v>0</v>
      </c>
      <c r="DC197" s="77">
        <f t="shared" si="344"/>
        <v>0</v>
      </c>
      <c r="DD197" s="77">
        <f t="shared" si="345"/>
        <v>0</v>
      </c>
      <c r="DE197" s="118"/>
      <c r="DF197" s="118"/>
      <c r="DG197" s="119"/>
      <c r="DH197" s="119"/>
      <c r="DI197" s="77">
        <f t="shared" si="346"/>
        <v>0</v>
      </c>
      <c r="DJ197" s="77">
        <f t="shared" si="347"/>
        <v>0</v>
      </c>
      <c r="DK197" s="77">
        <f t="shared" si="348"/>
        <v>0</v>
      </c>
      <c r="DL197" s="118"/>
      <c r="DM197" s="118"/>
      <c r="DN197" s="119"/>
      <c r="DO197" s="119"/>
      <c r="DP197" s="77">
        <f t="shared" si="349"/>
        <v>0</v>
      </c>
      <c r="DQ197" s="77">
        <f t="shared" si="350"/>
        <v>0</v>
      </c>
      <c r="DR197" s="77">
        <f t="shared" si="351"/>
        <v>0</v>
      </c>
      <c r="DS197" s="118"/>
      <c r="DT197" s="118"/>
      <c r="DU197" s="119"/>
      <c r="DV197" s="119"/>
      <c r="DW197" s="77">
        <f t="shared" si="352"/>
        <v>0</v>
      </c>
      <c r="DX197" s="77">
        <f t="shared" si="353"/>
        <v>0</v>
      </c>
      <c r="DY197" s="77">
        <f t="shared" si="354"/>
        <v>0</v>
      </c>
      <c r="DZ197" s="118"/>
      <c r="EA197" s="118"/>
      <c r="EB197" s="119"/>
      <c r="EC197" s="119"/>
      <c r="ED197" s="77">
        <f t="shared" si="355"/>
        <v>0</v>
      </c>
      <c r="EE197" s="77">
        <f t="shared" si="356"/>
        <v>0</v>
      </c>
      <c r="EF197" s="77">
        <f t="shared" si="357"/>
        <v>0</v>
      </c>
      <c r="EG197" s="118"/>
      <c r="EH197" s="118"/>
      <c r="EI197" s="119"/>
      <c r="EJ197" s="119"/>
      <c r="EK197" s="77">
        <f t="shared" si="358"/>
        <v>0</v>
      </c>
      <c r="EL197" s="77">
        <f t="shared" si="359"/>
        <v>0</v>
      </c>
      <c r="EM197" s="77">
        <f t="shared" si="360"/>
        <v>0</v>
      </c>
      <c r="EN197" s="118"/>
      <c r="EO197" s="118"/>
      <c r="EP197" s="119"/>
      <c r="EQ197" s="119"/>
      <c r="ER197" s="77">
        <f t="shared" si="361"/>
        <v>0</v>
      </c>
      <c r="ES197" s="77">
        <f t="shared" si="362"/>
        <v>0</v>
      </c>
      <c r="ET197" s="77">
        <f t="shared" si="363"/>
        <v>0</v>
      </c>
      <c r="EU197" s="118"/>
      <c r="EV197" s="118"/>
      <c r="EW197" s="119"/>
      <c r="EX197" s="119"/>
      <c r="EY197" s="77">
        <f t="shared" si="364"/>
        <v>0</v>
      </c>
      <c r="EZ197" s="77">
        <f t="shared" si="365"/>
        <v>0</v>
      </c>
      <c r="FA197" s="77">
        <f t="shared" si="366"/>
        <v>0</v>
      </c>
      <c r="FB197" s="118"/>
      <c r="FC197" s="118"/>
      <c r="FD197" s="119"/>
      <c r="FE197" s="119"/>
      <c r="FF197" s="77">
        <f t="shared" si="367"/>
        <v>0</v>
      </c>
      <c r="FG197" s="77">
        <f t="shared" si="368"/>
        <v>0</v>
      </c>
      <c r="FH197" s="77">
        <f t="shared" si="369"/>
        <v>0</v>
      </c>
      <c r="FI197" s="118"/>
      <c r="FJ197" s="118"/>
      <c r="FK197" s="119"/>
      <c r="FL197" s="119"/>
      <c r="FM197" s="77">
        <f t="shared" si="370"/>
        <v>0</v>
      </c>
      <c r="FN197" s="77">
        <f t="shared" si="371"/>
        <v>0</v>
      </c>
      <c r="FO197" s="77">
        <f t="shared" si="372"/>
        <v>0</v>
      </c>
      <c r="FP197" s="118"/>
      <c r="FQ197" s="118"/>
      <c r="FR197" s="119"/>
      <c r="FS197" s="119"/>
      <c r="FT197" s="77">
        <f t="shared" si="373"/>
        <v>0</v>
      </c>
      <c r="FU197" s="77">
        <f t="shared" si="374"/>
        <v>0</v>
      </c>
      <c r="FV197" s="77">
        <f t="shared" si="375"/>
        <v>0</v>
      </c>
      <c r="FW197" s="118"/>
      <c r="FX197" s="118"/>
      <c r="FY197" s="119"/>
      <c r="FZ197" s="119"/>
      <c r="GA197" s="77">
        <f t="shared" si="376"/>
        <v>0</v>
      </c>
      <c r="GB197" s="77">
        <f t="shared" si="377"/>
        <v>0</v>
      </c>
      <c r="GC197" s="77">
        <f t="shared" si="378"/>
        <v>0</v>
      </c>
      <c r="GD197" s="118"/>
      <c r="GE197" s="118"/>
      <c r="GF197" s="119"/>
      <c r="GG197" s="119"/>
      <c r="GH197" s="77">
        <f t="shared" si="379"/>
        <v>0</v>
      </c>
      <c r="GI197" s="77">
        <f t="shared" si="380"/>
        <v>0</v>
      </c>
      <c r="GJ197" s="77">
        <f t="shared" si="381"/>
        <v>0</v>
      </c>
      <c r="GK197" s="118"/>
      <c r="GL197" s="118"/>
      <c r="GM197" s="119"/>
      <c r="GN197" s="119"/>
      <c r="GO197" s="77">
        <f t="shared" si="382"/>
        <v>0</v>
      </c>
      <c r="GP197" s="77">
        <f t="shared" si="383"/>
        <v>0</v>
      </c>
      <c r="GQ197" s="77">
        <f t="shared" si="384"/>
        <v>0</v>
      </c>
      <c r="GR197" s="118"/>
      <c r="GS197" s="118"/>
      <c r="GT197" s="119"/>
      <c r="GU197" s="119"/>
      <c r="GV197" s="77">
        <f t="shared" si="385"/>
        <v>0</v>
      </c>
      <c r="GW197" s="77">
        <f t="shared" si="386"/>
        <v>0</v>
      </c>
      <c r="GX197" s="77">
        <f t="shared" si="387"/>
        <v>0</v>
      </c>
      <c r="GY197" s="118"/>
      <c r="GZ197" s="118"/>
      <c r="HA197" s="119"/>
      <c r="HB197" s="119"/>
      <c r="HC197" s="77">
        <f t="shared" si="388"/>
        <v>0</v>
      </c>
      <c r="HD197" s="77">
        <f t="shared" si="389"/>
        <v>0</v>
      </c>
      <c r="HE197" s="77">
        <f t="shared" si="390"/>
        <v>0</v>
      </c>
      <c r="HF197" s="118"/>
      <c r="HG197" s="118"/>
      <c r="HH197" s="119"/>
      <c r="HI197" s="119"/>
      <c r="HJ197" s="77">
        <f t="shared" si="391"/>
        <v>0</v>
      </c>
      <c r="HK197" s="77">
        <f t="shared" si="392"/>
        <v>0</v>
      </c>
      <c r="HL197" s="77">
        <f t="shared" si="393"/>
        <v>0</v>
      </c>
      <c r="HM197" s="120"/>
      <c r="HN197" s="120"/>
      <c r="HO197" s="120"/>
      <c r="HP197" s="120"/>
      <c r="HQ197" s="120"/>
      <c r="HR197" s="120"/>
      <c r="HS197" s="76">
        <f t="shared" si="288"/>
        <v>0</v>
      </c>
      <c r="HT197" s="76">
        <f t="shared" si="289"/>
        <v>0</v>
      </c>
      <c r="HU197" s="76">
        <f t="shared" si="290"/>
        <v>0</v>
      </c>
      <c r="HV197" s="76">
        <f t="shared" si="291"/>
        <v>0</v>
      </c>
      <c r="HW197" s="76">
        <f t="shared" si="292"/>
        <v>0</v>
      </c>
      <c r="HX197" s="76">
        <f t="shared" si="293"/>
        <v>0</v>
      </c>
      <c r="HY197" s="76">
        <f t="shared" si="294"/>
        <v>0</v>
      </c>
      <c r="HZ197" s="76">
        <f t="shared" si="295"/>
        <v>0</v>
      </c>
      <c r="IA197" s="76">
        <f t="shared" si="296"/>
        <v>0</v>
      </c>
      <c r="IB197" s="76">
        <f t="shared" si="297"/>
        <v>0</v>
      </c>
      <c r="IC197" s="76">
        <f t="shared" si="298"/>
        <v>0</v>
      </c>
      <c r="ID197" s="76">
        <f t="shared" si="299"/>
        <v>0</v>
      </c>
      <c r="IE197" s="78">
        <f>IF('Daftar Pegawai'!I191="ASN YANG TIDAK DIBAYARKAN TPP",100%,
 IF(HZ197&gt;=$C$4,100%,
 (HN197*3%)+H197+I197+J197+O197+P197+Q197+V197+W197+X197+AC197+AD197+AE197+AJ197+AK197+AL197+AQ197+AR197+AS197+AX197+AY197+AZ197+BE197+BF197+BG197+BL197+BM197+BN197+BS197+BT197+BU197+BZ197+CA197+CB197+CG197+CH197+CI197+CN197+CO197+CP197+CU197+CV197+CW197+DB197+DC197+DD197+DI197+DJ197+DK197+DP197+DQ197+DR197+DW197+DX197+DY197+ED197+EE197+EF197+EK197+EL197+EM197+ER197+ES197+ET197+EY197+EZ197+FA197+FF197+FG197+FH197+FM197+FN197+FO197+FT197+FU197+FV197+GA197+GB197+GC197+GH197+GI197+GJ197+GO197+GP197+GQ197+GV197+GW197+GX197+HC197+HD197+HE197+HJ197+HK197+HL197+'Daftar Pegawai'!K191+'Daftar Pegawai'!M191+'Daftar Pegawai'!U191+'Daftar Pegawai'!O191+'Daftar Pegawai'!Q191+'Daftar Pegawai'!S191
 )
)</f>
        <v>1</v>
      </c>
      <c r="IF197" s="78">
        <f t="shared" si="394"/>
        <v>1</v>
      </c>
    </row>
    <row r="198" spans="1:240" x14ac:dyDescent="0.25">
      <c r="A198" s="121">
        <f t="shared" si="300"/>
        <v>188</v>
      </c>
      <c r="B198" s="121">
        <f>'Daftar Pegawai'!B192</f>
        <v>0</v>
      </c>
      <c r="C198" s="121">
        <f>'Daftar Pegawai'!C192</f>
        <v>0</v>
      </c>
      <c r="D198" s="118"/>
      <c r="E198" s="118"/>
      <c r="F198" s="119"/>
      <c r="G198" s="119"/>
      <c r="H198" s="77">
        <f t="shared" si="301"/>
        <v>0</v>
      </c>
      <c r="I198" s="77">
        <f t="shared" si="302"/>
        <v>0</v>
      </c>
      <c r="J198" s="77">
        <f t="shared" si="303"/>
        <v>0</v>
      </c>
      <c r="K198" s="118"/>
      <c r="L198" s="118"/>
      <c r="M198" s="119"/>
      <c r="N198" s="119"/>
      <c r="O198" s="77">
        <f t="shared" si="304"/>
        <v>0</v>
      </c>
      <c r="P198" s="77">
        <f t="shared" si="305"/>
        <v>0</v>
      </c>
      <c r="Q198" s="77">
        <f t="shared" si="306"/>
        <v>0</v>
      </c>
      <c r="R198" s="118"/>
      <c r="S198" s="118"/>
      <c r="T198" s="119"/>
      <c r="U198" s="119"/>
      <c r="V198" s="77">
        <f t="shared" si="307"/>
        <v>0</v>
      </c>
      <c r="W198" s="77">
        <f t="shared" si="308"/>
        <v>0</v>
      </c>
      <c r="X198" s="77">
        <f t="shared" si="309"/>
        <v>0</v>
      </c>
      <c r="Y198" s="118"/>
      <c r="Z198" s="118"/>
      <c r="AA198" s="119"/>
      <c r="AB198" s="119"/>
      <c r="AC198" s="77">
        <f t="shared" si="310"/>
        <v>0</v>
      </c>
      <c r="AD198" s="77">
        <f t="shared" si="311"/>
        <v>0</v>
      </c>
      <c r="AE198" s="77">
        <f t="shared" si="312"/>
        <v>0</v>
      </c>
      <c r="AF198" s="118"/>
      <c r="AG198" s="118"/>
      <c r="AH198" s="119"/>
      <c r="AI198" s="119"/>
      <c r="AJ198" s="77">
        <f t="shared" si="313"/>
        <v>0</v>
      </c>
      <c r="AK198" s="77">
        <f t="shared" si="314"/>
        <v>0</v>
      </c>
      <c r="AL198" s="77">
        <f t="shared" si="315"/>
        <v>0</v>
      </c>
      <c r="AM198" s="118"/>
      <c r="AN198" s="118"/>
      <c r="AO198" s="119"/>
      <c r="AP198" s="119"/>
      <c r="AQ198" s="77">
        <f t="shared" si="316"/>
        <v>0</v>
      </c>
      <c r="AR198" s="77">
        <f t="shared" si="317"/>
        <v>0</v>
      </c>
      <c r="AS198" s="77">
        <f t="shared" si="318"/>
        <v>0</v>
      </c>
      <c r="AT198" s="118"/>
      <c r="AU198" s="118"/>
      <c r="AV198" s="119"/>
      <c r="AW198" s="119"/>
      <c r="AX198" s="77">
        <f t="shared" si="319"/>
        <v>0</v>
      </c>
      <c r="AY198" s="77">
        <f t="shared" si="320"/>
        <v>0</v>
      </c>
      <c r="AZ198" s="77">
        <f t="shared" si="321"/>
        <v>0</v>
      </c>
      <c r="BA198" s="118"/>
      <c r="BB198" s="118"/>
      <c r="BC198" s="119"/>
      <c r="BD198" s="119"/>
      <c r="BE198" s="77">
        <f t="shared" si="322"/>
        <v>0</v>
      </c>
      <c r="BF198" s="77">
        <f t="shared" si="323"/>
        <v>0</v>
      </c>
      <c r="BG198" s="77">
        <f t="shared" si="324"/>
        <v>0</v>
      </c>
      <c r="BH198" s="118"/>
      <c r="BI198" s="118"/>
      <c r="BJ198" s="119"/>
      <c r="BK198" s="119"/>
      <c r="BL198" s="77">
        <f t="shared" si="325"/>
        <v>0</v>
      </c>
      <c r="BM198" s="77">
        <f t="shared" si="326"/>
        <v>0</v>
      </c>
      <c r="BN198" s="77">
        <f t="shared" si="327"/>
        <v>0</v>
      </c>
      <c r="BO198" s="118"/>
      <c r="BP198" s="118"/>
      <c r="BQ198" s="119"/>
      <c r="BR198" s="119"/>
      <c r="BS198" s="77">
        <f t="shared" si="328"/>
        <v>0</v>
      </c>
      <c r="BT198" s="77">
        <f t="shared" si="329"/>
        <v>0</v>
      </c>
      <c r="BU198" s="77">
        <f t="shared" si="330"/>
        <v>0</v>
      </c>
      <c r="BV198" s="118"/>
      <c r="BW198" s="118"/>
      <c r="BX198" s="119"/>
      <c r="BY198" s="119"/>
      <c r="BZ198" s="77">
        <f t="shared" si="331"/>
        <v>0</v>
      </c>
      <c r="CA198" s="77">
        <f t="shared" si="332"/>
        <v>0</v>
      </c>
      <c r="CB198" s="77">
        <f t="shared" si="333"/>
        <v>0</v>
      </c>
      <c r="CC198" s="118"/>
      <c r="CD198" s="118"/>
      <c r="CE198" s="119"/>
      <c r="CF198" s="119"/>
      <c r="CG198" s="77">
        <f t="shared" si="334"/>
        <v>0</v>
      </c>
      <c r="CH198" s="77">
        <f t="shared" si="335"/>
        <v>0</v>
      </c>
      <c r="CI198" s="77">
        <f t="shared" si="336"/>
        <v>0</v>
      </c>
      <c r="CJ198" s="118"/>
      <c r="CK198" s="118"/>
      <c r="CL198" s="119"/>
      <c r="CM198" s="119"/>
      <c r="CN198" s="77">
        <f t="shared" si="337"/>
        <v>0</v>
      </c>
      <c r="CO198" s="77">
        <f t="shared" si="338"/>
        <v>0</v>
      </c>
      <c r="CP198" s="77">
        <f t="shared" si="339"/>
        <v>0</v>
      </c>
      <c r="CQ198" s="118"/>
      <c r="CR198" s="118"/>
      <c r="CS198" s="119"/>
      <c r="CT198" s="119"/>
      <c r="CU198" s="77">
        <f t="shared" si="340"/>
        <v>0</v>
      </c>
      <c r="CV198" s="77">
        <f t="shared" si="341"/>
        <v>0</v>
      </c>
      <c r="CW198" s="77">
        <f t="shared" si="342"/>
        <v>0</v>
      </c>
      <c r="CX198" s="118"/>
      <c r="CY198" s="118"/>
      <c r="CZ198" s="119"/>
      <c r="DA198" s="119"/>
      <c r="DB198" s="77">
        <f t="shared" si="343"/>
        <v>0</v>
      </c>
      <c r="DC198" s="77">
        <f t="shared" si="344"/>
        <v>0</v>
      </c>
      <c r="DD198" s="77">
        <f t="shared" si="345"/>
        <v>0</v>
      </c>
      <c r="DE198" s="118"/>
      <c r="DF198" s="118"/>
      <c r="DG198" s="119"/>
      <c r="DH198" s="119"/>
      <c r="DI198" s="77">
        <f t="shared" si="346"/>
        <v>0</v>
      </c>
      <c r="DJ198" s="77">
        <f t="shared" si="347"/>
        <v>0</v>
      </c>
      <c r="DK198" s="77">
        <f t="shared" si="348"/>
        <v>0</v>
      </c>
      <c r="DL198" s="118"/>
      <c r="DM198" s="118"/>
      <c r="DN198" s="119"/>
      <c r="DO198" s="119"/>
      <c r="DP198" s="77">
        <f t="shared" si="349"/>
        <v>0</v>
      </c>
      <c r="DQ198" s="77">
        <f t="shared" si="350"/>
        <v>0</v>
      </c>
      <c r="DR198" s="77">
        <f t="shared" si="351"/>
        <v>0</v>
      </c>
      <c r="DS198" s="118"/>
      <c r="DT198" s="118"/>
      <c r="DU198" s="119"/>
      <c r="DV198" s="119"/>
      <c r="DW198" s="77">
        <f t="shared" si="352"/>
        <v>0</v>
      </c>
      <c r="DX198" s="77">
        <f t="shared" si="353"/>
        <v>0</v>
      </c>
      <c r="DY198" s="77">
        <f t="shared" si="354"/>
        <v>0</v>
      </c>
      <c r="DZ198" s="118"/>
      <c r="EA198" s="118"/>
      <c r="EB198" s="119"/>
      <c r="EC198" s="119"/>
      <c r="ED198" s="77">
        <f t="shared" si="355"/>
        <v>0</v>
      </c>
      <c r="EE198" s="77">
        <f t="shared" si="356"/>
        <v>0</v>
      </c>
      <c r="EF198" s="77">
        <f t="shared" si="357"/>
        <v>0</v>
      </c>
      <c r="EG198" s="118"/>
      <c r="EH198" s="118"/>
      <c r="EI198" s="119"/>
      <c r="EJ198" s="119"/>
      <c r="EK198" s="77">
        <f t="shared" si="358"/>
        <v>0</v>
      </c>
      <c r="EL198" s="77">
        <f t="shared" si="359"/>
        <v>0</v>
      </c>
      <c r="EM198" s="77">
        <f t="shared" si="360"/>
        <v>0</v>
      </c>
      <c r="EN198" s="118"/>
      <c r="EO198" s="118"/>
      <c r="EP198" s="119"/>
      <c r="EQ198" s="119"/>
      <c r="ER198" s="77">
        <f t="shared" si="361"/>
        <v>0</v>
      </c>
      <c r="ES198" s="77">
        <f t="shared" si="362"/>
        <v>0</v>
      </c>
      <c r="ET198" s="77">
        <f t="shared" si="363"/>
        <v>0</v>
      </c>
      <c r="EU198" s="118"/>
      <c r="EV198" s="118"/>
      <c r="EW198" s="119"/>
      <c r="EX198" s="119"/>
      <c r="EY198" s="77">
        <f t="shared" si="364"/>
        <v>0</v>
      </c>
      <c r="EZ198" s="77">
        <f t="shared" si="365"/>
        <v>0</v>
      </c>
      <c r="FA198" s="77">
        <f t="shared" si="366"/>
        <v>0</v>
      </c>
      <c r="FB198" s="118"/>
      <c r="FC198" s="118"/>
      <c r="FD198" s="119"/>
      <c r="FE198" s="119"/>
      <c r="FF198" s="77">
        <f t="shared" si="367"/>
        <v>0</v>
      </c>
      <c r="FG198" s="77">
        <f t="shared" si="368"/>
        <v>0</v>
      </c>
      <c r="FH198" s="77">
        <f t="shared" si="369"/>
        <v>0</v>
      </c>
      <c r="FI198" s="118"/>
      <c r="FJ198" s="118"/>
      <c r="FK198" s="119"/>
      <c r="FL198" s="119"/>
      <c r="FM198" s="77">
        <f t="shared" si="370"/>
        <v>0</v>
      </c>
      <c r="FN198" s="77">
        <f t="shared" si="371"/>
        <v>0</v>
      </c>
      <c r="FO198" s="77">
        <f t="shared" si="372"/>
        <v>0</v>
      </c>
      <c r="FP198" s="118"/>
      <c r="FQ198" s="118"/>
      <c r="FR198" s="119"/>
      <c r="FS198" s="119"/>
      <c r="FT198" s="77">
        <f t="shared" si="373"/>
        <v>0</v>
      </c>
      <c r="FU198" s="77">
        <f t="shared" si="374"/>
        <v>0</v>
      </c>
      <c r="FV198" s="77">
        <f t="shared" si="375"/>
        <v>0</v>
      </c>
      <c r="FW198" s="118"/>
      <c r="FX198" s="118"/>
      <c r="FY198" s="119"/>
      <c r="FZ198" s="119"/>
      <c r="GA198" s="77">
        <f t="shared" si="376"/>
        <v>0</v>
      </c>
      <c r="GB198" s="77">
        <f t="shared" si="377"/>
        <v>0</v>
      </c>
      <c r="GC198" s="77">
        <f t="shared" si="378"/>
        <v>0</v>
      </c>
      <c r="GD198" s="118"/>
      <c r="GE198" s="118"/>
      <c r="GF198" s="119"/>
      <c r="GG198" s="119"/>
      <c r="GH198" s="77">
        <f t="shared" si="379"/>
        <v>0</v>
      </c>
      <c r="GI198" s="77">
        <f t="shared" si="380"/>
        <v>0</v>
      </c>
      <c r="GJ198" s="77">
        <f t="shared" si="381"/>
        <v>0</v>
      </c>
      <c r="GK198" s="118"/>
      <c r="GL198" s="118"/>
      <c r="GM198" s="119"/>
      <c r="GN198" s="119"/>
      <c r="GO198" s="77">
        <f t="shared" si="382"/>
        <v>0</v>
      </c>
      <c r="GP198" s="77">
        <f t="shared" si="383"/>
        <v>0</v>
      </c>
      <c r="GQ198" s="77">
        <f t="shared" si="384"/>
        <v>0</v>
      </c>
      <c r="GR198" s="118"/>
      <c r="GS198" s="118"/>
      <c r="GT198" s="119"/>
      <c r="GU198" s="119"/>
      <c r="GV198" s="77">
        <f t="shared" si="385"/>
        <v>0</v>
      </c>
      <c r="GW198" s="77">
        <f t="shared" si="386"/>
        <v>0</v>
      </c>
      <c r="GX198" s="77">
        <f t="shared" si="387"/>
        <v>0</v>
      </c>
      <c r="GY198" s="118"/>
      <c r="GZ198" s="118"/>
      <c r="HA198" s="119"/>
      <c r="HB198" s="119"/>
      <c r="HC198" s="77">
        <f t="shared" si="388"/>
        <v>0</v>
      </c>
      <c r="HD198" s="77">
        <f t="shared" si="389"/>
        <v>0</v>
      </c>
      <c r="HE198" s="77">
        <f t="shared" si="390"/>
        <v>0</v>
      </c>
      <c r="HF198" s="118"/>
      <c r="HG198" s="118"/>
      <c r="HH198" s="119"/>
      <c r="HI198" s="119"/>
      <c r="HJ198" s="77">
        <f t="shared" si="391"/>
        <v>0</v>
      </c>
      <c r="HK198" s="77">
        <f t="shared" si="392"/>
        <v>0</v>
      </c>
      <c r="HL198" s="77">
        <f t="shared" si="393"/>
        <v>0</v>
      </c>
      <c r="HM198" s="120"/>
      <c r="HN198" s="120"/>
      <c r="HO198" s="120"/>
      <c r="HP198" s="120"/>
      <c r="HQ198" s="120"/>
      <c r="HR198" s="120"/>
      <c r="HS198" s="76">
        <f t="shared" si="288"/>
        <v>0</v>
      </c>
      <c r="HT198" s="76">
        <f t="shared" si="289"/>
        <v>0</v>
      </c>
      <c r="HU198" s="76">
        <f t="shared" si="290"/>
        <v>0</v>
      </c>
      <c r="HV198" s="76">
        <f t="shared" si="291"/>
        <v>0</v>
      </c>
      <c r="HW198" s="76">
        <f t="shared" si="292"/>
        <v>0</v>
      </c>
      <c r="HX198" s="76">
        <f t="shared" si="293"/>
        <v>0</v>
      </c>
      <c r="HY198" s="76">
        <f t="shared" si="294"/>
        <v>0</v>
      </c>
      <c r="HZ198" s="76">
        <f t="shared" si="295"/>
        <v>0</v>
      </c>
      <c r="IA198" s="76">
        <f t="shared" si="296"/>
        <v>0</v>
      </c>
      <c r="IB198" s="76">
        <f t="shared" si="297"/>
        <v>0</v>
      </c>
      <c r="IC198" s="76">
        <f t="shared" si="298"/>
        <v>0</v>
      </c>
      <c r="ID198" s="76">
        <f t="shared" si="299"/>
        <v>0</v>
      </c>
      <c r="IE198" s="78">
        <f>IF('Daftar Pegawai'!I192="ASN YANG TIDAK DIBAYARKAN TPP",100%,
 IF(HZ198&gt;=$C$4,100%,
 (HN198*3%)+H198+I198+J198+O198+P198+Q198+V198+W198+X198+AC198+AD198+AE198+AJ198+AK198+AL198+AQ198+AR198+AS198+AX198+AY198+AZ198+BE198+BF198+BG198+BL198+BM198+BN198+BS198+BT198+BU198+BZ198+CA198+CB198+CG198+CH198+CI198+CN198+CO198+CP198+CU198+CV198+CW198+DB198+DC198+DD198+DI198+DJ198+DK198+DP198+DQ198+DR198+DW198+DX198+DY198+ED198+EE198+EF198+EK198+EL198+EM198+ER198+ES198+ET198+EY198+EZ198+FA198+FF198+FG198+FH198+FM198+FN198+FO198+FT198+FU198+FV198+GA198+GB198+GC198+GH198+GI198+GJ198+GO198+GP198+GQ198+GV198+GW198+GX198+HC198+HD198+HE198+HJ198+HK198+HL198+'Daftar Pegawai'!K192+'Daftar Pegawai'!M192+'Daftar Pegawai'!U192+'Daftar Pegawai'!O192+'Daftar Pegawai'!Q192+'Daftar Pegawai'!S192
 )
)</f>
        <v>1</v>
      </c>
      <c r="IF198" s="78">
        <f t="shared" si="394"/>
        <v>1</v>
      </c>
    </row>
    <row r="199" spans="1:240" x14ac:dyDescent="0.25">
      <c r="A199" s="121">
        <f t="shared" si="300"/>
        <v>189</v>
      </c>
      <c r="B199" s="121">
        <f>'Daftar Pegawai'!B193</f>
        <v>0</v>
      </c>
      <c r="C199" s="121">
        <f>'Daftar Pegawai'!C193</f>
        <v>0</v>
      </c>
      <c r="D199" s="118"/>
      <c r="E199" s="118"/>
      <c r="F199" s="119"/>
      <c r="G199" s="119"/>
      <c r="H199" s="77">
        <f t="shared" si="301"/>
        <v>0</v>
      </c>
      <c r="I199" s="77">
        <f t="shared" si="302"/>
        <v>0</v>
      </c>
      <c r="J199" s="77">
        <f t="shared" si="303"/>
        <v>0</v>
      </c>
      <c r="K199" s="118"/>
      <c r="L199" s="118"/>
      <c r="M199" s="119"/>
      <c r="N199" s="119"/>
      <c r="O199" s="77">
        <f t="shared" si="304"/>
        <v>0</v>
      </c>
      <c r="P199" s="77">
        <f t="shared" si="305"/>
        <v>0</v>
      </c>
      <c r="Q199" s="77">
        <f t="shared" si="306"/>
        <v>0</v>
      </c>
      <c r="R199" s="118"/>
      <c r="S199" s="118"/>
      <c r="T199" s="119"/>
      <c r="U199" s="119"/>
      <c r="V199" s="77">
        <f t="shared" si="307"/>
        <v>0</v>
      </c>
      <c r="W199" s="77">
        <f t="shared" si="308"/>
        <v>0</v>
      </c>
      <c r="X199" s="77">
        <f t="shared" si="309"/>
        <v>0</v>
      </c>
      <c r="Y199" s="118"/>
      <c r="Z199" s="118"/>
      <c r="AA199" s="119"/>
      <c r="AB199" s="119"/>
      <c r="AC199" s="77">
        <f t="shared" si="310"/>
        <v>0</v>
      </c>
      <c r="AD199" s="77">
        <f t="shared" si="311"/>
        <v>0</v>
      </c>
      <c r="AE199" s="77">
        <f t="shared" si="312"/>
        <v>0</v>
      </c>
      <c r="AF199" s="118"/>
      <c r="AG199" s="118"/>
      <c r="AH199" s="119"/>
      <c r="AI199" s="119"/>
      <c r="AJ199" s="77">
        <f t="shared" si="313"/>
        <v>0</v>
      </c>
      <c r="AK199" s="77">
        <f t="shared" si="314"/>
        <v>0</v>
      </c>
      <c r="AL199" s="77">
        <f t="shared" si="315"/>
        <v>0</v>
      </c>
      <c r="AM199" s="118"/>
      <c r="AN199" s="118"/>
      <c r="AO199" s="119"/>
      <c r="AP199" s="119"/>
      <c r="AQ199" s="77">
        <f t="shared" si="316"/>
        <v>0</v>
      </c>
      <c r="AR199" s="77">
        <f t="shared" si="317"/>
        <v>0</v>
      </c>
      <c r="AS199" s="77">
        <f t="shared" si="318"/>
        <v>0</v>
      </c>
      <c r="AT199" s="118"/>
      <c r="AU199" s="118"/>
      <c r="AV199" s="119"/>
      <c r="AW199" s="119"/>
      <c r="AX199" s="77">
        <f t="shared" si="319"/>
        <v>0</v>
      </c>
      <c r="AY199" s="77">
        <f t="shared" si="320"/>
        <v>0</v>
      </c>
      <c r="AZ199" s="77">
        <f t="shared" si="321"/>
        <v>0</v>
      </c>
      <c r="BA199" s="118"/>
      <c r="BB199" s="118"/>
      <c r="BC199" s="119"/>
      <c r="BD199" s="119"/>
      <c r="BE199" s="77">
        <f t="shared" si="322"/>
        <v>0</v>
      </c>
      <c r="BF199" s="77">
        <f t="shared" si="323"/>
        <v>0</v>
      </c>
      <c r="BG199" s="77">
        <f t="shared" si="324"/>
        <v>0</v>
      </c>
      <c r="BH199" s="118"/>
      <c r="BI199" s="118"/>
      <c r="BJ199" s="119"/>
      <c r="BK199" s="119"/>
      <c r="BL199" s="77">
        <f t="shared" si="325"/>
        <v>0</v>
      </c>
      <c r="BM199" s="77">
        <f t="shared" si="326"/>
        <v>0</v>
      </c>
      <c r="BN199" s="77">
        <f t="shared" si="327"/>
        <v>0</v>
      </c>
      <c r="BO199" s="118"/>
      <c r="BP199" s="118"/>
      <c r="BQ199" s="119"/>
      <c r="BR199" s="119"/>
      <c r="BS199" s="77">
        <f t="shared" si="328"/>
        <v>0</v>
      </c>
      <c r="BT199" s="77">
        <f t="shared" si="329"/>
        <v>0</v>
      </c>
      <c r="BU199" s="77">
        <f t="shared" si="330"/>
        <v>0</v>
      </c>
      <c r="BV199" s="118"/>
      <c r="BW199" s="118"/>
      <c r="BX199" s="119"/>
      <c r="BY199" s="119"/>
      <c r="BZ199" s="77">
        <f t="shared" si="331"/>
        <v>0</v>
      </c>
      <c r="CA199" s="77">
        <f t="shared" si="332"/>
        <v>0</v>
      </c>
      <c r="CB199" s="77">
        <f t="shared" si="333"/>
        <v>0</v>
      </c>
      <c r="CC199" s="118"/>
      <c r="CD199" s="118"/>
      <c r="CE199" s="119"/>
      <c r="CF199" s="119"/>
      <c r="CG199" s="77">
        <f t="shared" si="334"/>
        <v>0</v>
      </c>
      <c r="CH199" s="77">
        <f t="shared" si="335"/>
        <v>0</v>
      </c>
      <c r="CI199" s="77">
        <f t="shared" si="336"/>
        <v>0</v>
      </c>
      <c r="CJ199" s="118"/>
      <c r="CK199" s="118"/>
      <c r="CL199" s="119"/>
      <c r="CM199" s="119"/>
      <c r="CN199" s="77">
        <f t="shared" si="337"/>
        <v>0</v>
      </c>
      <c r="CO199" s="77">
        <f t="shared" si="338"/>
        <v>0</v>
      </c>
      <c r="CP199" s="77">
        <f t="shared" si="339"/>
        <v>0</v>
      </c>
      <c r="CQ199" s="118"/>
      <c r="CR199" s="118"/>
      <c r="CS199" s="119"/>
      <c r="CT199" s="119"/>
      <c r="CU199" s="77">
        <f t="shared" si="340"/>
        <v>0</v>
      </c>
      <c r="CV199" s="77">
        <f t="shared" si="341"/>
        <v>0</v>
      </c>
      <c r="CW199" s="77">
        <f t="shared" si="342"/>
        <v>0</v>
      </c>
      <c r="CX199" s="118"/>
      <c r="CY199" s="118"/>
      <c r="CZ199" s="119"/>
      <c r="DA199" s="119"/>
      <c r="DB199" s="77">
        <f t="shared" si="343"/>
        <v>0</v>
      </c>
      <c r="DC199" s="77">
        <f t="shared" si="344"/>
        <v>0</v>
      </c>
      <c r="DD199" s="77">
        <f t="shared" si="345"/>
        <v>0</v>
      </c>
      <c r="DE199" s="118"/>
      <c r="DF199" s="118"/>
      <c r="DG199" s="119"/>
      <c r="DH199" s="119"/>
      <c r="DI199" s="77">
        <f t="shared" si="346"/>
        <v>0</v>
      </c>
      <c r="DJ199" s="77">
        <f t="shared" si="347"/>
        <v>0</v>
      </c>
      <c r="DK199" s="77">
        <f t="shared" si="348"/>
        <v>0</v>
      </c>
      <c r="DL199" s="118"/>
      <c r="DM199" s="118"/>
      <c r="DN199" s="119"/>
      <c r="DO199" s="119"/>
      <c r="DP199" s="77">
        <f t="shared" si="349"/>
        <v>0</v>
      </c>
      <c r="DQ199" s="77">
        <f t="shared" si="350"/>
        <v>0</v>
      </c>
      <c r="DR199" s="77">
        <f t="shared" si="351"/>
        <v>0</v>
      </c>
      <c r="DS199" s="118"/>
      <c r="DT199" s="118"/>
      <c r="DU199" s="119"/>
      <c r="DV199" s="119"/>
      <c r="DW199" s="77">
        <f t="shared" si="352"/>
        <v>0</v>
      </c>
      <c r="DX199" s="77">
        <f t="shared" si="353"/>
        <v>0</v>
      </c>
      <c r="DY199" s="77">
        <f t="shared" si="354"/>
        <v>0</v>
      </c>
      <c r="DZ199" s="118"/>
      <c r="EA199" s="118"/>
      <c r="EB199" s="119"/>
      <c r="EC199" s="119"/>
      <c r="ED199" s="77">
        <f t="shared" si="355"/>
        <v>0</v>
      </c>
      <c r="EE199" s="77">
        <f t="shared" si="356"/>
        <v>0</v>
      </c>
      <c r="EF199" s="77">
        <f t="shared" si="357"/>
        <v>0</v>
      </c>
      <c r="EG199" s="118"/>
      <c r="EH199" s="118"/>
      <c r="EI199" s="119"/>
      <c r="EJ199" s="119"/>
      <c r="EK199" s="77">
        <f t="shared" si="358"/>
        <v>0</v>
      </c>
      <c r="EL199" s="77">
        <f t="shared" si="359"/>
        <v>0</v>
      </c>
      <c r="EM199" s="77">
        <f t="shared" si="360"/>
        <v>0</v>
      </c>
      <c r="EN199" s="118"/>
      <c r="EO199" s="118"/>
      <c r="EP199" s="119"/>
      <c r="EQ199" s="119"/>
      <c r="ER199" s="77">
        <f t="shared" si="361"/>
        <v>0</v>
      </c>
      <c r="ES199" s="77">
        <f t="shared" si="362"/>
        <v>0</v>
      </c>
      <c r="ET199" s="77">
        <f t="shared" si="363"/>
        <v>0</v>
      </c>
      <c r="EU199" s="118"/>
      <c r="EV199" s="118"/>
      <c r="EW199" s="119"/>
      <c r="EX199" s="119"/>
      <c r="EY199" s="77">
        <f t="shared" si="364"/>
        <v>0</v>
      </c>
      <c r="EZ199" s="77">
        <f t="shared" si="365"/>
        <v>0</v>
      </c>
      <c r="FA199" s="77">
        <f t="shared" si="366"/>
        <v>0</v>
      </c>
      <c r="FB199" s="118"/>
      <c r="FC199" s="118"/>
      <c r="FD199" s="119"/>
      <c r="FE199" s="119"/>
      <c r="FF199" s="77">
        <f t="shared" si="367"/>
        <v>0</v>
      </c>
      <c r="FG199" s="77">
        <f t="shared" si="368"/>
        <v>0</v>
      </c>
      <c r="FH199" s="77">
        <f t="shared" si="369"/>
        <v>0</v>
      </c>
      <c r="FI199" s="118"/>
      <c r="FJ199" s="118"/>
      <c r="FK199" s="119"/>
      <c r="FL199" s="119"/>
      <c r="FM199" s="77">
        <f t="shared" si="370"/>
        <v>0</v>
      </c>
      <c r="FN199" s="77">
        <f t="shared" si="371"/>
        <v>0</v>
      </c>
      <c r="FO199" s="77">
        <f t="shared" si="372"/>
        <v>0</v>
      </c>
      <c r="FP199" s="118"/>
      <c r="FQ199" s="118"/>
      <c r="FR199" s="119"/>
      <c r="FS199" s="119"/>
      <c r="FT199" s="77">
        <f t="shared" si="373"/>
        <v>0</v>
      </c>
      <c r="FU199" s="77">
        <f t="shared" si="374"/>
        <v>0</v>
      </c>
      <c r="FV199" s="77">
        <f t="shared" si="375"/>
        <v>0</v>
      </c>
      <c r="FW199" s="118"/>
      <c r="FX199" s="118"/>
      <c r="FY199" s="119"/>
      <c r="FZ199" s="119"/>
      <c r="GA199" s="77">
        <f t="shared" si="376"/>
        <v>0</v>
      </c>
      <c r="GB199" s="77">
        <f t="shared" si="377"/>
        <v>0</v>
      </c>
      <c r="GC199" s="77">
        <f t="shared" si="378"/>
        <v>0</v>
      </c>
      <c r="GD199" s="118"/>
      <c r="GE199" s="118"/>
      <c r="GF199" s="119"/>
      <c r="GG199" s="119"/>
      <c r="GH199" s="77">
        <f t="shared" si="379"/>
        <v>0</v>
      </c>
      <c r="GI199" s="77">
        <f t="shared" si="380"/>
        <v>0</v>
      </c>
      <c r="GJ199" s="77">
        <f t="shared" si="381"/>
        <v>0</v>
      </c>
      <c r="GK199" s="118"/>
      <c r="GL199" s="118"/>
      <c r="GM199" s="119"/>
      <c r="GN199" s="119"/>
      <c r="GO199" s="77">
        <f t="shared" si="382"/>
        <v>0</v>
      </c>
      <c r="GP199" s="77">
        <f t="shared" si="383"/>
        <v>0</v>
      </c>
      <c r="GQ199" s="77">
        <f t="shared" si="384"/>
        <v>0</v>
      </c>
      <c r="GR199" s="118"/>
      <c r="GS199" s="118"/>
      <c r="GT199" s="119"/>
      <c r="GU199" s="119"/>
      <c r="GV199" s="77">
        <f t="shared" si="385"/>
        <v>0</v>
      </c>
      <c r="GW199" s="77">
        <f t="shared" si="386"/>
        <v>0</v>
      </c>
      <c r="GX199" s="77">
        <f t="shared" si="387"/>
        <v>0</v>
      </c>
      <c r="GY199" s="118"/>
      <c r="GZ199" s="118"/>
      <c r="HA199" s="119"/>
      <c r="HB199" s="119"/>
      <c r="HC199" s="77">
        <f t="shared" si="388"/>
        <v>0</v>
      </c>
      <c r="HD199" s="77">
        <f t="shared" si="389"/>
        <v>0</v>
      </c>
      <c r="HE199" s="77">
        <f t="shared" si="390"/>
        <v>0</v>
      </c>
      <c r="HF199" s="118"/>
      <c r="HG199" s="118"/>
      <c r="HH199" s="119"/>
      <c r="HI199" s="119"/>
      <c r="HJ199" s="77">
        <f t="shared" si="391"/>
        <v>0</v>
      </c>
      <c r="HK199" s="77">
        <f t="shared" si="392"/>
        <v>0</v>
      </c>
      <c r="HL199" s="77">
        <f t="shared" si="393"/>
        <v>0</v>
      </c>
      <c r="HM199" s="120"/>
      <c r="HN199" s="120"/>
      <c r="HO199" s="120"/>
      <c r="HP199" s="120"/>
      <c r="HQ199" s="120"/>
      <c r="HR199" s="120"/>
      <c r="HS199" s="76">
        <f t="shared" si="288"/>
        <v>0</v>
      </c>
      <c r="HT199" s="76">
        <f t="shared" si="289"/>
        <v>0</v>
      </c>
      <c r="HU199" s="76">
        <f t="shared" si="290"/>
        <v>0</v>
      </c>
      <c r="HV199" s="76">
        <f t="shared" si="291"/>
        <v>0</v>
      </c>
      <c r="HW199" s="76">
        <f t="shared" si="292"/>
        <v>0</v>
      </c>
      <c r="HX199" s="76">
        <f t="shared" si="293"/>
        <v>0</v>
      </c>
      <c r="HY199" s="76">
        <f t="shared" si="294"/>
        <v>0</v>
      </c>
      <c r="HZ199" s="76">
        <f t="shared" si="295"/>
        <v>0</v>
      </c>
      <c r="IA199" s="76">
        <f t="shared" si="296"/>
        <v>0</v>
      </c>
      <c r="IB199" s="76">
        <f t="shared" si="297"/>
        <v>0</v>
      </c>
      <c r="IC199" s="76">
        <f t="shared" si="298"/>
        <v>0</v>
      </c>
      <c r="ID199" s="76">
        <f t="shared" si="299"/>
        <v>0</v>
      </c>
      <c r="IE199" s="78">
        <f>IF('Daftar Pegawai'!I193="ASN YANG TIDAK DIBAYARKAN TPP",100%,
 IF(HZ199&gt;=$C$4,100%,
 (HN199*3%)+H199+I199+J199+O199+P199+Q199+V199+W199+X199+AC199+AD199+AE199+AJ199+AK199+AL199+AQ199+AR199+AS199+AX199+AY199+AZ199+BE199+BF199+BG199+BL199+BM199+BN199+BS199+BT199+BU199+BZ199+CA199+CB199+CG199+CH199+CI199+CN199+CO199+CP199+CU199+CV199+CW199+DB199+DC199+DD199+DI199+DJ199+DK199+DP199+DQ199+DR199+DW199+DX199+DY199+ED199+EE199+EF199+EK199+EL199+EM199+ER199+ES199+ET199+EY199+EZ199+FA199+FF199+FG199+FH199+FM199+FN199+FO199+FT199+FU199+FV199+GA199+GB199+GC199+GH199+GI199+GJ199+GO199+GP199+GQ199+GV199+GW199+GX199+HC199+HD199+HE199+HJ199+HK199+HL199+'Daftar Pegawai'!K193+'Daftar Pegawai'!M193+'Daftar Pegawai'!U193+'Daftar Pegawai'!O193+'Daftar Pegawai'!Q193+'Daftar Pegawai'!S193
 )
)</f>
        <v>1</v>
      </c>
      <c r="IF199" s="78">
        <f t="shared" si="394"/>
        <v>1</v>
      </c>
    </row>
    <row r="200" spans="1:240" x14ac:dyDescent="0.25">
      <c r="A200" s="121">
        <f t="shared" si="300"/>
        <v>190</v>
      </c>
      <c r="B200" s="121">
        <f>'Daftar Pegawai'!B194</f>
        <v>0</v>
      </c>
      <c r="C200" s="121">
        <f>'Daftar Pegawai'!C194</f>
        <v>0</v>
      </c>
      <c r="D200" s="118"/>
      <c r="E200" s="118"/>
      <c r="F200" s="119"/>
      <c r="G200" s="119"/>
      <c r="H200" s="77">
        <f t="shared" si="301"/>
        <v>0</v>
      </c>
      <c r="I200" s="77">
        <f t="shared" si="302"/>
        <v>0</v>
      </c>
      <c r="J200" s="77">
        <f t="shared" si="303"/>
        <v>0</v>
      </c>
      <c r="K200" s="118"/>
      <c r="L200" s="118"/>
      <c r="M200" s="119"/>
      <c r="N200" s="119"/>
      <c r="O200" s="77">
        <f t="shared" si="304"/>
        <v>0</v>
      </c>
      <c r="P200" s="77">
        <f t="shared" si="305"/>
        <v>0</v>
      </c>
      <c r="Q200" s="77">
        <f t="shared" si="306"/>
        <v>0</v>
      </c>
      <c r="R200" s="118"/>
      <c r="S200" s="118"/>
      <c r="T200" s="119"/>
      <c r="U200" s="119"/>
      <c r="V200" s="77">
        <f t="shared" si="307"/>
        <v>0</v>
      </c>
      <c r="W200" s="77">
        <f t="shared" si="308"/>
        <v>0</v>
      </c>
      <c r="X200" s="77">
        <f t="shared" si="309"/>
        <v>0</v>
      </c>
      <c r="Y200" s="118"/>
      <c r="Z200" s="118"/>
      <c r="AA200" s="119"/>
      <c r="AB200" s="119"/>
      <c r="AC200" s="77">
        <f t="shared" si="310"/>
        <v>0</v>
      </c>
      <c r="AD200" s="77">
        <f t="shared" si="311"/>
        <v>0</v>
      </c>
      <c r="AE200" s="77">
        <f t="shared" si="312"/>
        <v>0</v>
      </c>
      <c r="AF200" s="118"/>
      <c r="AG200" s="118"/>
      <c r="AH200" s="119"/>
      <c r="AI200" s="119"/>
      <c r="AJ200" s="77">
        <f t="shared" si="313"/>
        <v>0</v>
      </c>
      <c r="AK200" s="77">
        <f t="shared" si="314"/>
        <v>0</v>
      </c>
      <c r="AL200" s="77">
        <f t="shared" si="315"/>
        <v>0</v>
      </c>
      <c r="AM200" s="118"/>
      <c r="AN200" s="118"/>
      <c r="AO200" s="119"/>
      <c r="AP200" s="119"/>
      <c r="AQ200" s="77">
        <f t="shared" si="316"/>
        <v>0</v>
      </c>
      <c r="AR200" s="77">
        <f t="shared" si="317"/>
        <v>0</v>
      </c>
      <c r="AS200" s="77">
        <f t="shared" si="318"/>
        <v>0</v>
      </c>
      <c r="AT200" s="118"/>
      <c r="AU200" s="118"/>
      <c r="AV200" s="119"/>
      <c r="AW200" s="119"/>
      <c r="AX200" s="77">
        <f t="shared" si="319"/>
        <v>0</v>
      </c>
      <c r="AY200" s="77">
        <f t="shared" si="320"/>
        <v>0</v>
      </c>
      <c r="AZ200" s="77">
        <f t="shared" si="321"/>
        <v>0</v>
      </c>
      <c r="BA200" s="118"/>
      <c r="BB200" s="118"/>
      <c r="BC200" s="119"/>
      <c r="BD200" s="119"/>
      <c r="BE200" s="77">
        <f t="shared" si="322"/>
        <v>0</v>
      </c>
      <c r="BF200" s="77">
        <f t="shared" si="323"/>
        <v>0</v>
      </c>
      <c r="BG200" s="77">
        <f t="shared" si="324"/>
        <v>0</v>
      </c>
      <c r="BH200" s="118"/>
      <c r="BI200" s="118"/>
      <c r="BJ200" s="119"/>
      <c r="BK200" s="119"/>
      <c r="BL200" s="77">
        <f t="shared" si="325"/>
        <v>0</v>
      </c>
      <c r="BM200" s="77">
        <f t="shared" si="326"/>
        <v>0</v>
      </c>
      <c r="BN200" s="77">
        <f t="shared" si="327"/>
        <v>0</v>
      </c>
      <c r="BO200" s="118"/>
      <c r="BP200" s="118"/>
      <c r="BQ200" s="119"/>
      <c r="BR200" s="119"/>
      <c r="BS200" s="77">
        <f t="shared" si="328"/>
        <v>0</v>
      </c>
      <c r="BT200" s="77">
        <f t="shared" si="329"/>
        <v>0</v>
      </c>
      <c r="BU200" s="77">
        <f t="shared" si="330"/>
        <v>0</v>
      </c>
      <c r="BV200" s="118"/>
      <c r="BW200" s="118"/>
      <c r="BX200" s="119"/>
      <c r="BY200" s="119"/>
      <c r="BZ200" s="77">
        <f t="shared" si="331"/>
        <v>0</v>
      </c>
      <c r="CA200" s="77">
        <f t="shared" si="332"/>
        <v>0</v>
      </c>
      <c r="CB200" s="77">
        <f t="shared" si="333"/>
        <v>0</v>
      </c>
      <c r="CC200" s="118"/>
      <c r="CD200" s="118"/>
      <c r="CE200" s="119"/>
      <c r="CF200" s="119"/>
      <c r="CG200" s="77">
        <f t="shared" si="334"/>
        <v>0</v>
      </c>
      <c r="CH200" s="77">
        <f t="shared" si="335"/>
        <v>0</v>
      </c>
      <c r="CI200" s="77">
        <f t="shared" si="336"/>
        <v>0</v>
      </c>
      <c r="CJ200" s="118"/>
      <c r="CK200" s="118"/>
      <c r="CL200" s="119"/>
      <c r="CM200" s="119"/>
      <c r="CN200" s="77">
        <f t="shared" si="337"/>
        <v>0</v>
      </c>
      <c r="CO200" s="77">
        <f t="shared" si="338"/>
        <v>0</v>
      </c>
      <c r="CP200" s="77">
        <f t="shared" si="339"/>
        <v>0</v>
      </c>
      <c r="CQ200" s="118"/>
      <c r="CR200" s="118"/>
      <c r="CS200" s="119"/>
      <c r="CT200" s="119"/>
      <c r="CU200" s="77">
        <f t="shared" si="340"/>
        <v>0</v>
      </c>
      <c r="CV200" s="77">
        <f t="shared" si="341"/>
        <v>0</v>
      </c>
      <c r="CW200" s="77">
        <f t="shared" si="342"/>
        <v>0</v>
      </c>
      <c r="CX200" s="118"/>
      <c r="CY200" s="118"/>
      <c r="CZ200" s="119"/>
      <c r="DA200" s="119"/>
      <c r="DB200" s="77">
        <f t="shared" si="343"/>
        <v>0</v>
      </c>
      <c r="DC200" s="77">
        <f t="shared" si="344"/>
        <v>0</v>
      </c>
      <c r="DD200" s="77">
        <f t="shared" si="345"/>
        <v>0</v>
      </c>
      <c r="DE200" s="118"/>
      <c r="DF200" s="118"/>
      <c r="DG200" s="119"/>
      <c r="DH200" s="119"/>
      <c r="DI200" s="77">
        <f t="shared" si="346"/>
        <v>0</v>
      </c>
      <c r="DJ200" s="77">
        <f t="shared" si="347"/>
        <v>0</v>
      </c>
      <c r="DK200" s="77">
        <f t="shared" si="348"/>
        <v>0</v>
      </c>
      <c r="DL200" s="118"/>
      <c r="DM200" s="118"/>
      <c r="DN200" s="119"/>
      <c r="DO200" s="119"/>
      <c r="DP200" s="77">
        <f t="shared" si="349"/>
        <v>0</v>
      </c>
      <c r="DQ200" s="77">
        <f t="shared" si="350"/>
        <v>0</v>
      </c>
      <c r="DR200" s="77">
        <f t="shared" si="351"/>
        <v>0</v>
      </c>
      <c r="DS200" s="118"/>
      <c r="DT200" s="118"/>
      <c r="DU200" s="119"/>
      <c r="DV200" s="119"/>
      <c r="DW200" s="77">
        <f t="shared" si="352"/>
        <v>0</v>
      </c>
      <c r="DX200" s="77">
        <f t="shared" si="353"/>
        <v>0</v>
      </c>
      <c r="DY200" s="77">
        <f t="shared" si="354"/>
        <v>0</v>
      </c>
      <c r="DZ200" s="118"/>
      <c r="EA200" s="118"/>
      <c r="EB200" s="119"/>
      <c r="EC200" s="119"/>
      <c r="ED200" s="77">
        <f t="shared" si="355"/>
        <v>0</v>
      </c>
      <c r="EE200" s="77">
        <f t="shared" si="356"/>
        <v>0</v>
      </c>
      <c r="EF200" s="77">
        <f t="shared" si="357"/>
        <v>0</v>
      </c>
      <c r="EG200" s="118"/>
      <c r="EH200" s="118"/>
      <c r="EI200" s="119"/>
      <c r="EJ200" s="119"/>
      <c r="EK200" s="77">
        <f t="shared" si="358"/>
        <v>0</v>
      </c>
      <c r="EL200" s="77">
        <f t="shared" si="359"/>
        <v>0</v>
      </c>
      <c r="EM200" s="77">
        <f t="shared" si="360"/>
        <v>0</v>
      </c>
      <c r="EN200" s="118"/>
      <c r="EO200" s="118"/>
      <c r="EP200" s="119"/>
      <c r="EQ200" s="119"/>
      <c r="ER200" s="77">
        <f t="shared" si="361"/>
        <v>0</v>
      </c>
      <c r="ES200" s="77">
        <f t="shared" si="362"/>
        <v>0</v>
      </c>
      <c r="ET200" s="77">
        <f t="shared" si="363"/>
        <v>0</v>
      </c>
      <c r="EU200" s="118"/>
      <c r="EV200" s="118"/>
      <c r="EW200" s="119"/>
      <c r="EX200" s="119"/>
      <c r="EY200" s="77">
        <f t="shared" si="364"/>
        <v>0</v>
      </c>
      <c r="EZ200" s="77">
        <f t="shared" si="365"/>
        <v>0</v>
      </c>
      <c r="FA200" s="77">
        <f t="shared" si="366"/>
        <v>0</v>
      </c>
      <c r="FB200" s="118"/>
      <c r="FC200" s="118"/>
      <c r="FD200" s="119"/>
      <c r="FE200" s="119"/>
      <c r="FF200" s="77">
        <f t="shared" si="367"/>
        <v>0</v>
      </c>
      <c r="FG200" s="77">
        <f t="shared" si="368"/>
        <v>0</v>
      </c>
      <c r="FH200" s="77">
        <f t="shared" si="369"/>
        <v>0</v>
      </c>
      <c r="FI200" s="118"/>
      <c r="FJ200" s="118"/>
      <c r="FK200" s="119"/>
      <c r="FL200" s="119"/>
      <c r="FM200" s="77">
        <f t="shared" si="370"/>
        <v>0</v>
      </c>
      <c r="FN200" s="77">
        <f t="shared" si="371"/>
        <v>0</v>
      </c>
      <c r="FO200" s="77">
        <f t="shared" si="372"/>
        <v>0</v>
      </c>
      <c r="FP200" s="118"/>
      <c r="FQ200" s="118"/>
      <c r="FR200" s="119"/>
      <c r="FS200" s="119"/>
      <c r="FT200" s="77">
        <f t="shared" si="373"/>
        <v>0</v>
      </c>
      <c r="FU200" s="77">
        <f t="shared" si="374"/>
        <v>0</v>
      </c>
      <c r="FV200" s="77">
        <f t="shared" si="375"/>
        <v>0</v>
      </c>
      <c r="FW200" s="118"/>
      <c r="FX200" s="118"/>
      <c r="FY200" s="119"/>
      <c r="FZ200" s="119"/>
      <c r="GA200" s="77">
        <f t="shared" si="376"/>
        <v>0</v>
      </c>
      <c r="GB200" s="77">
        <f t="shared" si="377"/>
        <v>0</v>
      </c>
      <c r="GC200" s="77">
        <f t="shared" si="378"/>
        <v>0</v>
      </c>
      <c r="GD200" s="118"/>
      <c r="GE200" s="118"/>
      <c r="GF200" s="119"/>
      <c r="GG200" s="119"/>
      <c r="GH200" s="77">
        <f t="shared" si="379"/>
        <v>0</v>
      </c>
      <c r="GI200" s="77">
        <f t="shared" si="380"/>
        <v>0</v>
      </c>
      <c r="GJ200" s="77">
        <f t="shared" si="381"/>
        <v>0</v>
      </c>
      <c r="GK200" s="118"/>
      <c r="GL200" s="118"/>
      <c r="GM200" s="119"/>
      <c r="GN200" s="119"/>
      <c r="GO200" s="77">
        <f t="shared" si="382"/>
        <v>0</v>
      </c>
      <c r="GP200" s="77">
        <f t="shared" si="383"/>
        <v>0</v>
      </c>
      <c r="GQ200" s="77">
        <f t="shared" si="384"/>
        <v>0</v>
      </c>
      <c r="GR200" s="118"/>
      <c r="GS200" s="118"/>
      <c r="GT200" s="119"/>
      <c r="GU200" s="119"/>
      <c r="GV200" s="77">
        <f t="shared" si="385"/>
        <v>0</v>
      </c>
      <c r="GW200" s="77">
        <f t="shared" si="386"/>
        <v>0</v>
      </c>
      <c r="GX200" s="77">
        <f t="shared" si="387"/>
        <v>0</v>
      </c>
      <c r="GY200" s="118"/>
      <c r="GZ200" s="118"/>
      <c r="HA200" s="119"/>
      <c r="HB200" s="119"/>
      <c r="HC200" s="77">
        <f t="shared" si="388"/>
        <v>0</v>
      </c>
      <c r="HD200" s="77">
        <f t="shared" si="389"/>
        <v>0</v>
      </c>
      <c r="HE200" s="77">
        <f t="shared" si="390"/>
        <v>0</v>
      </c>
      <c r="HF200" s="118"/>
      <c r="HG200" s="118"/>
      <c r="HH200" s="119"/>
      <c r="HI200" s="119"/>
      <c r="HJ200" s="77">
        <f t="shared" si="391"/>
        <v>0</v>
      </c>
      <c r="HK200" s="77">
        <f t="shared" si="392"/>
        <v>0</v>
      </c>
      <c r="HL200" s="77">
        <f t="shared" si="393"/>
        <v>0</v>
      </c>
      <c r="HM200" s="120"/>
      <c r="HN200" s="120"/>
      <c r="HO200" s="120"/>
      <c r="HP200" s="120"/>
      <c r="HQ200" s="120"/>
      <c r="HR200" s="120"/>
      <c r="HS200" s="76">
        <f t="shared" si="288"/>
        <v>0</v>
      </c>
      <c r="HT200" s="76">
        <f t="shared" si="289"/>
        <v>0</v>
      </c>
      <c r="HU200" s="76">
        <f t="shared" si="290"/>
        <v>0</v>
      </c>
      <c r="HV200" s="76">
        <f t="shared" si="291"/>
        <v>0</v>
      </c>
      <c r="HW200" s="76">
        <f t="shared" si="292"/>
        <v>0</v>
      </c>
      <c r="HX200" s="76">
        <f t="shared" si="293"/>
        <v>0</v>
      </c>
      <c r="HY200" s="76">
        <f t="shared" si="294"/>
        <v>0</v>
      </c>
      <c r="HZ200" s="76">
        <f t="shared" si="295"/>
        <v>0</v>
      </c>
      <c r="IA200" s="76">
        <f t="shared" si="296"/>
        <v>0</v>
      </c>
      <c r="IB200" s="76">
        <f t="shared" si="297"/>
        <v>0</v>
      </c>
      <c r="IC200" s="76">
        <f t="shared" si="298"/>
        <v>0</v>
      </c>
      <c r="ID200" s="76">
        <f t="shared" si="299"/>
        <v>0</v>
      </c>
      <c r="IE200" s="78">
        <f>IF('Daftar Pegawai'!I194="ASN YANG TIDAK DIBAYARKAN TPP",100%,
 IF(HZ200&gt;=$C$4,100%,
 (HN200*3%)+H200+I200+J200+O200+P200+Q200+V200+W200+X200+AC200+AD200+AE200+AJ200+AK200+AL200+AQ200+AR200+AS200+AX200+AY200+AZ200+BE200+BF200+BG200+BL200+BM200+BN200+BS200+BT200+BU200+BZ200+CA200+CB200+CG200+CH200+CI200+CN200+CO200+CP200+CU200+CV200+CW200+DB200+DC200+DD200+DI200+DJ200+DK200+DP200+DQ200+DR200+DW200+DX200+DY200+ED200+EE200+EF200+EK200+EL200+EM200+ER200+ES200+ET200+EY200+EZ200+FA200+FF200+FG200+FH200+FM200+FN200+FO200+FT200+FU200+FV200+GA200+GB200+GC200+GH200+GI200+GJ200+GO200+GP200+GQ200+GV200+GW200+GX200+HC200+HD200+HE200+HJ200+HK200+HL200+'Daftar Pegawai'!K194+'Daftar Pegawai'!M194+'Daftar Pegawai'!U194+'Daftar Pegawai'!O194+'Daftar Pegawai'!Q194+'Daftar Pegawai'!S194
 )
)</f>
        <v>1</v>
      </c>
      <c r="IF200" s="78">
        <f t="shared" si="394"/>
        <v>1</v>
      </c>
    </row>
    <row r="201" spans="1:240" x14ac:dyDescent="0.25">
      <c r="A201" s="121">
        <f t="shared" si="300"/>
        <v>191</v>
      </c>
      <c r="B201" s="121">
        <f>'Daftar Pegawai'!B195</f>
        <v>0</v>
      </c>
      <c r="C201" s="121">
        <f>'Daftar Pegawai'!C195</f>
        <v>0</v>
      </c>
      <c r="D201" s="118"/>
      <c r="E201" s="118"/>
      <c r="F201" s="119"/>
      <c r="G201" s="119"/>
      <c r="H201" s="77">
        <f t="shared" si="301"/>
        <v>0</v>
      </c>
      <c r="I201" s="77">
        <f t="shared" si="302"/>
        <v>0</v>
      </c>
      <c r="J201" s="77">
        <f t="shared" si="303"/>
        <v>0</v>
      </c>
      <c r="K201" s="118"/>
      <c r="L201" s="118"/>
      <c r="M201" s="119"/>
      <c r="N201" s="119"/>
      <c r="O201" s="77">
        <f t="shared" si="304"/>
        <v>0</v>
      </c>
      <c r="P201" s="77">
        <f t="shared" si="305"/>
        <v>0</v>
      </c>
      <c r="Q201" s="77">
        <f t="shared" si="306"/>
        <v>0</v>
      </c>
      <c r="R201" s="118"/>
      <c r="S201" s="118"/>
      <c r="T201" s="119"/>
      <c r="U201" s="119"/>
      <c r="V201" s="77">
        <f t="shared" si="307"/>
        <v>0</v>
      </c>
      <c r="W201" s="77">
        <f t="shared" si="308"/>
        <v>0</v>
      </c>
      <c r="X201" s="77">
        <f t="shared" si="309"/>
        <v>0</v>
      </c>
      <c r="Y201" s="118"/>
      <c r="Z201" s="118"/>
      <c r="AA201" s="119"/>
      <c r="AB201" s="119"/>
      <c r="AC201" s="77">
        <f t="shared" si="310"/>
        <v>0</v>
      </c>
      <c r="AD201" s="77">
        <f t="shared" si="311"/>
        <v>0</v>
      </c>
      <c r="AE201" s="77">
        <f t="shared" si="312"/>
        <v>0</v>
      </c>
      <c r="AF201" s="118"/>
      <c r="AG201" s="118"/>
      <c r="AH201" s="119"/>
      <c r="AI201" s="119"/>
      <c r="AJ201" s="77">
        <f t="shared" si="313"/>
        <v>0</v>
      </c>
      <c r="AK201" s="77">
        <f t="shared" si="314"/>
        <v>0</v>
      </c>
      <c r="AL201" s="77">
        <f t="shared" si="315"/>
        <v>0</v>
      </c>
      <c r="AM201" s="118"/>
      <c r="AN201" s="118"/>
      <c r="AO201" s="119"/>
      <c r="AP201" s="119"/>
      <c r="AQ201" s="77">
        <f t="shared" si="316"/>
        <v>0</v>
      </c>
      <c r="AR201" s="77">
        <f t="shared" si="317"/>
        <v>0</v>
      </c>
      <c r="AS201" s="77">
        <f t="shared" si="318"/>
        <v>0</v>
      </c>
      <c r="AT201" s="118"/>
      <c r="AU201" s="118"/>
      <c r="AV201" s="119"/>
      <c r="AW201" s="119"/>
      <c r="AX201" s="77">
        <f t="shared" si="319"/>
        <v>0</v>
      </c>
      <c r="AY201" s="77">
        <f t="shared" si="320"/>
        <v>0</v>
      </c>
      <c r="AZ201" s="77">
        <f t="shared" si="321"/>
        <v>0</v>
      </c>
      <c r="BA201" s="118"/>
      <c r="BB201" s="118"/>
      <c r="BC201" s="119"/>
      <c r="BD201" s="119"/>
      <c r="BE201" s="77">
        <f t="shared" si="322"/>
        <v>0</v>
      </c>
      <c r="BF201" s="77">
        <f t="shared" si="323"/>
        <v>0</v>
      </c>
      <c r="BG201" s="77">
        <f t="shared" si="324"/>
        <v>0</v>
      </c>
      <c r="BH201" s="118"/>
      <c r="BI201" s="118"/>
      <c r="BJ201" s="119"/>
      <c r="BK201" s="119"/>
      <c r="BL201" s="77">
        <f t="shared" si="325"/>
        <v>0</v>
      </c>
      <c r="BM201" s="77">
        <f t="shared" si="326"/>
        <v>0</v>
      </c>
      <c r="BN201" s="77">
        <f t="shared" si="327"/>
        <v>0</v>
      </c>
      <c r="BO201" s="118"/>
      <c r="BP201" s="118"/>
      <c r="BQ201" s="119"/>
      <c r="BR201" s="119"/>
      <c r="BS201" s="77">
        <f t="shared" si="328"/>
        <v>0</v>
      </c>
      <c r="BT201" s="77">
        <f t="shared" si="329"/>
        <v>0</v>
      </c>
      <c r="BU201" s="77">
        <f t="shared" si="330"/>
        <v>0</v>
      </c>
      <c r="BV201" s="118"/>
      <c r="BW201" s="118"/>
      <c r="BX201" s="119"/>
      <c r="BY201" s="119"/>
      <c r="BZ201" s="77">
        <f t="shared" si="331"/>
        <v>0</v>
      </c>
      <c r="CA201" s="77">
        <f t="shared" si="332"/>
        <v>0</v>
      </c>
      <c r="CB201" s="77">
        <f t="shared" si="333"/>
        <v>0</v>
      </c>
      <c r="CC201" s="118"/>
      <c r="CD201" s="118"/>
      <c r="CE201" s="119"/>
      <c r="CF201" s="119"/>
      <c r="CG201" s="77">
        <f t="shared" si="334"/>
        <v>0</v>
      </c>
      <c r="CH201" s="77">
        <f t="shared" si="335"/>
        <v>0</v>
      </c>
      <c r="CI201" s="77">
        <f t="shared" si="336"/>
        <v>0</v>
      </c>
      <c r="CJ201" s="118"/>
      <c r="CK201" s="118"/>
      <c r="CL201" s="119"/>
      <c r="CM201" s="119"/>
      <c r="CN201" s="77">
        <f t="shared" si="337"/>
        <v>0</v>
      </c>
      <c r="CO201" s="77">
        <f t="shared" si="338"/>
        <v>0</v>
      </c>
      <c r="CP201" s="77">
        <f t="shared" si="339"/>
        <v>0</v>
      </c>
      <c r="CQ201" s="118"/>
      <c r="CR201" s="118"/>
      <c r="CS201" s="119"/>
      <c r="CT201" s="119"/>
      <c r="CU201" s="77">
        <f t="shared" si="340"/>
        <v>0</v>
      </c>
      <c r="CV201" s="77">
        <f t="shared" si="341"/>
        <v>0</v>
      </c>
      <c r="CW201" s="77">
        <f t="shared" si="342"/>
        <v>0</v>
      </c>
      <c r="CX201" s="118"/>
      <c r="CY201" s="118"/>
      <c r="CZ201" s="119"/>
      <c r="DA201" s="119"/>
      <c r="DB201" s="77">
        <f t="shared" si="343"/>
        <v>0</v>
      </c>
      <c r="DC201" s="77">
        <f t="shared" si="344"/>
        <v>0</v>
      </c>
      <c r="DD201" s="77">
        <f t="shared" si="345"/>
        <v>0</v>
      </c>
      <c r="DE201" s="118"/>
      <c r="DF201" s="118"/>
      <c r="DG201" s="119"/>
      <c r="DH201" s="119"/>
      <c r="DI201" s="77">
        <f t="shared" si="346"/>
        <v>0</v>
      </c>
      <c r="DJ201" s="77">
        <f t="shared" si="347"/>
        <v>0</v>
      </c>
      <c r="DK201" s="77">
        <f t="shared" si="348"/>
        <v>0</v>
      </c>
      <c r="DL201" s="118"/>
      <c r="DM201" s="118"/>
      <c r="DN201" s="119"/>
      <c r="DO201" s="119"/>
      <c r="DP201" s="77">
        <f t="shared" si="349"/>
        <v>0</v>
      </c>
      <c r="DQ201" s="77">
        <f t="shared" si="350"/>
        <v>0</v>
      </c>
      <c r="DR201" s="77">
        <f t="shared" si="351"/>
        <v>0</v>
      </c>
      <c r="DS201" s="118"/>
      <c r="DT201" s="118"/>
      <c r="DU201" s="119"/>
      <c r="DV201" s="119"/>
      <c r="DW201" s="77">
        <f t="shared" si="352"/>
        <v>0</v>
      </c>
      <c r="DX201" s="77">
        <f t="shared" si="353"/>
        <v>0</v>
      </c>
      <c r="DY201" s="77">
        <f t="shared" si="354"/>
        <v>0</v>
      </c>
      <c r="DZ201" s="118"/>
      <c r="EA201" s="118"/>
      <c r="EB201" s="119"/>
      <c r="EC201" s="119"/>
      <c r="ED201" s="77">
        <f t="shared" si="355"/>
        <v>0</v>
      </c>
      <c r="EE201" s="77">
        <f t="shared" si="356"/>
        <v>0</v>
      </c>
      <c r="EF201" s="77">
        <f t="shared" si="357"/>
        <v>0</v>
      </c>
      <c r="EG201" s="118"/>
      <c r="EH201" s="118"/>
      <c r="EI201" s="119"/>
      <c r="EJ201" s="119"/>
      <c r="EK201" s="77">
        <f t="shared" si="358"/>
        <v>0</v>
      </c>
      <c r="EL201" s="77">
        <f t="shared" si="359"/>
        <v>0</v>
      </c>
      <c r="EM201" s="77">
        <f t="shared" si="360"/>
        <v>0</v>
      </c>
      <c r="EN201" s="118"/>
      <c r="EO201" s="118"/>
      <c r="EP201" s="119"/>
      <c r="EQ201" s="119"/>
      <c r="ER201" s="77">
        <f t="shared" si="361"/>
        <v>0</v>
      </c>
      <c r="ES201" s="77">
        <f t="shared" si="362"/>
        <v>0</v>
      </c>
      <c r="ET201" s="77">
        <f t="shared" si="363"/>
        <v>0</v>
      </c>
      <c r="EU201" s="118"/>
      <c r="EV201" s="118"/>
      <c r="EW201" s="119"/>
      <c r="EX201" s="119"/>
      <c r="EY201" s="77">
        <f t="shared" si="364"/>
        <v>0</v>
      </c>
      <c r="EZ201" s="77">
        <f t="shared" si="365"/>
        <v>0</v>
      </c>
      <c r="FA201" s="77">
        <f t="shared" si="366"/>
        <v>0</v>
      </c>
      <c r="FB201" s="118"/>
      <c r="FC201" s="118"/>
      <c r="FD201" s="119"/>
      <c r="FE201" s="119"/>
      <c r="FF201" s="77">
        <f t="shared" si="367"/>
        <v>0</v>
      </c>
      <c r="FG201" s="77">
        <f t="shared" si="368"/>
        <v>0</v>
      </c>
      <c r="FH201" s="77">
        <f t="shared" si="369"/>
        <v>0</v>
      </c>
      <c r="FI201" s="118"/>
      <c r="FJ201" s="118"/>
      <c r="FK201" s="119"/>
      <c r="FL201" s="119"/>
      <c r="FM201" s="77">
        <f t="shared" si="370"/>
        <v>0</v>
      </c>
      <c r="FN201" s="77">
        <f t="shared" si="371"/>
        <v>0</v>
      </c>
      <c r="FO201" s="77">
        <f t="shared" si="372"/>
        <v>0</v>
      </c>
      <c r="FP201" s="118"/>
      <c r="FQ201" s="118"/>
      <c r="FR201" s="119"/>
      <c r="FS201" s="119"/>
      <c r="FT201" s="77">
        <f t="shared" si="373"/>
        <v>0</v>
      </c>
      <c r="FU201" s="77">
        <f t="shared" si="374"/>
        <v>0</v>
      </c>
      <c r="FV201" s="77">
        <f t="shared" si="375"/>
        <v>0</v>
      </c>
      <c r="FW201" s="118"/>
      <c r="FX201" s="118"/>
      <c r="FY201" s="119"/>
      <c r="FZ201" s="119"/>
      <c r="GA201" s="77">
        <f t="shared" si="376"/>
        <v>0</v>
      </c>
      <c r="GB201" s="77">
        <f t="shared" si="377"/>
        <v>0</v>
      </c>
      <c r="GC201" s="77">
        <f t="shared" si="378"/>
        <v>0</v>
      </c>
      <c r="GD201" s="118"/>
      <c r="GE201" s="118"/>
      <c r="GF201" s="119"/>
      <c r="GG201" s="119"/>
      <c r="GH201" s="77">
        <f t="shared" si="379"/>
        <v>0</v>
      </c>
      <c r="GI201" s="77">
        <f t="shared" si="380"/>
        <v>0</v>
      </c>
      <c r="GJ201" s="77">
        <f t="shared" si="381"/>
        <v>0</v>
      </c>
      <c r="GK201" s="118"/>
      <c r="GL201" s="118"/>
      <c r="GM201" s="119"/>
      <c r="GN201" s="119"/>
      <c r="GO201" s="77">
        <f t="shared" si="382"/>
        <v>0</v>
      </c>
      <c r="GP201" s="77">
        <f t="shared" si="383"/>
        <v>0</v>
      </c>
      <c r="GQ201" s="77">
        <f t="shared" si="384"/>
        <v>0</v>
      </c>
      <c r="GR201" s="118"/>
      <c r="GS201" s="118"/>
      <c r="GT201" s="119"/>
      <c r="GU201" s="119"/>
      <c r="GV201" s="77">
        <f t="shared" si="385"/>
        <v>0</v>
      </c>
      <c r="GW201" s="77">
        <f t="shared" si="386"/>
        <v>0</v>
      </c>
      <c r="GX201" s="77">
        <f t="shared" si="387"/>
        <v>0</v>
      </c>
      <c r="GY201" s="118"/>
      <c r="GZ201" s="118"/>
      <c r="HA201" s="119"/>
      <c r="HB201" s="119"/>
      <c r="HC201" s="77">
        <f t="shared" si="388"/>
        <v>0</v>
      </c>
      <c r="HD201" s="77">
        <f t="shared" si="389"/>
        <v>0</v>
      </c>
      <c r="HE201" s="77">
        <f t="shared" si="390"/>
        <v>0</v>
      </c>
      <c r="HF201" s="118"/>
      <c r="HG201" s="118"/>
      <c r="HH201" s="119"/>
      <c r="HI201" s="119"/>
      <c r="HJ201" s="77">
        <f t="shared" si="391"/>
        <v>0</v>
      </c>
      <c r="HK201" s="77">
        <f t="shared" si="392"/>
        <v>0</v>
      </c>
      <c r="HL201" s="77">
        <f t="shared" si="393"/>
        <v>0</v>
      </c>
      <c r="HM201" s="120"/>
      <c r="HN201" s="120"/>
      <c r="HO201" s="120"/>
      <c r="HP201" s="120"/>
      <c r="HQ201" s="120"/>
      <c r="HR201" s="120"/>
      <c r="HS201" s="76">
        <f t="shared" si="288"/>
        <v>0</v>
      </c>
      <c r="HT201" s="76">
        <f t="shared" si="289"/>
        <v>0</v>
      </c>
      <c r="HU201" s="76">
        <f t="shared" si="290"/>
        <v>0</v>
      </c>
      <c r="HV201" s="76">
        <f t="shared" si="291"/>
        <v>0</v>
      </c>
      <c r="HW201" s="76">
        <f t="shared" si="292"/>
        <v>0</v>
      </c>
      <c r="HX201" s="76">
        <f t="shared" si="293"/>
        <v>0</v>
      </c>
      <c r="HY201" s="76">
        <f t="shared" si="294"/>
        <v>0</v>
      </c>
      <c r="HZ201" s="76">
        <f t="shared" si="295"/>
        <v>0</v>
      </c>
      <c r="IA201" s="76">
        <f t="shared" si="296"/>
        <v>0</v>
      </c>
      <c r="IB201" s="76">
        <f t="shared" si="297"/>
        <v>0</v>
      </c>
      <c r="IC201" s="76">
        <f t="shared" si="298"/>
        <v>0</v>
      </c>
      <c r="ID201" s="76">
        <f t="shared" si="299"/>
        <v>0</v>
      </c>
      <c r="IE201" s="78">
        <f>IF('Daftar Pegawai'!I195="ASN YANG TIDAK DIBAYARKAN TPP",100%,
 IF(HZ201&gt;=$C$4,100%,
 (HN201*3%)+H201+I201+J201+O201+P201+Q201+V201+W201+X201+AC201+AD201+AE201+AJ201+AK201+AL201+AQ201+AR201+AS201+AX201+AY201+AZ201+BE201+BF201+BG201+BL201+BM201+BN201+BS201+BT201+BU201+BZ201+CA201+CB201+CG201+CH201+CI201+CN201+CO201+CP201+CU201+CV201+CW201+DB201+DC201+DD201+DI201+DJ201+DK201+DP201+DQ201+DR201+DW201+DX201+DY201+ED201+EE201+EF201+EK201+EL201+EM201+ER201+ES201+ET201+EY201+EZ201+FA201+FF201+FG201+FH201+FM201+FN201+FO201+FT201+FU201+FV201+GA201+GB201+GC201+GH201+GI201+GJ201+GO201+GP201+GQ201+GV201+GW201+GX201+HC201+HD201+HE201+HJ201+HK201+HL201+'Daftar Pegawai'!K195+'Daftar Pegawai'!M195+'Daftar Pegawai'!U195+'Daftar Pegawai'!O195+'Daftar Pegawai'!Q195+'Daftar Pegawai'!S195
 )
)</f>
        <v>1</v>
      </c>
      <c r="IF201" s="78">
        <f t="shared" si="394"/>
        <v>1</v>
      </c>
    </row>
    <row r="202" spans="1:240" x14ac:dyDescent="0.25">
      <c r="A202" s="121">
        <f t="shared" si="300"/>
        <v>192</v>
      </c>
      <c r="B202" s="121">
        <f>'Daftar Pegawai'!B196</f>
        <v>0</v>
      </c>
      <c r="C202" s="121">
        <f>'Daftar Pegawai'!C196</f>
        <v>0</v>
      </c>
      <c r="D202" s="118"/>
      <c r="E202" s="118"/>
      <c r="F202" s="119"/>
      <c r="G202" s="119"/>
      <c r="H202" s="77">
        <f t="shared" si="301"/>
        <v>0</v>
      </c>
      <c r="I202" s="77">
        <f t="shared" si="302"/>
        <v>0</v>
      </c>
      <c r="J202" s="77">
        <f t="shared" si="303"/>
        <v>0</v>
      </c>
      <c r="K202" s="118"/>
      <c r="L202" s="118"/>
      <c r="M202" s="119"/>
      <c r="N202" s="119"/>
      <c r="O202" s="77">
        <f t="shared" si="304"/>
        <v>0</v>
      </c>
      <c r="P202" s="77">
        <f t="shared" si="305"/>
        <v>0</v>
      </c>
      <c r="Q202" s="77">
        <f t="shared" si="306"/>
        <v>0</v>
      </c>
      <c r="R202" s="118"/>
      <c r="S202" s="118"/>
      <c r="T202" s="119"/>
      <c r="U202" s="119"/>
      <c r="V202" s="77">
        <f t="shared" si="307"/>
        <v>0</v>
      </c>
      <c r="W202" s="77">
        <f t="shared" si="308"/>
        <v>0</v>
      </c>
      <c r="X202" s="77">
        <f t="shared" si="309"/>
        <v>0</v>
      </c>
      <c r="Y202" s="118"/>
      <c r="Z202" s="118"/>
      <c r="AA202" s="119"/>
      <c r="AB202" s="119"/>
      <c r="AC202" s="77">
        <f t="shared" si="310"/>
        <v>0</v>
      </c>
      <c r="AD202" s="77">
        <f t="shared" si="311"/>
        <v>0</v>
      </c>
      <c r="AE202" s="77">
        <f t="shared" si="312"/>
        <v>0</v>
      </c>
      <c r="AF202" s="118"/>
      <c r="AG202" s="118"/>
      <c r="AH202" s="119"/>
      <c r="AI202" s="119"/>
      <c r="AJ202" s="77">
        <f t="shared" si="313"/>
        <v>0</v>
      </c>
      <c r="AK202" s="77">
        <f t="shared" si="314"/>
        <v>0</v>
      </c>
      <c r="AL202" s="77">
        <f t="shared" si="315"/>
        <v>0</v>
      </c>
      <c r="AM202" s="118"/>
      <c r="AN202" s="118"/>
      <c r="AO202" s="119"/>
      <c r="AP202" s="119"/>
      <c r="AQ202" s="77">
        <f t="shared" si="316"/>
        <v>0</v>
      </c>
      <c r="AR202" s="77">
        <f t="shared" si="317"/>
        <v>0</v>
      </c>
      <c r="AS202" s="77">
        <f t="shared" si="318"/>
        <v>0</v>
      </c>
      <c r="AT202" s="118"/>
      <c r="AU202" s="118"/>
      <c r="AV202" s="119"/>
      <c r="AW202" s="119"/>
      <c r="AX202" s="77">
        <f t="shared" si="319"/>
        <v>0</v>
      </c>
      <c r="AY202" s="77">
        <f t="shared" si="320"/>
        <v>0</v>
      </c>
      <c r="AZ202" s="77">
        <f t="shared" si="321"/>
        <v>0</v>
      </c>
      <c r="BA202" s="118"/>
      <c r="BB202" s="118"/>
      <c r="BC202" s="119"/>
      <c r="BD202" s="119"/>
      <c r="BE202" s="77">
        <f t="shared" si="322"/>
        <v>0</v>
      </c>
      <c r="BF202" s="77">
        <f t="shared" si="323"/>
        <v>0</v>
      </c>
      <c r="BG202" s="77">
        <f t="shared" si="324"/>
        <v>0</v>
      </c>
      <c r="BH202" s="118"/>
      <c r="BI202" s="118"/>
      <c r="BJ202" s="119"/>
      <c r="BK202" s="119"/>
      <c r="BL202" s="77">
        <f t="shared" si="325"/>
        <v>0</v>
      </c>
      <c r="BM202" s="77">
        <f t="shared" si="326"/>
        <v>0</v>
      </c>
      <c r="BN202" s="77">
        <f t="shared" si="327"/>
        <v>0</v>
      </c>
      <c r="BO202" s="118"/>
      <c r="BP202" s="118"/>
      <c r="BQ202" s="119"/>
      <c r="BR202" s="119"/>
      <c r="BS202" s="77">
        <f t="shared" si="328"/>
        <v>0</v>
      </c>
      <c r="BT202" s="77">
        <f t="shared" si="329"/>
        <v>0</v>
      </c>
      <c r="BU202" s="77">
        <f t="shared" si="330"/>
        <v>0</v>
      </c>
      <c r="BV202" s="118"/>
      <c r="BW202" s="118"/>
      <c r="BX202" s="119"/>
      <c r="BY202" s="119"/>
      <c r="BZ202" s="77">
        <f t="shared" si="331"/>
        <v>0</v>
      </c>
      <c r="CA202" s="77">
        <f t="shared" si="332"/>
        <v>0</v>
      </c>
      <c r="CB202" s="77">
        <f t="shared" si="333"/>
        <v>0</v>
      </c>
      <c r="CC202" s="118"/>
      <c r="CD202" s="118"/>
      <c r="CE202" s="119"/>
      <c r="CF202" s="119"/>
      <c r="CG202" s="77">
        <f t="shared" si="334"/>
        <v>0</v>
      </c>
      <c r="CH202" s="77">
        <f t="shared" si="335"/>
        <v>0</v>
      </c>
      <c r="CI202" s="77">
        <f t="shared" si="336"/>
        <v>0</v>
      </c>
      <c r="CJ202" s="118"/>
      <c r="CK202" s="118"/>
      <c r="CL202" s="119"/>
      <c r="CM202" s="119"/>
      <c r="CN202" s="77">
        <f t="shared" si="337"/>
        <v>0</v>
      </c>
      <c r="CO202" s="77">
        <f t="shared" si="338"/>
        <v>0</v>
      </c>
      <c r="CP202" s="77">
        <f t="shared" si="339"/>
        <v>0</v>
      </c>
      <c r="CQ202" s="118"/>
      <c r="CR202" s="118"/>
      <c r="CS202" s="119"/>
      <c r="CT202" s="119"/>
      <c r="CU202" s="77">
        <f t="shared" si="340"/>
        <v>0</v>
      </c>
      <c r="CV202" s="77">
        <f t="shared" si="341"/>
        <v>0</v>
      </c>
      <c r="CW202" s="77">
        <f t="shared" si="342"/>
        <v>0</v>
      </c>
      <c r="CX202" s="118"/>
      <c r="CY202" s="118"/>
      <c r="CZ202" s="119"/>
      <c r="DA202" s="119"/>
      <c r="DB202" s="77">
        <f t="shared" si="343"/>
        <v>0</v>
      </c>
      <c r="DC202" s="77">
        <f t="shared" si="344"/>
        <v>0</v>
      </c>
      <c r="DD202" s="77">
        <f t="shared" si="345"/>
        <v>0</v>
      </c>
      <c r="DE202" s="118"/>
      <c r="DF202" s="118"/>
      <c r="DG202" s="119"/>
      <c r="DH202" s="119"/>
      <c r="DI202" s="77">
        <f t="shared" si="346"/>
        <v>0</v>
      </c>
      <c r="DJ202" s="77">
        <f t="shared" si="347"/>
        <v>0</v>
      </c>
      <c r="DK202" s="77">
        <f t="shared" si="348"/>
        <v>0</v>
      </c>
      <c r="DL202" s="118"/>
      <c r="DM202" s="118"/>
      <c r="DN202" s="119"/>
      <c r="DO202" s="119"/>
      <c r="DP202" s="77">
        <f t="shared" si="349"/>
        <v>0</v>
      </c>
      <c r="DQ202" s="77">
        <f t="shared" si="350"/>
        <v>0</v>
      </c>
      <c r="DR202" s="77">
        <f t="shared" si="351"/>
        <v>0</v>
      </c>
      <c r="DS202" s="118"/>
      <c r="DT202" s="118"/>
      <c r="DU202" s="119"/>
      <c r="DV202" s="119"/>
      <c r="DW202" s="77">
        <f t="shared" si="352"/>
        <v>0</v>
      </c>
      <c r="DX202" s="77">
        <f t="shared" si="353"/>
        <v>0</v>
      </c>
      <c r="DY202" s="77">
        <f t="shared" si="354"/>
        <v>0</v>
      </c>
      <c r="DZ202" s="118"/>
      <c r="EA202" s="118"/>
      <c r="EB202" s="119"/>
      <c r="EC202" s="119"/>
      <c r="ED202" s="77">
        <f t="shared" si="355"/>
        <v>0</v>
      </c>
      <c r="EE202" s="77">
        <f t="shared" si="356"/>
        <v>0</v>
      </c>
      <c r="EF202" s="77">
        <f t="shared" si="357"/>
        <v>0</v>
      </c>
      <c r="EG202" s="118"/>
      <c r="EH202" s="118"/>
      <c r="EI202" s="119"/>
      <c r="EJ202" s="119"/>
      <c r="EK202" s="77">
        <f t="shared" si="358"/>
        <v>0</v>
      </c>
      <c r="EL202" s="77">
        <f t="shared" si="359"/>
        <v>0</v>
      </c>
      <c r="EM202" s="77">
        <f t="shared" si="360"/>
        <v>0</v>
      </c>
      <c r="EN202" s="118"/>
      <c r="EO202" s="118"/>
      <c r="EP202" s="119"/>
      <c r="EQ202" s="119"/>
      <c r="ER202" s="77">
        <f t="shared" si="361"/>
        <v>0</v>
      </c>
      <c r="ES202" s="77">
        <f t="shared" si="362"/>
        <v>0</v>
      </c>
      <c r="ET202" s="77">
        <f t="shared" si="363"/>
        <v>0</v>
      </c>
      <c r="EU202" s="118"/>
      <c r="EV202" s="118"/>
      <c r="EW202" s="119"/>
      <c r="EX202" s="119"/>
      <c r="EY202" s="77">
        <f t="shared" si="364"/>
        <v>0</v>
      </c>
      <c r="EZ202" s="77">
        <f t="shared" si="365"/>
        <v>0</v>
      </c>
      <c r="FA202" s="77">
        <f t="shared" si="366"/>
        <v>0</v>
      </c>
      <c r="FB202" s="118"/>
      <c r="FC202" s="118"/>
      <c r="FD202" s="119"/>
      <c r="FE202" s="119"/>
      <c r="FF202" s="77">
        <f t="shared" si="367"/>
        <v>0</v>
      </c>
      <c r="FG202" s="77">
        <f t="shared" si="368"/>
        <v>0</v>
      </c>
      <c r="FH202" s="77">
        <f t="shared" si="369"/>
        <v>0</v>
      </c>
      <c r="FI202" s="118"/>
      <c r="FJ202" s="118"/>
      <c r="FK202" s="119"/>
      <c r="FL202" s="119"/>
      <c r="FM202" s="77">
        <f t="shared" si="370"/>
        <v>0</v>
      </c>
      <c r="FN202" s="77">
        <f t="shared" si="371"/>
        <v>0</v>
      </c>
      <c r="FO202" s="77">
        <f t="shared" si="372"/>
        <v>0</v>
      </c>
      <c r="FP202" s="118"/>
      <c r="FQ202" s="118"/>
      <c r="FR202" s="119"/>
      <c r="FS202" s="119"/>
      <c r="FT202" s="77">
        <f t="shared" si="373"/>
        <v>0</v>
      </c>
      <c r="FU202" s="77">
        <f t="shared" si="374"/>
        <v>0</v>
      </c>
      <c r="FV202" s="77">
        <f t="shared" si="375"/>
        <v>0</v>
      </c>
      <c r="FW202" s="118"/>
      <c r="FX202" s="118"/>
      <c r="FY202" s="119"/>
      <c r="FZ202" s="119"/>
      <c r="GA202" s="77">
        <f t="shared" si="376"/>
        <v>0</v>
      </c>
      <c r="GB202" s="77">
        <f t="shared" si="377"/>
        <v>0</v>
      </c>
      <c r="GC202" s="77">
        <f t="shared" si="378"/>
        <v>0</v>
      </c>
      <c r="GD202" s="118"/>
      <c r="GE202" s="118"/>
      <c r="GF202" s="119"/>
      <c r="GG202" s="119"/>
      <c r="GH202" s="77">
        <f t="shared" si="379"/>
        <v>0</v>
      </c>
      <c r="GI202" s="77">
        <f t="shared" si="380"/>
        <v>0</v>
      </c>
      <c r="GJ202" s="77">
        <f t="shared" si="381"/>
        <v>0</v>
      </c>
      <c r="GK202" s="118"/>
      <c r="GL202" s="118"/>
      <c r="GM202" s="119"/>
      <c r="GN202" s="119"/>
      <c r="GO202" s="77">
        <f t="shared" si="382"/>
        <v>0</v>
      </c>
      <c r="GP202" s="77">
        <f t="shared" si="383"/>
        <v>0</v>
      </c>
      <c r="GQ202" s="77">
        <f t="shared" si="384"/>
        <v>0</v>
      </c>
      <c r="GR202" s="118"/>
      <c r="GS202" s="118"/>
      <c r="GT202" s="119"/>
      <c r="GU202" s="119"/>
      <c r="GV202" s="77">
        <f t="shared" si="385"/>
        <v>0</v>
      </c>
      <c r="GW202" s="77">
        <f t="shared" si="386"/>
        <v>0</v>
      </c>
      <c r="GX202" s="77">
        <f t="shared" si="387"/>
        <v>0</v>
      </c>
      <c r="GY202" s="118"/>
      <c r="GZ202" s="118"/>
      <c r="HA202" s="119"/>
      <c r="HB202" s="119"/>
      <c r="HC202" s="77">
        <f t="shared" si="388"/>
        <v>0</v>
      </c>
      <c r="HD202" s="77">
        <f t="shared" si="389"/>
        <v>0</v>
      </c>
      <c r="HE202" s="77">
        <f t="shared" si="390"/>
        <v>0</v>
      </c>
      <c r="HF202" s="118"/>
      <c r="HG202" s="118"/>
      <c r="HH202" s="119"/>
      <c r="HI202" s="119"/>
      <c r="HJ202" s="77">
        <f t="shared" si="391"/>
        <v>0</v>
      </c>
      <c r="HK202" s="77">
        <f t="shared" si="392"/>
        <v>0</v>
      </c>
      <c r="HL202" s="77">
        <f t="shared" si="393"/>
        <v>0</v>
      </c>
      <c r="HM202" s="120"/>
      <c r="HN202" s="120"/>
      <c r="HO202" s="120"/>
      <c r="HP202" s="120"/>
      <c r="HQ202" s="120"/>
      <c r="HR202" s="120"/>
      <c r="HS202" s="76">
        <f t="shared" si="288"/>
        <v>0</v>
      </c>
      <c r="HT202" s="76">
        <f t="shared" si="289"/>
        <v>0</v>
      </c>
      <c r="HU202" s="76">
        <f t="shared" si="290"/>
        <v>0</v>
      </c>
      <c r="HV202" s="76">
        <f t="shared" si="291"/>
        <v>0</v>
      </c>
      <c r="HW202" s="76">
        <f t="shared" si="292"/>
        <v>0</v>
      </c>
      <c r="HX202" s="76">
        <f t="shared" si="293"/>
        <v>0</v>
      </c>
      <c r="HY202" s="76">
        <f t="shared" si="294"/>
        <v>0</v>
      </c>
      <c r="HZ202" s="76">
        <f t="shared" si="295"/>
        <v>0</v>
      </c>
      <c r="IA202" s="76">
        <f t="shared" si="296"/>
        <v>0</v>
      </c>
      <c r="IB202" s="76">
        <f t="shared" si="297"/>
        <v>0</v>
      </c>
      <c r="IC202" s="76">
        <f t="shared" si="298"/>
        <v>0</v>
      </c>
      <c r="ID202" s="76">
        <f t="shared" si="299"/>
        <v>0</v>
      </c>
      <c r="IE202" s="78">
        <f>IF('Daftar Pegawai'!I196="ASN YANG TIDAK DIBAYARKAN TPP",100%,
 IF(HZ202&gt;=$C$4,100%,
 (HN202*3%)+H202+I202+J202+O202+P202+Q202+V202+W202+X202+AC202+AD202+AE202+AJ202+AK202+AL202+AQ202+AR202+AS202+AX202+AY202+AZ202+BE202+BF202+BG202+BL202+BM202+BN202+BS202+BT202+BU202+BZ202+CA202+CB202+CG202+CH202+CI202+CN202+CO202+CP202+CU202+CV202+CW202+DB202+DC202+DD202+DI202+DJ202+DK202+DP202+DQ202+DR202+DW202+DX202+DY202+ED202+EE202+EF202+EK202+EL202+EM202+ER202+ES202+ET202+EY202+EZ202+FA202+FF202+FG202+FH202+FM202+FN202+FO202+FT202+FU202+FV202+GA202+GB202+GC202+GH202+GI202+GJ202+GO202+GP202+GQ202+GV202+GW202+GX202+HC202+HD202+HE202+HJ202+HK202+HL202+'Daftar Pegawai'!K196+'Daftar Pegawai'!M196+'Daftar Pegawai'!U196+'Daftar Pegawai'!O196+'Daftar Pegawai'!Q196+'Daftar Pegawai'!S196
 )
)</f>
        <v>1</v>
      </c>
      <c r="IF202" s="78">
        <f t="shared" si="394"/>
        <v>1</v>
      </c>
    </row>
    <row r="203" spans="1:240" x14ac:dyDescent="0.25">
      <c r="A203" s="121">
        <f t="shared" si="300"/>
        <v>193</v>
      </c>
      <c r="B203" s="121">
        <f>'Daftar Pegawai'!B197</f>
        <v>0</v>
      </c>
      <c r="C203" s="121">
        <f>'Daftar Pegawai'!C197</f>
        <v>0</v>
      </c>
      <c r="D203" s="118"/>
      <c r="E203" s="118"/>
      <c r="F203" s="119"/>
      <c r="G203" s="119"/>
      <c r="H203" s="77">
        <f t="shared" si="301"/>
        <v>0</v>
      </c>
      <c r="I203" s="77">
        <f t="shared" si="302"/>
        <v>0</v>
      </c>
      <c r="J203" s="77">
        <f t="shared" si="303"/>
        <v>0</v>
      </c>
      <c r="K203" s="118"/>
      <c r="L203" s="118"/>
      <c r="M203" s="119"/>
      <c r="N203" s="119"/>
      <c r="O203" s="77">
        <f t="shared" si="304"/>
        <v>0</v>
      </c>
      <c r="P203" s="77">
        <f t="shared" si="305"/>
        <v>0</v>
      </c>
      <c r="Q203" s="77">
        <f t="shared" si="306"/>
        <v>0</v>
      </c>
      <c r="R203" s="118"/>
      <c r="S203" s="118"/>
      <c r="T203" s="119"/>
      <c r="U203" s="119"/>
      <c r="V203" s="77">
        <f t="shared" si="307"/>
        <v>0</v>
      </c>
      <c r="W203" s="77">
        <f t="shared" si="308"/>
        <v>0</v>
      </c>
      <c r="X203" s="77">
        <f t="shared" si="309"/>
        <v>0</v>
      </c>
      <c r="Y203" s="118"/>
      <c r="Z203" s="118"/>
      <c r="AA203" s="119"/>
      <c r="AB203" s="119"/>
      <c r="AC203" s="77">
        <f t="shared" si="310"/>
        <v>0</v>
      </c>
      <c r="AD203" s="77">
        <f t="shared" si="311"/>
        <v>0</v>
      </c>
      <c r="AE203" s="77">
        <f t="shared" si="312"/>
        <v>0</v>
      </c>
      <c r="AF203" s="118"/>
      <c r="AG203" s="118"/>
      <c r="AH203" s="119"/>
      <c r="AI203" s="119"/>
      <c r="AJ203" s="77">
        <f t="shared" si="313"/>
        <v>0</v>
      </c>
      <c r="AK203" s="77">
        <f t="shared" si="314"/>
        <v>0</v>
      </c>
      <c r="AL203" s="77">
        <f t="shared" si="315"/>
        <v>0</v>
      </c>
      <c r="AM203" s="118"/>
      <c r="AN203" s="118"/>
      <c r="AO203" s="119"/>
      <c r="AP203" s="119"/>
      <c r="AQ203" s="77">
        <f t="shared" si="316"/>
        <v>0</v>
      </c>
      <c r="AR203" s="77">
        <f t="shared" si="317"/>
        <v>0</v>
      </c>
      <c r="AS203" s="77">
        <f t="shared" si="318"/>
        <v>0</v>
      </c>
      <c r="AT203" s="118"/>
      <c r="AU203" s="118"/>
      <c r="AV203" s="119"/>
      <c r="AW203" s="119"/>
      <c r="AX203" s="77">
        <f t="shared" si="319"/>
        <v>0</v>
      </c>
      <c r="AY203" s="77">
        <f t="shared" si="320"/>
        <v>0</v>
      </c>
      <c r="AZ203" s="77">
        <f t="shared" si="321"/>
        <v>0</v>
      </c>
      <c r="BA203" s="118"/>
      <c r="BB203" s="118"/>
      <c r="BC203" s="119"/>
      <c r="BD203" s="119"/>
      <c r="BE203" s="77">
        <f t="shared" si="322"/>
        <v>0</v>
      </c>
      <c r="BF203" s="77">
        <f t="shared" si="323"/>
        <v>0</v>
      </c>
      <c r="BG203" s="77">
        <f t="shared" si="324"/>
        <v>0</v>
      </c>
      <c r="BH203" s="118"/>
      <c r="BI203" s="118"/>
      <c r="BJ203" s="119"/>
      <c r="BK203" s="119"/>
      <c r="BL203" s="77">
        <f t="shared" si="325"/>
        <v>0</v>
      </c>
      <c r="BM203" s="77">
        <f t="shared" si="326"/>
        <v>0</v>
      </c>
      <c r="BN203" s="77">
        <f t="shared" si="327"/>
        <v>0</v>
      </c>
      <c r="BO203" s="118"/>
      <c r="BP203" s="118"/>
      <c r="BQ203" s="119"/>
      <c r="BR203" s="119"/>
      <c r="BS203" s="77">
        <f t="shared" si="328"/>
        <v>0</v>
      </c>
      <c r="BT203" s="77">
        <f t="shared" si="329"/>
        <v>0</v>
      </c>
      <c r="BU203" s="77">
        <f t="shared" si="330"/>
        <v>0</v>
      </c>
      <c r="BV203" s="118"/>
      <c r="BW203" s="118"/>
      <c r="BX203" s="119"/>
      <c r="BY203" s="119"/>
      <c r="BZ203" s="77">
        <f t="shared" si="331"/>
        <v>0</v>
      </c>
      <c r="CA203" s="77">
        <f t="shared" si="332"/>
        <v>0</v>
      </c>
      <c r="CB203" s="77">
        <f t="shared" si="333"/>
        <v>0</v>
      </c>
      <c r="CC203" s="118"/>
      <c r="CD203" s="118"/>
      <c r="CE203" s="119"/>
      <c r="CF203" s="119"/>
      <c r="CG203" s="77">
        <f t="shared" si="334"/>
        <v>0</v>
      </c>
      <c r="CH203" s="77">
        <f t="shared" si="335"/>
        <v>0</v>
      </c>
      <c r="CI203" s="77">
        <f t="shared" si="336"/>
        <v>0</v>
      </c>
      <c r="CJ203" s="118"/>
      <c r="CK203" s="118"/>
      <c r="CL203" s="119"/>
      <c r="CM203" s="119"/>
      <c r="CN203" s="77">
        <f t="shared" si="337"/>
        <v>0</v>
      </c>
      <c r="CO203" s="77">
        <f t="shared" si="338"/>
        <v>0</v>
      </c>
      <c r="CP203" s="77">
        <f t="shared" si="339"/>
        <v>0</v>
      </c>
      <c r="CQ203" s="118"/>
      <c r="CR203" s="118"/>
      <c r="CS203" s="119"/>
      <c r="CT203" s="119"/>
      <c r="CU203" s="77">
        <f t="shared" si="340"/>
        <v>0</v>
      </c>
      <c r="CV203" s="77">
        <f t="shared" si="341"/>
        <v>0</v>
      </c>
      <c r="CW203" s="77">
        <f t="shared" si="342"/>
        <v>0</v>
      </c>
      <c r="CX203" s="118"/>
      <c r="CY203" s="118"/>
      <c r="CZ203" s="119"/>
      <c r="DA203" s="119"/>
      <c r="DB203" s="77">
        <f t="shared" si="343"/>
        <v>0</v>
      </c>
      <c r="DC203" s="77">
        <f t="shared" si="344"/>
        <v>0</v>
      </c>
      <c r="DD203" s="77">
        <f t="shared" si="345"/>
        <v>0</v>
      </c>
      <c r="DE203" s="118"/>
      <c r="DF203" s="118"/>
      <c r="DG203" s="119"/>
      <c r="DH203" s="119"/>
      <c r="DI203" s="77">
        <f t="shared" si="346"/>
        <v>0</v>
      </c>
      <c r="DJ203" s="77">
        <f t="shared" si="347"/>
        <v>0</v>
      </c>
      <c r="DK203" s="77">
        <f t="shared" si="348"/>
        <v>0</v>
      </c>
      <c r="DL203" s="118"/>
      <c r="DM203" s="118"/>
      <c r="DN203" s="119"/>
      <c r="DO203" s="119"/>
      <c r="DP203" s="77">
        <f t="shared" si="349"/>
        <v>0</v>
      </c>
      <c r="DQ203" s="77">
        <f t="shared" si="350"/>
        <v>0</v>
      </c>
      <c r="DR203" s="77">
        <f t="shared" si="351"/>
        <v>0</v>
      </c>
      <c r="DS203" s="118"/>
      <c r="DT203" s="118"/>
      <c r="DU203" s="119"/>
      <c r="DV203" s="119"/>
      <c r="DW203" s="77">
        <f t="shared" si="352"/>
        <v>0</v>
      </c>
      <c r="DX203" s="77">
        <f t="shared" si="353"/>
        <v>0</v>
      </c>
      <c r="DY203" s="77">
        <f t="shared" si="354"/>
        <v>0</v>
      </c>
      <c r="DZ203" s="118"/>
      <c r="EA203" s="118"/>
      <c r="EB203" s="119"/>
      <c r="EC203" s="119"/>
      <c r="ED203" s="77">
        <f t="shared" si="355"/>
        <v>0</v>
      </c>
      <c r="EE203" s="77">
        <f t="shared" si="356"/>
        <v>0</v>
      </c>
      <c r="EF203" s="77">
        <f t="shared" si="357"/>
        <v>0</v>
      </c>
      <c r="EG203" s="118"/>
      <c r="EH203" s="118"/>
      <c r="EI203" s="119"/>
      <c r="EJ203" s="119"/>
      <c r="EK203" s="77">
        <f t="shared" si="358"/>
        <v>0</v>
      </c>
      <c r="EL203" s="77">
        <f t="shared" si="359"/>
        <v>0</v>
      </c>
      <c r="EM203" s="77">
        <f t="shared" si="360"/>
        <v>0</v>
      </c>
      <c r="EN203" s="118"/>
      <c r="EO203" s="118"/>
      <c r="EP203" s="119"/>
      <c r="EQ203" s="119"/>
      <c r="ER203" s="77">
        <f t="shared" si="361"/>
        <v>0</v>
      </c>
      <c r="ES203" s="77">
        <f t="shared" si="362"/>
        <v>0</v>
      </c>
      <c r="ET203" s="77">
        <f t="shared" si="363"/>
        <v>0</v>
      </c>
      <c r="EU203" s="118"/>
      <c r="EV203" s="118"/>
      <c r="EW203" s="119"/>
      <c r="EX203" s="119"/>
      <c r="EY203" s="77">
        <f t="shared" si="364"/>
        <v>0</v>
      </c>
      <c r="EZ203" s="77">
        <f t="shared" si="365"/>
        <v>0</v>
      </c>
      <c r="FA203" s="77">
        <f t="shared" si="366"/>
        <v>0</v>
      </c>
      <c r="FB203" s="118"/>
      <c r="FC203" s="118"/>
      <c r="FD203" s="119"/>
      <c r="FE203" s="119"/>
      <c r="FF203" s="77">
        <f t="shared" si="367"/>
        <v>0</v>
      </c>
      <c r="FG203" s="77">
        <f t="shared" si="368"/>
        <v>0</v>
      </c>
      <c r="FH203" s="77">
        <f t="shared" si="369"/>
        <v>0</v>
      </c>
      <c r="FI203" s="118"/>
      <c r="FJ203" s="118"/>
      <c r="FK203" s="119"/>
      <c r="FL203" s="119"/>
      <c r="FM203" s="77">
        <f t="shared" si="370"/>
        <v>0</v>
      </c>
      <c r="FN203" s="77">
        <f t="shared" si="371"/>
        <v>0</v>
      </c>
      <c r="FO203" s="77">
        <f t="shared" si="372"/>
        <v>0</v>
      </c>
      <c r="FP203" s="118"/>
      <c r="FQ203" s="118"/>
      <c r="FR203" s="119"/>
      <c r="FS203" s="119"/>
      <c r="FT203" s="77">
        <f t="shared" si="373"/>
        <v>0</v>
      </c>
      <c r="FU203" s="77">
        <f t="shared" si="374"/>
        <v>0</v>
      </c>
      <c r="FV203" s="77">
        <f t="shared" si="375"/>
        <v>0</v>
      </c>
      <c r="FW203" s="118"/>
      <c r="FX203" s="118"/>
      <c r="FY203" s="119"/>
      <c r="FZ203" s="119"/>
      <c r="GA203" s="77">
        <f t="shared" si="376"/>
        <v>0</v>
      </c>
      <c r="GB203" s="77">
        <f t="shared" si="377"/>
        <v>0</v>
      </c>
      <c r="GC203" s="77">
        <f t="shared" si="378"/>
        <v>0</v>
      </c>
      <c r="GD203" s="118"/>
      <c r="GE203" s="118"/>
      <c r="GF203" s="119"/>
      <c r="GG203" s="119"/>
      <c r="GH203" s="77">
        <f t="shared" si="379"/>
        <v>0</v>
      </c>
      <c r="GI203" s="77">
        <f t="shared" si="380"/>
        <v>0</v>
      </c>
      <c r="GJ203" s="77">
        <f t="shared" si="381"/>
        <v>0</v>
      </c>
      <c r="GK203" s="118"/>
      <c r="GL203" s="118"/>
      <c r="GM203" s="119"/>
      <c r="GN203" s="119"/>
      <c r="GO203" s="77">
        <f t="shared" si="382"/>
        <v>0</v>
      </c>
      <c r="GP203" s="77">
        <f t="shared" si="383"/>
        <v>0</v>
      </c>
      <c r="GQ203" s="77">
        <f t="shared" si="384"/>
        <v>0</v>
      </c>
      <c r="GR203" s="118"/>
      <c r="GS203" s="118"/>
      <c r="GT203" s="119"/>
      <c r="GU203" s="119"/>
      <c r="GV203" s="77">
        <f t="shared" si="385"/>
        <v>0</v>
      </c>
      <c r="GW203" s="77">
        <f t="shared" si="386"/>
        <v>0</v>
      </c>
      <c r="GX203" s="77">
        <f t="shared" si="387"/>
        <v>0</v>
      </c>
      <c r="GY203" s="118"/>
      <c r="GZ203" s="118"/>
      <c r="HA203" s="119"/>
      <c r="HB203" s="119"/>
      <c r="HC203" s="77">
        <f t="shared" si="388"/>
        <v>0</v>
      </c>
      <c r="HD203" s="77">
        <f t="shared" si="389"/>
        <v>0</v>
      </c>
      <c r="HE203" s="77">
        <f t="shared" si="390"/>
        <v>0</v>
      </c>
      <c r="HF203" s="118"/>
      <c r="HG203" s="118"/>
      <c r="HH203" s="119"/>
      <c r="HI203" s="119"/>
      <c r="HJ203" s="77">
        <f t="shared" si="391"/>
        <v>0</v>
      </c>
      <c r="HK203" s="77">
        <f t="shared" si="392"/>
        <v>0</v>
      </c>
      <c r="HL203" s="77">
        <f t="shared" si="393"/>
        <v>0</v>
      </c>
      <c r="HM203" s="120"/>
      <c r="HN203" s="120"/>
      <c r="HO203" s="120"/>
      <c r="HP203" s="120"/>
      <c r="HQ203" s="120"/>
      <c r="HR203" s="120"/>
      <c r="HS203" s="76">
        <f t="shared" ref="HS203:HS260" si="395">COUNTIF(D203:HL203,"HADIR  ")</f>
        <v>0</v>
      </c>
      <c r="HT203" s="76">
        <f t="shared" ref="HT203:HT260" si="396">COUNTIF(D203:HL203,"ALPA  ")</f>
        <v>0</v>
      </c>
      <c r="HU203" s="76">
        <f t="shared" ref="HU203:HU260" si="397">COUNTIF(D203:HL203,"IZIN  ")</f>
        <v>0</v>
      </c>
      <c r="HV203" s="76">
        <f t="shared" ref="HV203:HV260" si="398">COUNTIF(D203:HL203,"SAKIT  ")</f>
        <v>0</v>
      </c>
      <c r="HW203" s="76">
        <f t="shared" ref="HW203:HW260" si="399">COUNTIF(D203:HL203,"CUTI  ")</f>
        <v>0</v>
      </c>
      <c r="HX203" s="76">
        <f t="shared" ref="HX203:HX260" si="400">COUNTIF(D203:HL203,"DL  ")</f>
        <v>0</v>
      </c>
      <c r="HY203" s="76">
        <f t="shared" ref="HY203:HY260" si="401">COUNTIF(D203:HL203,"HADIR")</f>
        <v>0</v>
      </c>
      <c r="HZ203" s="76">
        <f t="shared" ref="HZ203:HZ260" si="402">COUNTIF(D203:HL203,"ALPA")</f>
        <v>0</v>
      </c>
      <c r="IA203" s="76">
        <f t="shared" ref="IA203:IA260" si="403">COUNTIF(D203:HL203,"IZIN")</f>
        <v>0</v>
      </c>
      <c r="IB203" s="76">
        <f t="shared" ref="IB203:IB260" si="404">COUNTIF(D203:HL203,"SAKIT")</f>
        <v>0</v>
      </c>
      <c r="IC203" s="76">
        <f t="shared" ref="IC203:IC260" si="405">COUNTIF(D203:HL203,"CUTI")</f>
        <v>0</v>
      </c>
      <c r="ID203" s="76">
        <f t="shared" ref="ID203:ID224" si="406">COUNTIF(D203:HL203,"DL")</f>
        <v>0</v>
      </c>
      <c r="IE203" s="78">
        <f>IF('Daftar Pegawai'!I197="ASN YANG TIDAK DIBAYARKAN TPP",100%,
 IF(HZ203&gt;=$C$4,100%,
 (HN203*3%)+H203+I203+J203+O203+P203+Q203+V203+W203+X203+AC203+AD203+AE203+AJ203+AK203+AL203+AQ203+AR203+AS203+AX203+AY203+AZ203+BE203+BF203+BG203+BL203+BM203+BN203+BS203+BT203+BU203+BZ203+CA203+CB203+CG203+CH203+CI203+CN203+CO203+CP203+CU203+CV203+CW203+DB203+DC203+DD203+DI203+DJ203+DK203+DP203+DQ203+DR203+DW203+DX203+DY203+ED203+EE203+EF203+EK203+EL203+EM203+ER203+ES203+ET203+EY203+EZ203+FA203+FF203+FG203+FH203+FM203+FN203+FO203+FT203+FU203+FV203+GA203+GB203+GC203+GH203+GI203+GJ203+GO203+GP203+GQ203+GV203+GW203+GX203+HC203+HD203+HE203+HJ203+HK203+HL203+'Daftar Pegawai'!K197+'Daftar Pegawai'!M197+'Daftar Pegawai'!U197+'Daftar Pegawai'!O197+'Daftar Pegawai'!Q197+'Daftar Pegawai'!S197
 )
)</f>
        <v>1</v>
      </c>
      <c r="IF203" s="78">
        <f t="shared" si="394"/>
        <v>1</v>
      </c>
    </row>
    <row r="204" spans="1:240" x14ac:dyDescent="0.25">
      <c r="A204" s="121">
        <f t="shared" ref="A204:A260" si="407">ROW()-10</f>
        <v>194</v>
      </c>
      <c r="B204" s="121">
        <f>'Daftar Pegawai'!B198</f>
        <v>0</v>
      </c>
      <c r="C204" s="121">
        <f>'Daftar Pegawai'!C198</f>
        <v>0</v>
      </c>
      <c r="D204" s="118"/>
      <c r="E204" s="118"/>
      <c r="F204" s="119"/>
      <c r="G204" s="119"/>
      <c r="H204" s="77">
        <f t="shared" ref="H204:H260" si="408">IF(D204="ALPA  ",1%,)</f>
        <v>0</v>
      </c>
      <c r="I204" s="77">
        <f t="shared" ref="I204:I259" si="409">IF(AND((F204-$C$5)*24*60 &gt; 0,(F204-$C$5)*24*60 &lt; 31),0.5%,
  IF(AND((F204-$C$5)*24*60 &gt; 30,(F204-$C$5)*24*60 &lt; 61),1%,
  IF(AND((F204-$C$5)*24*60 &gt; 60,(F204-$C$5)*24*60 &lt; 91),1.25%,
  IF((F204-$C$5)*24*60 &gt; 90,1.5%,
  IF(AND(E204="HADIR",F204=""),1.5%,
  IF(E204="ALPA",1.5%,0%
  )
  )
  )
  )
  )
 )</f>
        <v>0</v>
      </c>
      <c r="J204" s="77">
        <f t="shared" ref="J204:J260" si="410">IF(AND(($C$6-G204)*24*60 &gt; 0,($C$6-G204)*24*60 &lt; 31),0.5%,
  IF(AND(($C$6-G204)*24*60 &gt; 30,($C$6-G204)*24*60 &lt; 61),1%,
  IF(AND(($C$6-G204)*24*60 &gt; 60,($C$6-G204)*24*60 &lt; 91),1.25%,
  IF(AND(($C$6-G204)*24*60 &gt; 90,($C$6-G204)*24*60 &lt; 800),1.5%,
  IF(AND(E204="HADIR",G204=""),1.5%,
  IF(E204="ALPA",1.5%,0%
  )
  )
  )
  )
  )
 )</f>
        <v>0</v>
      </c>
      <c r="K204" s="118"/>
      <c r="L204" s="118"/>
      <c r="M204" s="119"/>
      <c r="N204" s="119"/>
      <c r="O204" s="77">
        <f t="shared" ref="O204:O260" si="411">IF(K204="ALPA  ",1%,)</f>
        <v>0</v>
      </c>
      <c r="P204" s="77">
        <f t="shared" ref="P204:P259" si="412">IF(AND((M204-$C$5)*24*60 &gt; 0,(M204-$C$5)*24*60 &lt; 31),0.5%,
  IF(AND((M204-$C$5)*24*60 &gt; 30,(M204-$C$5)*24*60 &lt; 61),1%,
  IF(AND((M204-$C$5)*24*60 &gt; 60,(M204-$C$5)*24*60 &lt; 91),1.25%,
  IF((M204-$C$5)*24*60 &gt; 90,1.5%,
  IF(AND(L204="HADIR",M204=""),1.5%,
  IF(L204="ALPA",1.5%,0%
  )
  )
  )
  )
  )
 )</f>
        <v>0</v>
      </c>
      <c r="Q204" s="77">
        <f t="shared" ref="Q204:Q260" si="413">IF(AND(($C$6-N204)*24*60 &gt; 0,($C$6-N204)*24*60 &lt; 31),0.5%,
  IF(AND(($C$6-N204)*24*60 &gt; 30,($C$6-N204)*24*60 &lt; 61),1%,
  IF(AND(($C$6-N204)*24*60 &gt; 60,($C$6-N204)*24*60 &lt; 91),1.25%,
  IF(AND(($C$6-N204)*24*60 &gt; 90,($C$6-N204)*24*60 &lt; 800),1.5%,
  IF(AND(L204="HADIR",N204=""),1.5%,
  IF(L204="ALPA",1.5%,0%
  )
  )
  )
  )
  )
 )</f>
        <v>0</v>
      </c>
      <c r="R204" s="118"/>
      <c r="S204" s="118"/>
      <c r="T204" s="119"/>
      <c r="U204" s="119"/>
      <c r="V204" s="77">
        <f t="shared" ref="V204:V260" si="414">IF(R204="ALPA  ",1%,)</f>
        <v>0</v>
      </c>
      <c r="W204" s="77">
        <f t="shared" ref="W204:W259" si="415">IF(AND((T204-$C$5)*24*60 &gt; 0,(T204-$C$5)*24*60 &lt; 31),0.5%,
  IF(AND((T204-$C$5)*24*60 &gt; 30,(T204-$C$5)*24*60 &lt; 61),1%,
  IF(AND((T204-$C$5)*24*60 &gt; 60,(T204-$C$5)*24*60 &lt; 91),1.25%,
  IF((T204-$C$5)*24*60 &gt; 90,1.5%,
  IF(AND(S204="HADIR",T204=""),1.5%,
  IF(S204="ALPA",1.5%,0%
  )
  )
  )
  )
  )
 )</f>
        <v>0</v>
      </c>
      <c r="X204" s="77">
        <f t="shared" ref="X204:X260" si="416">IF(AND(($C$6-U204)*24*60 &gt; 0,($C$6-U204)*24*60 &lt; 31),0.5%,
  IF(AND(($C$6-U204)*24*60 &gt; 30,($C$6-U204)*24*60 &lt; 61),1%,
  IF(AND(($C$6-U204)*24*60 &gt; 60,($C$6-U204)*24*60 &lt; 91),1.25%,
  IF(AND(($C$6-U204)*24*60 &gt; 90,($C$6-U204)*24*60 &lt; 800),1.5%,
  IF(AND(S204="HADIR",U204=""),1.5%,
  IF(S204="ALPA",1.5%,0%
  )
  )
  )
  )
  )
 )</f>
        <v>0</v>
      </c>
      <c r="Y204" s="118"/>
      <c r="Z204" s="118"/>
      <c r="AA204" s="119"/>
      <c r="AB204" s="119"/>
      <c r="AC204" s="77">
        <f t="shared" ref="AC204:AC260" si="417">IF(Y204="ALPA  ",1%,)</f>
        <v>0</v>
      </c>
      <c r="AD204" s="77">
        <f t="shared" ref="AD204:AD259" si="418">IF(AND((AA204-$C$5)*24*60 &gt; 0,(AA204-$C$5)*24*60 &lt; 31),0.5%,
  IF(AND((AA204-$C$5)*24*60 &gt; 30,(AA204-$C$5)*24*60 &lt; 61),1%,
  IF(AND((AA204-$C$5)*24*60 &gt; 60,(AA204-$C$5)*24*60 &lt; 91),1.25%,
  IF((AA204-$C$5)*24*60 &gt; 90,1.5%,
  IF(AND(Z204="HADIR",AA204=""),1.5%,
  IF(Z204="ALPA",1.5%,0%
  )
  )
  )
  )
  )
 )</f>
        <v>0</v>
      </c>
      <c r="AE204" s="77">
        <f t="shared" ref="AE204:AE260" si="419">IF(AND(($C$6-AB204)*24*60 &gt; 0,($C$6-AB204)*24*60 &lt; 31),0.5%,
  IF(AND(($C$6-AB204)*24*60 &gt; 30,($C$6-AB204)*24*60 &lt; 61),1%,
  IF(AND(($C$6-AB204)*24*60 &gt; 60,($C$6-AB204)*24*60 &lt; 91),1.25%,
  IF(AND(($C$6-AB204)*24*60 &gt; 90,($C$6-AB204)*24*60 &lt; 800),1.5%,
  IF(AND(Z204="HADIR",AB204=""),1.5%,
  IF(Z204="ALPA",1.5%,0%
  )
  )
  )
  )
  )
 )</f>
        <v>0</v>
      </c>
      <c r="AF204" s="118"/>
      <c r="AG204" s="118"/>
      <c r="AH204" s="119"/>
      <c r="AI204" s="119"/>
      <c r="AJ204" s="77">
        <f t="shared" ref="AJ204:AJ260" si="420">IF(AF204="ALPA  ",1%,)</f>
        <v>0</v>
      </c>
      <c r="AK204" s="77">
        <f t="shared" ref="AK204:AK259" si="421">IF(AND((AH204-$C$5)*24*60 &gt; 0,(AH204-$C$5)*24*60 &lt; 31),0.5%,
  IF(AND((AH204-$C$5)*24*60 &gt; 30,(AH204-$C$5)*24*60 &lt; 61),1%,
  IF(AND((AH204-$C$5)*24*60 &gt; 60,(AH204-$C$5)*24*60 &lt; 91),1.25%,
  IF((AH204-$C$5)*24*60 &gt; 90,1.5%,
  IF(AND(AG204="HADIR",AH204=""),1.5%,
  IF(AG204="ALPA",1.5%,0%
  )
  )
  )
  )
  )
 )</f>
        <v>0</v>
      </c>
      <c r="AL204" s="77">
        <f t="shared" ref="AL204:AL260" si="422">IF(AND(($C$6-AI204)*24*60 &gt; 0,($C$6-AI204)*24*60 &lt; 31),0.5%,
  IF(AND(($C$6-AI204)*24*60 &gt; 30,($C$6-AI204)*24*60 &lt; 61),1%,
  IF(AND(($C$6-AI204)*24*60 &gt; 60,($C$6-AI204)*24*60 &lt; 91),1.25%,
  IF(AND(($C$6-AI204)*24*60 &gt; 90,($C$6-AI204)*24*60 &lt; 800),1.5%,
  IF(AND(AG204="HADIR",AI204=""),1.5%,
  IF(AG204="ALPA",1.5%,0%
  )
  )
  )
  )
  )
 )</f>
        <v>0</v>
      </c>
      <c r="AM204" s="118"/>
      <c r="AN204" s="118"/>
      <c r="AO204" s="119"/>
      <c r="AP204" s="119"/>
      <c r="AQ204" s="77">
        <f t="shared" ref="AQ204:AQ260" si="423">IF(AM204="ALPA  ",1%,)</f>
        <v>0</v>
      </c>
      <c r="AR204" s="77">
        <f t="shared" ref="AR204:AR259" si="424">IF(AND((AO204-$C$5)*24*60 &gt; 0,(AO204-$C$5)*24*60 &lt; 31),0.5%,
  IF(AND((AO204-$C$5)*24*60 &gt; 30,(AO204-$C$5)*24*60 &lt; 61),1%,
  IF(AND((AO204-$C$5)*24*60 &gt; 60,(AO204-$C$5)*24*60 &lt; 91),1.25%,
  IF((AO204-$C$5)*24*60 &gt; 90,1.5%,
  IF(AND(AN204="HADIR",AO204=""),1.5%,
  IF(AN204="ALPA",1.5%,0%
  )
  )
  )
  )
  )
 )</f>
        <v>0</v>
      </c>
      <c r="AS204" s="77">
        <f t="shared" ref="AS204:AS260" si="425">IF(AND(($C$6-AP204)*24*60 &gt; 0,($C$6-AP204)*24*60 &lt; 31),0.5%,
  IF(AND(($C$6-AP204)*24*60 &gt; 30,($C$6-AP204)*24*60 &lt; 61),1%,
  IF(AND(($C$6-AP204)*24*60 &gt; 60,($C$6-AP204)*24*60 &lt; 91),1.25%,
  IF(AND(($C$6-AP204)*24*60 &gt; 90,($C$6-AP204)*24*60 &lt; 800),1.5%,
  IF(AND(AN204="HADIR",AP204=""),1.5%,
  IF(AN204="ALPA",1.5%,0%
  )
  )
  )
  )
  )
 )</f>
        <v>0</v>
      </c>
      <c r="AT204" s="118"/>
      <c r="AU204" s="118"/>
      <c r="AV204" s="119"/>
      <c r="AW204" s="119"/>
      <c r="AX204" s="77">
        <f t="shared" ref="AX204:AX260" si="426">IF(AT204="ALPA  ",1%,)</f>
        <v>0</v>
      </c>
      <c r="AY204" s="77">
        <f t="shared" ref="AY204:AY259" si="427">IF(AND((AV204-$C$5)*24*60 &gt; 0,(AV204-$C$5)*24*60 &lt; 31),0.5%,
  IF(AND((AV204-$C$5)*24*60 &gt; 30,(AV204-$C$5)*24*60 &lt; 61),1%,
  IF(AND((AV204-$C$5)*24*60 &gt; 60,(AV204-$C$5)*24*60 &lt; 91),1.25%,
  IF((AV204-$C$5)*24*60 &gt; 90,1.5%,
  IF(AND(AU204="HADIR",AV204=""),1.5%,
  IF(AU204="ALPA",1.5%,0%
  )
  )
  )
  )
  )
 )</f>
        <v>0</v>
      </c>
      <c r="AZ204" s="77">
        <f t="shared" ref="AZ204:AZ260" si="428">IF(AND(($C$6-AW204)*24*60 &gt; 0,($C$6-AW204)*24*60 &lt; 31),0.5%,
  IF(AND(($C$6-AW204)*24*60 &gt; 30,($C$6-AW204)*24*60 &lt; 61),1%,
  IF(AND(($C$6-AW204)*24*60 &gt; 60,($C$6-AW204)*24*60 &lt; 91),1.25%,
  IF(AND(($C$6-AW204)*24*60 &gt; 90,($C$6-AW204)*24*60 &lt; 800),1.5%,
  IF(AND(AU204="HADIR",AW204=""),1.5%,
  IF(AU204="ALPA",1.5%,0%
  )
  )
  )
  )
  )
 )</f>
        <v>0</v>
      </c>
      <c r="BA204" s="118"/>
      <c r="BB204" s="118"/>
      <c r="BC204" s="119"/>
      <c r="BD204" s="119"/>
      <c r="BE204" s="77">
        <f t="shared" ref="BE204:BE260" si="429">IF(BA204="ALPA  ",1%,)</f>
        <v>0</v>
      </c>
      <c r="BF204" s="77">
        <f t="shared" ref="BF204:BF259" si="430">IF(AND((BC204-$C$5)*24*60 &gt; 0,(BC204-$C$5)*24*60 &lt; 31),0.5%,
  IF(AND((BC204-$C$5)*24*60 &gt; 30,(BC204-$C$5)*24*60 &lt; 61),1%,
  IF(AND((BC204-$C$5)*24*60 &gt; 60,(BC204-$C$5)*24*60 &lt; 91),1.25%,
  IF((BC204-$C$5)*24*60 &gt; 90,1.5%,
  IF(AND(BB204="HADIR",BC204=""),1.5%,
  IF(BB204="ALPA",1.5%,0%
  )
  )
  )
  )
  )
 )</f>
        <v>0</v>
      </c>
      <c r="BG204" s="77">
        <f t="shared" ref="BG204:BG260" si="431">IF(AND(($C$6-BD204)*24*60 &gt; 0,($C$6-BD204)*24*60 &lt; 31),0.5%,
  IF(AND(($C$6-BD204)*24*60 &gt; 30,($C$6-BD204)*24*60 &lt; 61),1%,
  IF(AND(($C$6-BD204)*24*60 &gt; 60,($C$6-BD204)*24*60 &lt; 91),1.25%,
  IF(AND(($C$6-BD204)*24*60 &gt; 90,($C$6-BD204)*24*60 &lt; 800),1.5%,
  IF(AND(BB204="HADIR",BD204=""),1.5%,
  IF(BB204="ALPA",1.5%,0%
  )
  )
  )
  )
  )
 )</f>
        <v>0</v>
      </c>
      <c r="BH204" s="118"/>
      <c r="BI204" s="118"/>
      <c r="BJ204" s="119"/>
      <c r="BK204" s="119"/>
      <c r="BL204" s="77">
        <f t="shared" ref="BL204:BL260" si="432">IF(BH204="ALPA  ",1%,)</f>
        <v>0</v>
      </c>
      <c r="BM204" s="77">
        <f t="shared" ref="BM204:BM259" si="433">IF(AND((BJ204-$C$5)*24*60 &gt; 0,(BJ204-$C$5)*24*60 &lt; 31),0.5%,
  IF(AND((BJ204-$C$5)*24*60 &gt; 30,(BJ204-$C$5)*24*60 &lt; 61),1%,
  IF(AND((BJ204-$C$5)*24*60 &gt; 60,(BJ204-$C$5)*24*60 &lt; 91),1.25%,
  IF((BJ204-$C$5)*24*60 &gt; 90,1.5%,
  IF(AND(BI204="HADIR",BJ204=""),1.5%,
  IF(BI204="ALPA",1.5%,0%
  )
  )
  )
  )
  )
 )</f>
        <v>0</v>
      </c>
      <c r="BN204" s="77">
        <f t="shared" ref="BN204:BN260" si="434">IF(AND(($C$6-BK204)*24*60 &gt; 0,($C$6-BK204)*24*60 &lt; 31),0.5%,
  IF(AND(($C$6-BK204)*24*60 &gt; 30,($C$6-BK204)*24*60 &lt; 61),1%,
  IF(AND(($C$6-BK204)*24*60 &gt; 60,($C$6-BK204)*24*60 &lt; 91),1.25%,
  IF(AND(($C$6-BK204)*24*60 &gt; 90,($C$6-BK204)*24*60 &lt; 800),1.5%,
  IF(AND(BI204="HADIR",BK204=""),1.5%,
  IF(BI204="ALPA",1.5%,0%
  )
  )
  )
  )
  )
 )</f>
        <v>0</v>
      </c>
      <c r="BO204" s="118"/>
      <c r="BP204" s="118"/>
      <c r="BQ204" s="119"/>
      <c r="BR204" s="119"/>
      <c r="BS204" s="77">
        <f t="shared" ref="BS204:BS260" si="435">IF(BO204="ALPA  ",1%,)</f>
        <v>0</v>
      </c>
      <c r="BT204" s="77">
        <f t="shared" ref="BT204:BT259" si="436">IF(AND((BQ204-$C$5)*24*60 &gt; 0,(BQ204-$C$5)*24*60 &lt; 31),0.5%,
  IF(AND((BQ204-$C$5)*24*60 &gt; 30,(BQ204-$C$5)*24*60 &lt; 61),1%,
  IF(AND((BQ204-$C$5)*24*60 &gt; 60,(BQ204-$C$5)*24*60 &lt; 91),1.25%,
  IF((BQ204-$C$5)*24*60 &gt; 90,1.5%,
  IF(AND(BP204="HADIR",BQ204=""),1.5%,
  IF(BP204="ALPA",1.5%,0%
  )
  )
  )
  )
  )
 )</f>
        <v>0</v>
      </c>
      <c r="BU204" s="77">
        <f t="shared" ref="BU204:BU260" si="437">IF(AND(($C$6-BR204)*24*60 &gt; 0,($C$6-BR204)*24*60 &lt; 31),0.5%,
  IF(AND(($C$6-BR204)*24*60 &gt; 30,($C$6-BR204)*24*60 &lt; 61),1%,
  IF(AND(($C$6-BR204)*24*60 &gt; 60,($C$6-BR204)*24*60 &lt; 91),1.25%,
  IF(AND(($C$6-BR204)*24*60 &gt; 90,($C$6-BR204)*24*60 &lt; 800),1.5%,
  IF(AND(BP204="HADIR",BR204=""),1.5%,
  IF(BP204="ALPA",1.5%,0%
  )
  )
  )
  )
  )
 )</f>
        <v>0</v>
      </c>
      <c r="BV204" s="118"/>
      <c r="BW204" s="118"/>
      <c r="BX204" s="119"/>
      <c r="BY204" s="119"/>
      <c r="BZ204" s="77">
        <f t="shared" ref="BZ204:BZ260" si="438">IF(BV204="ALPA  ",1%,)</f>
        <v>0</v>
      </c>
      <c r="CA204" s="77">
        <f t="shared" ref="CA204:CA259" si="439">IF(AND((BX204-$C$5)*24*60 &gt; 0,(BX204-$C$5)*24*60 &lt; 31),0.5%,
  IF(AND((BX204-$C$5)*24*60 &gt; 30,(BX204-$C$5)*24*60 &lt; 61),1%,
  IF(AND((BX204-$C$5)*24*60 &gt; 60,(BX204-$C$5)*24*60 &lt; 91),1.25%,
  IF((BX204-$C$5)*24*60 &gt; 90,1.5%,
  IF(AND(BW204="HADIR",BX204=""),1.5%,
  IF(BW204="ALPA",1.5%,0%
  )
  )
  )
  )
  )
 )</f>
        <v>0</v>
      </c>
      <c r="CB204" s="77">
        <f t="shared" ref="CB204:CB260" si="440">IF(AND(($C$6-BY204)*24*60 &gt; 0,($C$6-BY204)*24*60 &lt; 31),0.5%,
  IF(AND(($C$6-BY204)*24*60 &gt; 30,($C$6-BY204)*24*60 &lt; 61),1%,
  IF(AND(($C$6-BY204)*24*60 &gt; 60,($C$6-BY204)*24*60 &lt; 91),1.25%,
  IF(AND(($C$6-BY204)*24*60 &gt; 90,($C$6-BY204)*24*60 &lt; 800),1.5%,
  IF(AND(BW204="HADIR",BY204=""),1.5%,
  IF(BW204="ALPA",1.5%,0%
  )
  )
  )
  )
  )
 )</f>
        <v>0</v>
      </c>
      <c r="CC204" s="118"/>
      <c r="CD204" s="118"/>
      <c r="CE204" s="119"/>
      <c r="CF204" s="119"/>
      <c r="CG204" s="77">
        <f t="shared" ref="CG204:CG260" si="441">IF(CC204="ALPA  ",1%,)</f>
        <v>0</v>
      </c>
      <c r="CH204" s="77">
        <f t="shared" ref="CH204:CH259" si="442">IF(AND((CE204-$C$5)*24*60 &gt; 0,(CE204-$C$5)*24*60 &lt; 31),0.5%,
  IF(AND((CE204-$C$5)*24*60 &gt; 30,(CE204-$C$5)*24*60 &lt; 61),1%,
  IF(AND((CE204-$C$5)*24*60 &gt; 60,(CE204-$C$5)*24*60 &lt; 91),1.25%,
  IF((CE204-$C$5)*24*60 &gt; 90,1.5%,
  IF(AND(CD204="HADIR",CE204=""),1.5%,
  IF(CD204="ALPA",1.5%,0%
  )
  )
  )
  )
  )
 )</f>
        <v>0</v>
      </c>
      <c r="CI204" s="77">
        <f t="shared" ref="CI204:CI260" si="443">IF(AND(($C$6-CF204)*24*60 &gt; 0,($C$6-CF204)*24*60 &lt; 31),0.5%,
  IF(AND(($C$6-CF204)*24*60 &gt; 30,($C$6-CF204)*24*60 &lt; 61),1%,
  IF(AND(($C$6-CF204)*24*60 &gt; 60,($C$6-CF204)*24*60 &lt; 91),1.25%,
  IF(AND(($C$6-CF204)*24*60 &gt; 90,($C$6-CF204)*24*60 &lt; 800),1.5%,
  IF(AND(CD204="HADIR",CF204=""),1.5%,
  IF(CD204="ALPA",1.5%,0%
  )
  )
  )
  )
  )
 )</f>
        <v>0</v>
      </c>
      <c r="CJ204" s="118"/>
      <c r="CK204" s="118"/>
      <c r="CL204" s="119"/>
      <c r="CM204" s="119"/>
      <c r="CN204" s="77">
        <f t="shared" ref="CN204:CN260" si="444">IF(CJ204="ALPA  ",1%,)</f>
        <v>0</v>
      </c>
      <c r="CO204" s="77">
        <f t="shared" ref="CO204:CO259" si="445">IF(AND((CL204-$C$5)*24*60 &gt; 0,(CL204-$C$5)*24*60 &lt; 31),0.5%,
  IF(AND((CL204-$C$5)*24*60 &gt; 30,(CL204-$C$5)*24*60 &lt; 61),1%,
  IF(AND((CL204-$C$5)*24*60 &gt; 60,(CL204-$C$5)*24*60 &lt; 91),1.25%,
  IF((CL204-$C$5)*24*60 &gt; 90,1.5%,
  IF(AND(CK204="HADIR",CL204=""),1.5%,
  IF(CK204="ALPA",1.5%,0%
  )
  )
  )
  )
  )
 )</f>
        <v>0</v>
      </c>
      <c r="CP204" s="77">
        <f t="shared" ref="CP204:CP260" si="446">IF(AND(($C$6-CM204)*24*60 &gt; 0,($C$6-CM204)*24*60 &lt; 31),0.5%,
  IF(AND(($C$6-CM204)*24*60 &gt; 30,($C$6-CM204)*24*60 &lt; 61),1%,
  IF(AND(($C$6-CM204)*24*60 &gt; 60,($C$6-CM204)*24*60 &lt; 91),1.25%,
  IF(AND(($C$6-CM204)*24*60 &gt; 90,($C$6-CM204)*24*60 &lt; 800),1.5%,
  IF(AND(CK204="HADIR",CM204=""),1.5%,
  IF(CK204="ALPA",1.5%,0%
  )
  )
  )
  )
  )
 )</f>
        <v>0</v>
      </c>
      <c r="CQ204" s="118"/>
      <c r="CR204" s="118"/>
      <c r="CS204" s="119"/>
      <c r="CT204" s="119"/>
      <c r="CU204" s="77">
        <f t="shared" ref="CU204:CU260" si="447">IF(CQ204="ALPA  ",1%,)</f>
        <v>0</v>
      </c>
      <c r="CV204" s="77">
        <f t="shared" ref="CV204:CV259" si="448">IF(AND((CS204-$C$5)*24*60 &gt; 0,(CS204-$C$5)*24*60 &lt; 31),0.5%,
  IF(AND((CS204-$C$5)*24*60 &gt; 30,(CS204-$C$5)*24*60 &lt; 61),1%,
  IF(AND((CS204-$C$5)*24*60 &gt; 60,(CS204-$C$5)*24*60 &lt; 91),1.25%,
  IF((CS204-$C$5)*24*60 &gt; 90,1.5%,
  IF(AND(CR204="HADIR",CS204=""),1.5%,
  IF(CR204="ALPA",1.5%,0%
  )
  )
  )
  )
  )
 )</f>
        <v>0</v>
      </c>
      <c r="CW204" s="77">
        <f t="shared" ref="CW204:CW260" si="449">IF(AND(($C$6-CT204)*24*60 &gt; 0,($C$6-CT204)*24*60 &lt; 31),0.5%,
  IF(AND(($C$6-CT204)*24*60 &gt; 30,($C$6-CT204)*24*60 &lt; 61),1%,
  IF(AND(($C$6-CT204)*24*60 &gt; 60,($C$6-CT204)*24*60 &lt; 91),1.25%,
  IF(AND(($C$6-CT204)*24*60 &gt; 90,($C$6-CT204)*24*60 &lt; 800),1.5%,
  IF(AND(CR204="HADIR",CT204=""),1.5%,
  IF(CR204="ALPA",1.5%,0%
  )
  )
  )
  )
  )
 )</f>
        <v>0</v>
      </c>
      <c r="CX204" s="118"/>
      <c r="CY204" s="118"/>
      <c r="CZ204" s="119"/>
      <c r="DA204" s="119"/>
      <c r="DB204" s="77">
        <f t="shared" ref="DB204:DB260" si="450">IF(CX204="ALPA  ",1%,)</f>
        <v>0</v>
      </c>
      <c r="DC204" s="77">
        <f t="shared" ref="DC204:DC259" si="451">IF(AND((CZ204-$C$5)*24*60 &gt; 0,(CZ204-$C$5)*24*60 &lt; 31),0.5%,
  IF(AND((CZ204-$C$5)*24*60 &gt; 30,(CZ204-$C$5)*24*60 &lt; 61),1%,
  IF(AND((CZ204-$C$5)*24*60 &gt; 60,(CZ204-$C$5)*24*60 &lt; 91),1.25%,
  IF((CZ204-$C$5)*24*60 &gt; 90,1.5%,
  IF(AND(CY204="HADIR",CZ204=""),1.5%,
  IF(CY204="ALPA",1.5%,0%
  )
  )
  )
  )
  )
 )</f>
        <v>0</v>
      </c>
      <c r="DD204" s="77">
        <f t="shared" ref="DD204:DD260" si="452">IF(AND(($C$6-DA204)*24*60 &gt; 0,($C$6-DA204)*24*60 &lt; 31),0.5%,
  IF(AND(($C$6-DA204)*24*60 &gt; 30,($C$6-DA204)*24*60 &lt; 61),1%,
  IF(AND(($C$6-DA204)*24*60 &gt; 60,($C$6-DA204)*24*60 &lt; 91),1.25%,
  IF(AND(($C$6-DA204)*24*60 &gt; 90,($C$6-DA204)*24*60 &lt; 800),1.5%,
  IF(AND(CY204="HADIR",DA204=""),1.5%,
  IF(CY204="ALPA",1.5%,0%
  )
  )
  )
  )
  )
 )</f>
        <v>0</v>
      </c>
      <c r="DE204" s="118"/>
      <c r="DF204" s="118"/>
      <c r="DG204" s="119"/>
      <c r="DH204" s="119"/>
      <c r="DI204" s="77">
        <f t="shared" ref="DI204:DI260" si="453">IF(DE204="ALPA  ",1%,)</f>
        <v>0</v>
      </c>
      <c r="DJ204" s="77">
        <f t="shared" ref="DJ204:DJ259" si="454">IF(AND((DG204-$C$5)*24*60 &gt; 0,(DG204-$C$5)*24*60 &lt; 31),0.5%,
  IF(AND((DG204-$C$5)*24*60 &gt; 30,(DG204-$C$5)*24*60 &lt; 61),1%,
  IF(AND((DG204-$C$5)*24*60 &gt; 60,(DG204-$C$5)*24*60 &lt; 91),1.25%,
  IF((DG204-$C$5)*24*60 &gt; 90,1.5%,
  IF(AND(DF204="HADIR",DG204=""),1.5%,
  IF(DF204="ALPA",1.5%,0%
  )
  )
  )
  )
  )
 )</f>
        <v>0</v>
      </c>
      <c r="DK204" s="77">
        <f t="shared" ref="DK204:DK260" si="455">IF(AND(($C$6-DH204)*24*60 &gt; 0,($C$6-DH204)*24*60 &lt; 31),0.5%,
  IF(AND(($C$6-DH204)*24*60 &gt; 30,($C$6-DH204)*24*60 &lt; 61),1%,
  IF(AND(($C$6-DH204)*24*60 &gt; 60,($C$6-DH204)*24*60 &lt; 91),1.25%,
  IF(AND(($C$6-DH204)*24*60 &gt; 90,($C$6-DH204)*24*60 &lt; 800),1.5%,
  IF(AND(DF204="HADIR",DH204=""),1.5%,
  IF(DF204="ALPA",1.5%,0%
  )
  )
  )
  )
  )
 )</f>
        <v>0</v>
      </c>
      <c r="DL204" s="118"/>
      <c r="DM204" s="118"/>
      <c r="DN204" s="119"/>
      <c r="DO204" s="119"/>
      <c r="DP204" s="77">
        <f t="shared" ref="DP204:DP260" si="456">IF(DL204="ALPA  ",1%,)</f>
        <v>0</v>
      </c>
      <c r="DQ204" s="77">
        <f t="shared" ref="DQ204:DQ259" si="457">IF(AND((DN204-$C$5)*24*60 &gt; 0,(DN204-$C$5)*24*60 &lt; 31),0.5%,
  IF(AND((DN204-$C$5)*24*60 &gt; 30,(DN204-$C$5)*24*60 &lt; 61),1%,
  IF(AND((DN204-$C$5)*24*60 &gt; 60,(DN204-$C$5)*24*60 &lt; 91),1.25%,
  IF((DN204-$C$5)*24*60 &gt; 90,1.5%,
  IF(AND(DM204="HADIR",DN204=""),1.5%,
  IF(DM204="ALPA",1.5%,0%
  )
  )
  )
  )
  )
 )</f>
        <v>0</v>
      </c>
      <c r="DR204" s="77">
        <f t="shared" ref="DR204:DR260" si="458">IF(AND(($C$6-DO204)*24*60 &gt; 0,($C$6-DO204)*24*60 &lt; 31),0.5%,
  IF(AND(($C$6-DO204)*24*60 &gt; 30,($C$6-DO204)*24*60 &lt; 61),1%,
  IF(AND(($C$6-DO204)*24*60 &gt; 60,($C$6-DO204)*24*60 &lt; 91),1.25%,
  IF(AND(($C$6-DO204)*24*60 &gt; 90,($C$6-DO204)*24*60 &lt; 800),1.5%,
  IF(AND(DM204="HADIR",DO204=""),1.5%,
  IF(DM204="ALPA",1.5%,0%
  )
  )
  )
  )
  )
 )</f>
        <v>0</v>
      </c>
      <c r="DS204" s="118"/>
      <c r="DT204" s="118"/>
      <c r="DU204" s="119"/>
      <c r="DV204" s="119"/>
      <c r="DW204" s="77">
        <f t="shared" ref="DW204:DW260" si="459">IF(DS204="ALPA  ",1%,)</f>
        <v>0</v>
      </c>
      <c r="DX204" s="77">
        <f t="shared" ref="DX204:DX259" si="460">IF(AND((DU204-$C$5)*24*60 &gt; 0,(DU204-$C$5)*24*60 &lt; 31),0.5%,
  IF(AND((DU204-$C$5)*24*60 &gt; 30,(DU204-$C$5)*24*60 &lt; 61),1%,
  IF(AND((DU204-$C$5)*24*60 &gt; 60,(DU204-$C$5)*24*60 &lt; 91),1.25%,
  IF((DU204-$C$5)*24*60 &gt; 90,1.5%,
  IF(AND(DT204="HADIR",DU204=""),1.5%,
  IF(DT204="ALPA",1.5%,0%
  )
  )
  )
  )
  )
 )</f>
        <v>0</v>
      </c>
      <c r="DY204" s="77">
        <f t="shared" ref="DY204:DY260" si="461">IF(AND(($C$6-DV204)*24*60 &gt; 0,($C$6-DV204)*24*60 &lt; 31),0.5%,
  IF(AND(($C$6-DV204)*24*60 &gt; 30,($C$6-DV204)*24*60 &lt; 61),1%,
  IF(AND(($C$6-DV204)*24*60 &gt; 60,($C$6-DV204)*24*60 &lt; 91),1.25%,
  IF(AND(($C$6-DV204)*24*60 &gt; 90,($C$6-DV204)*24*60 &lt; 800),1.5%,
  IF(AND(DT204="HADIR",DV204=""),1.5%,
  IF(DT204="ALPA",1.5%,0%
  )
  )
  )
  )
  )
 )</f>
        <v>0</v>
      </c>
      <c r="DZ204" s="118"/>
      <c r="EA204" s="118"/>
      <c r="EB204" s="119"/>
      <c r="EC204" s="119"/>
      <c r="ED204" s="77">
        <f t="shared" ref="ED204:ED260" si="462">IF(DZ204="ALPA  ",1%,)</f>
        <v>0</v>
      </c>
      <c r="EE204" s="77">
        <f t="shared" ref="EE204:EE259" si="463">IF(AND((EB204-$C$5)*24*60 &gt; 0,(EB204-$C$5)*24*60 &lt; 31),0.5%,
  IF(AND((EB204-$C$5)*24*60 &gt; 30,(EB204-$C$5)*24*60 &lt; 61),1%,
  IF(AND((EB204-$C$5)*24*60 &gt; 60,(EB204-$C$5)*24*60 &lt; 91),1.25%,
  IF((EB204-$C$5)*24*60 &gt; 90,1.5%,
  IF(AND(EA204="HADIR",EB204=""),1.5%,
  IF(EA204="ALPA",1.5%,0%
  )
  )
  )
  )
  )
 )</f>
        <v>0</v>
      </c>
      <c r="EF204" s="77">
        <f t="shared" ref="EF204:EF260" si="464">IF(AND(($C$6-EC204)*24*60 &gt; 0,($C$6-EC204)*24*60 &lt; 31),0.5%,
  IF(AND(($C$6-EC204)*24*60 &gt; 30,($C$6-EC204)*24*60 &lt; 61),1%,
  IF(AND(($C$6-EC204)*24*60 &gt; 60,($C$6-EC204)*24*60 &lt; 91),1.25%,
  IF(AND(($C$6-EC204)*24*60 &gt; 90,($C$6-EC204)*24*60 &lt; 800),1.5%,
  IF(AND(EA204="HADIR",EC204=""),1.5%,
  IF(EA204="ALPA",1.5%,0%
  )
  )
  )
  )
  )
 )</f>
        <v>0</v>
      </c>
      <c r="EG204" s="118"/>
      <c r="EH204" s="118"/>
      <c r="EI204" s="119"/>
      <c r="EJ204" s="119"/>
      <c r="EK204" s="77">
        <f t="shared" ref="EK204:EK260" si="465">IF(EG204="ALPA  ",1%,)</f>
        <v>0</v>
      </c>
      <c r="EL204" s="77">
        <f t="shared" ref="EL204:EL259" si="466">IF(AND((EI204-$C$5)*24*60 &gt; 0,(EI204-$C$5)*24*60 &lt; 31),0.5%,
  IF(AND((EI204-$C$5)*24*60 &gt; 30,(EI204-$C$5)*24*60 &lt; 61),1%,
  IF(AND((EI204-$C$5)*24*60 &gt; 60,(EI204-$C$5)*24*60 &lt; 91),1.25%,
  IF((EI204-$C$5)*24*60 &gt; 90,1.5%,
  IF(AND(EH204="HADIR",EI204=""),1.5%,
  IF(EH204="ALPA",1.5%,0%
  )
  )
  )
  )
  )
 )</f>
        <v>0</v>
      </c>
      <c r="EM204" s="77">
        <f t="shared" ref="EM204:EM260" si="467">IF(AND(($C$6-EJ204)*24*60 &gt; 0,($C$6-EJ204)*24*60 &lt; 31),0.5%,
  IF(AND(($C$6-EJ204)*24*60 &gt; 30,($C$6-EJ204)*24*60 &lt; 61),1%,
  IF(AND(($C$6-EJ204)*24*60 &gt; 60,($C$6-EJ204)*24*60 &lt; 91),1.25%,
  IF(AND(($C$6-EJ204)*24*60 &gt; 90,($C$6-EJ204)*24*60 &lt; 800),1.5%,
  IF(AND(EH204="HADIR",EJ204=""),1.5%,
  IF(EH204="ALPA",1.5%,0%
  )
  )
  )
  )
  )
 )</f>
        <v>0</v>
      </c>
      <c r="EN204" s="118"/>
      <c r="EO204" s="118"/>
      <c r="EP204" s="119"/>
      <c r="EQ204" s="119"/>
      <c r="ER204" s="77">
        <f t="shared" ref="ER204:ER260" si="468">IF(EN204="ALPA  ",1%,)</f>
        <v>0</v>
      </c>
      <c r="ES204" s="77">
        <f t="shared" ref="ES204:ES259" si="469">IF(AND((EP204-$C$5)*24*60 &gt; 0,(EP204-$C$5)*24*60 &lt; 31),0.5%,
  IF(AND((EP204-$C$5)*24*60 &gt; 30,(EP204-$C$5)*24*60 &lt; 61),1%,
  IF(AND((EP204-$C$5)*24*60 &gt; 60,(EP204-$C$5)*24*60 &lt; 91),1.25%,
  IF((EP204-$C$5)*24*60 &gt; 90,1.5%,
  IF(AND(EO204="HADIR",EP204=""),1.5%,
  IF(EO204="ALPA",1.5%,0%
  )
  )
  )
  )
  )
 )</f>
        <v>0</v>
      </c>
      <c r="ET204" s="77">
        <f t="shared" ref="ET204:ET260" si="470">IF(AND(($C$6-EQ204)*24*60 &gt; 0,($C$6-EQ204)*24*60 &lt; 31),0.5%,
  IF(AND(($C$6-EQ204)*24*60 &gt; 30,($C$6-EQ204)*24*60 &lt; 61),1%,
  IF(AND(($C$6-EQ204)*24*60 &gt; 60,($C$6-EQ204)*24*60 &lt; 91),1.25%,
  IF(AND(($C$6-EQ204)*24*60 &gt; 90,($C$6-EQ204)*24*60 &lt; 800),1.5%,
  IF(AND(EO204="HADIR",EQ204=""),1.5%,
  IF(EO204="ALPA",1.5%,0%
  )
  )
  )
  )
  )
 )</f>
        <v>0</v>
      </c>
      <c r="EU204" s="118"/>
      <c r="EV204" s="118"/>
      <c r="EW204" s="119"/>
      <c r="EX204" s="119"/>
      <c r="EY204" s="77">
        <f t="shared" ref="EY204:EY260" si="471">IF(EU204="ALPA  ",1%,)</f>
        <v>0</v>
      </c>
      <c r="EZ204" s="77">
        <f t="shared" ref="EZ204:EZ259" si="472">IF(AND((EW204-$C$5)*24*60 &gt; 0,(EW204-$C$5)*24*60 &lt; 31),0.5%,
  IF(AND((EW204-$C$5)*24*60 &gt; 30,(EW204-$C$5)*24*60 &lt; 61),1%,
  IF(AND((EW204-$C$5)*24*60 &gt; 60,(EW204-$C$5)*24*60 &lt; 91),1.25%,
  IF((EW204-$C$5)*24*60 &gt; 90,1.5%,
  IF(AND(EV204="HADIR",EW204=""),1.5%,
  IF(EV204="ALPA",1.5%,0%
  )
  )
  )
  )
  )
 )</f>
        <v>0</v>
      </c>
      <c r="FA204" s="77">
        <f t="shared" ref="FA204:FA260" si="473">IF(AND(($C$6-EX204)*24*60 &gt; 0,($C$6-EX204)*24*60 &lt; 31),0.5%,
  IF(AND(($C$6-EX204)*24*60 &gt; 30,($C$6-EX204)*24*60 &lt; 61),1%,
  IF(AND(($C$6-EX204)*24*60 &gt; 60,($C$6-EX204)*24*60 &lt; 91),1.25%,
  IF(AND(($C$6-EX204)*24*60 &gt; 90,($C$6-EX204)*24*60 &lt; 800),1.5%,
  IF(AND(EV204="HADIR",EX204=""),1.5%,
  IF(EV204="ALPA",1.5%,0%
  )
  )
  )
  )
  )
 )</f>
        <v>0</v>
      </c>
      <c r="FB204" s="118"/>
      <c r="FC204" s="118"/>
      <c r="FD204" s="119"/>
      <c r="FE204" s="119"/>
      <c r="FF204" s="77">
        <f t="shared" ref="FF204:FF260" si="474">IF(FB204="ALPA  ",1%,)</f>
        <v>0</v>
      </c>
      <c r="FG204" s="77">
        <f t="shared" ref="FG204:FG259" si="475">IF(AND((FD204-$C$5)*24*60 &gt; 0,(FD204-$C$5)*24*60 &lt; 31),0.5%,
  IF(AND((FD204-$C$5)*24*60 &gt; 30,(FD204-$C$5)*24*60 &lt; 61),1%,
  IF(AND((FD204-$C$5)*24*60 &gt; 60,(FD204-$C$5)*24*60 &lt; 91),1.25%,
  IF((FD204-$C$5)*24*60 &gt; 90,1.5%,
  IF(AND(FC204="HADIR",FD204=""),1.5%,
  IF(FC204="ALPA",1.5%,0%
  )
  )
  )
  )
  )
 )</f>
        <v>0</v>
      </c>
      <c r="FH204" s="77">
        <f t="shared" ref="FH204:FH260" si="476">IF(AND(($C$6-FE204)*24*60 &gt; 0,($C$6-FE204)*24*60 &lt; 31),0.5%,
  IF(AND(($C$6-FE204)*24*60 &gt; 30,($C$6-FE204)*24*60 &lt; 61),1%,
  IF(AND(($C$6-FE204)*24*60 &gt; 60,($C$6-FE204)*24*60 &lt; 91),1.25%,
  IF(AND(($C$6-FE204)*24*60 &gt; 90,($C$6-FE204)*24*60 &lt; 800),1.5%,
  IF(AND(FC204="HADIR",FE204=""),1.5%,
  IF(FC204="ALPA",1.5%,0%
  )
  )
  )
  )
  )
 )</f>
        <v>0</v>
      </c>
      <c r="FI204" s="118"/>
      <c r="FJ204" s="118"/>
      <c r="FK204" s="119"/>
      <c r="FL204" s="119"/>
      <c r="FM204" s="77">
        <f t="shared" ref="FM204:FM260" si="477">IF(FI204="ALPA  ",1%,)</f>
        <v>0</v>
      </c>
      <c r="FN204" s="77">
        <f t="shared" ref="FN204:FN259" si="478">IF(AND((FK204-$C$5)*24*60 &gt; 0,(FK204-$C$5)*24*60 &lt; 31),0.5%,
  IF(AND((FK204-$C$5)*24*60 &gt; 30,(FK204-$C$5)*24*60 &lt; 61),1%,
  IF(AND((FK204-$C$5)*24*60 &gt; 60,(FK204-$C$5)*24*60 &lt; 91),1.25%,
  IF((FK204-$C$5)*24*60 &gt; 90,1.5%,
  IF(AND(FJ204="HADIR",FK204=""),1.5%,
  IF(FJ204="ALPA",1.5%,0%
  )
  )
  )
  )
  )
 )</f>
        <v>0</v>
      </c>
      <c r="FO204" s="77">
        <f t="shared" ref="FO204:FO260" si="479">IF(AND(($C$6-FL204)*24*60 &gt; 0,($C$6-FL204)*24*60 &lt; 31),0.5%,
  IF(AND(($C$6-FL204)*24*60 &gt; 30,($C$6-FL204)*24*60 &lt; 61),1%,
  IF(AND(($C$6-FL204)*24*60 &gt; 60,($C$6-FL204)*24*60 &lt; 91),1.25%,
  IF(AND(($C$6-FL204)*24*60 &gt; 90,($C$6-FL204)*24*60 &lt; 800),1.5%,
  IF(AND(FJ204="HADIR",FL204=""),1.5%,
  IF(FJ204="ALPA",1.5%,0%
  )
  )
  )
  )
  )
 )</f>
        <v>0</v>
      </c>
      <c r="FP204" s="118"/>
      <c r="FQ204" s="118"/>
      <c r="FR204" s="119"/>
      <c r="FS204" s="119"/>
      <c r="FT204" s="77">
        <f t="shared" ref="FT204:FT260" si="480">IF(FP204="ALPA  ",1%,)</f>
        <v>0</v>
      </c>
      <c r="FU204" s="77">
        <f t="shared" ref="FU204:FU259" si="481">IF(AND((FR204-$C$5)*24*60 &gt; 0,(FR204-$C$5)*24*60 &lt; 31),0.5%,
  IF(AND((FR204-$C$5)*24*60 &gt; 30,(FR204-$C$5)*24*60 &lt; 61),1%,
  IF(AND((FR204-$C$5)*24*60 &gt; 60,(FR204-$C$5)*24*60 &lt; 91),1.25%,
  IF((FR204-$C$5)*24*60 &gt; 90,1.5%,
  IF(AND(FQ204="HADIR",FR204=""),1.5%,
  IF(FQ204="ALPA",1.5%,0%
  )
  )
  )
  )
  )
 )</f>
        <v>0</v>
      </c>
      <c r="FV204" s="77">
        <f t="shared" ref="FV204:FV260" si="482">IF(AND(($C$6-FS204)*24*60 &gt; 0,($C$6-FS204)*24*60 &lt; 31),0.5%,
  IF(AND(($C$6-FS204)*24*60 &gt; 30,($C$6-FS204)*24*60 &lt; 61),1%,
  IF(AND(($C$6-FS204)*24*60 &gt; 60,($C$6-FS204)*24*60 &lt; 91),1.25%,
  IF(AND(($C$6-FS204)*24*60 &gt; 90,($C$6-FS204)*24*60 &lt; 800),1.5%,
  IF(AND(FQ204="HADIR",FS204=""),1.5%,
  IF(FQ204="ALPA",1.5%,0%
  )
  )
  )
  )
  )
 )</f>
        <v>0</v>
      </c>
      <c r="FW204" s="118"/>
      <c r="FX204" s="118"/>
      <c r="FY204" s="119"/>
      <c r="FZ204" s="119"/>
      <c r="GA204" s="77">
        <f t="shared" ref="GA204:GA260" si="483">IF(FW204="ALPA  ",1%,)</f>
        <v>0</v>
      </c>
      <c r="GB204" s="77">
        <f t="shared" ref="GB204:GB259" si="484">IF(AND((FY204-$C$5)*24*60 &gt; 0,(FY204-$C$5)*24*60 &lt; 31),0.5%,
  IF(AND((FY204-$C$5)*24*60 &gt; 30,(FY204-$C$5)*24*60 &lt; 61),1%,
  IF(AND((FY204-$C$5)*24*60 &gt; 60,(FY204-$C$5)*24*60 &lt; 91),1.25%,
  IF((FY204-$C$5)*24*60 &gt; 90,1.5%,
  IF(AND(FX204="HADIR",FY204=""),1.5%,
  IF(FX204="ALPA",1.5%,0%
  )
  )
  )
  )
  )
 )</f>
        <v>0</v>
      </c>
      <c r="GC204" s="77">
        <f t="shared" ref="GC204:GC260" si="485">IF(AND(($C$6-FZ204)*24*60 &gt; 0,($C$6-FZ204)*24*60 &lt; 31),0.5%,
  IF(AND(($C$6-FZ204)*24*60 &gt; 30,($C$6-FZ204)*24*60 &lt; 61),1%,
  IF(AND(($C$6-FZ204)*24*60 &gt; 60,($C$6-FZ204)*24*60 &lt; 91),1.25%,
  IF(AND(($C$6-FZ204)*24*60 &gt; 90,($C$6-FZ204)*24*60 &lt; 800),1.5%,
  IF(AND(FX204="HADIR",FZ204=""),1.5%,
  IF(FX204="ALPA",1.5%,0%
  )
  )
  )
  )
  )
 )</f>
        <v>0</v>
      </c>
      <c r="GD204" s="118"/>
      <c r="GE204" s="118"/>
      <c r="GF204" s="119"/>
      <c r="GG204" s="119"/>
      <c r="GH204" s="77">
        <f t="shared" ref="GH204:GH260" si="486">IF(GD204="ALPA  ",1%,)</f>
        <v>0</v>
      </c>
      <c r="GI204" s="77">
        <f t="shared" ref="GI204:GI259" si="487">IF(AND((GF204-$C$5)*24*60 &gt; 0,(GF204-$C$5)*24*60 &lt; 31),0.5%,
  IF(AND((GF204-$C$5)*24*60 &gt; 30,(GF204-$C$5)*24*60 &lt; 61),1%,
  IF(AND((GF204-$C$5)*24*60 &gt; 60,(GF204-$C$5)*24*60 &lt; 91),1.25%,
  IF((GF204-$C$5)*24*60 &gt; 90,1.5%,
  IF(AND(GE204="HADIR",GF204=""),1.5%,
  IF(GE204="ALPA",1.5%,0%
  )
  )
  )
  )
  )
 )</f>
        <v>0</v>
      </c>
      <c r="GJ204" s="77">
        <f t="shared" ref="GJ204:GJ260" si="488">IF(AND(($C$6-GG204)*24*60 &gt; 0,($C$6-GG204)*24*60 &lt; 31),0.5%,
  IF(AND(($C$6-GG204)*24*60 &gt; 30,($C$6-GG204)*24*60 &lt; 61),1%,
  IF(AND(($C$6-GG204)*24*60 &gt; 60,($C$6-GG204)*24*60 &lt; 91),1.25%,
  IF(AND(($C$6-GG204)*24*60 &gt; 90,($C$6-GG204)*24*60 &lt; 800),1.5%,
  IF(AND(GE204="HADIR",GG204=""),1.5%,
  IF(GE204="ALPA",1.5%,0%
  )
  )
  )
  )
  )
 )</f>
        <v>0</v>
      </c>
      <c r="GK204" s="118"/>
      <c r="GL204" s="118"/>
      <c r="GM204" s="119"/>
      <c r="GN204" s="119"/>
      <c r="GO204" s="77">
        <f t="shared" ref="GO204:GO260" si="489">IF(GK204="ALPA  ",1%,)</f>
        <v>0</v>
      </c>
      <c r="GP204" s="77">
        <f t="shared" ref="GP204:GP259" si="490">IF(AND((GM204-$C$5)*24*60 &gt; 0,(GM204-$C$5)*24*60 &lt; 31),0.5%,
  IF(AND((GM204-$C$5)*24*60 &gt; 30,(GM204-$C$5)*24*60 &lt; 61),1%,
  IF(AND((GM204-$C$5)*24*60 &gt; 60,(GM204-$C$5)*24*60 &lt; 91),1.25%,
  IF((GM204-$C$5)*24*60 &gt; 90,1.5%,
  IF(AND(GL204="HADIR",GM204=""),1.5%,
  IF(GL204="ALPA",1.5%,0%
  )
  )
  )
  )
  )
 )</f>
        <v>0</v>
      </c>
      <c r="GQ204" s="77">
        <f t="shared" ref="GQ204:GQ260" si="491">IF(AND(($C$6-GN204)*24*60 &gt; 0,($C$6-GN204)*24*60 &lt; 31),0.5%,
  IF(AND(($C$6-GN204)*24*60 &gt; 30,($C$6-GN204)*24*60 &lt; 61),1%,
  IF(AND(($C$6-GN204)*24*60 &gt; 60,($C$6-GN204)*24*60 &lt; 91),1.25%,
  IF(AND(($C$6-GN204)*24*60 &gt; 90,($C$6-GN204)*24*60 &lt; 800),1.5%,
  IF(AND(GL204="HADIR",GN204=""),1.5%,
  IF(GL204="ALPA",1.5%,0%
  )
  )
  )
  )
  )
 )</f>
        <v>0</v>
      </c>
      <c r="GR204" s="118"/>
      <c r="GS204" s="118"/>
      <c r="GT204" s="119"/>
      <c r="GU204" s="119"/>
      <c r="GV204" s="77">
        <f t="shared" ref="GV204:GV260" si="492">IF(GR204="ALPA  ",1%,)</f>
        <v>0</v>
      </c>
      <c r="GW204" s="77">
        <f t="shared" ref="GW204:GW259" si="493">IF(AND((GT204-$C$5)*24*60 &gt; 0,(GT204-$C$5)*24*60 &lt; 31),0.5%,
  IF(AND((GT204-$C$5)*24*60 &gt; 30,(GT204-$C$5)*24*60 &lt; 61),1%,
  IF(AND((GT204-$C$5)*24*60 &gt; 60,(GT204-$C$5)*24*60 &lt; 91),1.25%,
  IF((GT204-$C$5)*24*60 &gt; 90,1.5%,
  IF(AND(GS204="HADIR",GT204=""),1.5%,
  IF(GS204="ALPA",1.5%,0%
  )
  )
  )
  )
  )
 )</f>
        <v>0</v>
      </c>
      <c r="GX204" s="77">
        <f t="shared" ref="GX204:GX260" si="494">IF(AND(($C$6-GU204)*24*60 &gt; 0,($C$6-GU204)*24*60 &lt; 31),0.5%,
  IF(AND(($C$6-GU204)*24*60 &gt; 30,($C$6-GU204)*24*60 &lt; 61),1%,
  IF(AND(($C$6-GU204)*24*60 &gt; 60,($C$6-GU204)*24*60 &lt; 91),1.25%,
  IF(AND(($C$6-GU204)*24*60 &gt; 90,($C$6-GU204)*24*60 &lt; 800),1.5%,
  IF(AND(GS204="HADIR",GU204=""),1.5%,
  IF(GS204="ALPA",1.5%,0%
  )
  )
  )
  )
  )
 )</f>
        <v>0</v>
      </c>
      <c r="GY204" s="118"/>
      <c r="GZ204" s="118"/>
      <c r="HA204" s="119"/>
      <c r="HB204" s="119"/>
      <c r="HC204" s="77">
        <f t="shared" ref="HC204:HC260" si="495">IF(GY204="ALPA  ",1%,)</f>
        <v>0</v>
      </c>
      <c r="HD204" s="77">
        <f t="shared" ref="HD204:HD259" si="496">IF(AND((HA204-$C$5)*24*60 &gt; 0,(HA204-$C$5)*24*60 &lt; 31),0.5%,
  IF(AND((HA204-$C$5)*24*60 &gt; 30,(HA204-$C$5)*24*60 &lt; 61),1%,
  IF(AND((HA204-$C$5)*24*60 &gt; 60,(HA204-$C$5)*24*60 &lt; 91),1.25%,
  IF((HA204-$C$5)*24*60 &gt; 90,1.5%,
  IF(AND(GZ204="HADIR",HA204=""),1.5%,
  IF(GZ204="ALPA",1.5%,0%
  )
  )
  )
  )
  )
 )</f>
        <v>0</v>
      </c>
      <c r="HE204" s="77">
        <f t="shared" ref="HE204:HE260" si="497">IF(AND(($C$6-HB204)*24*60 &gt; 0,($C$6-HB204)*24*60 &lt; 31),0.5%,
  IF(AND(($C$6-HB204)*24*60 &gt; 30,($C$6-HB204)*24*60 &lt; 61),1%,
  IF(AND(($C$6-HB204)*24*60 &gt; 60,($C$6-HB204)*24*60 &lt; 91),1.25%,
  IF(AND(($C$6-HB204)*24*60 &gt; 90,($C$6-HB204)*24*60 &lt; 800),1.5%,
  IF(AND(GZ204="HADIR",HB204=""),1.5%,
  IF(GZ204="ALPA",1.5%,0%
  )
  )
  )
  )
  )
 )</f>
        <v>0</v>
      </c>
      <c r="HF204" s="118"/>
      <c r="HG204" s="118"/>
      <c r="HH204" s="119"/>
      <c r="HI204" s="119"/>
      <c r="HJ204" s="77">
        <f t="shared" ref="HJ204:HJ260" si="498">IF(HF204="ALPA  ",1%,)</f>
        <v>0</v>
      </c>
      <c r="HK204" s="77">
        <f t="shared" ref="HK204:HK259" si="499">IF(AND((HH204-$C$5)*24*60 &gt; 0,(HH204-$C$5)*24*60 &lt; 31),0.5%,
  IF(AND((HH204-$C$5)*24*60 &gt; 30,(HH204-$C$5)*24*60 &lt; 61),1%,
  IF(AND((HH204-$C$5)*24*60 &gt; 60,(HH204-$C$5)*24*60 &lt; 91),1.25%,
  IF((HH204-$C$5)*24*60 &gt; 90,1.5%,
  IF(AND(HG204="HADIR",HH204=""),1.5%,
  IF(HG204="ALPA",1.5%,0%
  )
  )
  )
  )
  )
 )</f>
        <v>0</v>
      </c>
      <c r="HL204" s="77">
        <f t="shared" ref="HL204:HL260" si="500">IF(AND(($C$6-HI204)*24*60 &gt; 0,($C$6-HI204)*24*60 &lt; 31),0.5%,
  IF(AND(($C$6-HI204)*24*60 &gt; 30,($C$6-HI204)*24*60 &lt; 61),1%,
  IF(AND(($C$6-HI204)*24*60 &gt; 60,($C$6-HI204)*24*60 &lt; 91),1.25%,
  IF(AND(($C$6-HI204)*24*60 &gt; 90,($C$6-HI204)*24*60 &lt; 800),1.5%,
  IF(AND(HG204="HADIR",HI204=""),1.5%,
  IF(HG204="ALPA",1.5%,0%
  )
  )
  )
  )
  )
 )</f>
        <v>0</v>
      </c>
      <c r="HM204" s="120"/>
      <c r="HN204" s="120"/>
      <c r="HO204" s="120"/>
      <c r="HP204" s="120"/>
      <c r="HQ204" s="120"/>
      <c r="HR204" s="120"/>
      <c r="HS204" s="76">
        <f t="shared" si="395"/>
        <v>0</v>
      </c>
      <c r="HT204" s="76">
        <f t="shared" si="396"/>
        <v>0</v>
      </c>
      <c r="HU204" s="76">
        <f t="shared" si="397"/>
        <v>0</v>
      </c>
      <c r="HV204" s="76">
        <f t="shared" si="398"/>
        <v>0</v>
      </c>
      <c r="HW204" s="76">
        <f t="shared" si="399"/>
        <v>0</v>
      </c>
      <c r="HX204" s="76">
        <f t="shared" si="400"/>
        <v>0</v>
      </c>
      <c r="HY204" s="76">
        <f t="shared" si="401"/>
        <v>0</v>
      </c>
      <c r="HZ204" s="76">
        <f t="shared" si="402"/>
        <v>0</v>
      </c>
      <c r="IA204" s="76">
        <f t="shared" si="403"/>
        <v>0</v>
      </c>
      <c r="IB204" s="76">
        <f t="shared" si="404"/>
        <v>0</v>
      </c>
      <c r="IC204" s="76">
        <f t="shared" si="405"/>
        <v>0</v>
      </c>
      <c r="ID204" s="76">
        <f t="shared" si="406"/>
        <v>0</v>
      </c>
      <c r="IE204" s="78">
        <f>IF('Daftar Pegawai'!I198="ASN YANG TIDAK DIBAYARKAN TPP",100%,
 IF(HZ204&gt;=$C$4,100%,
 (HN204*3%)+H204+I204+J204+O204+P204+Q204+V204+W204+X204+AC204+AD204+AE204+AJ204+AK204+AL204+AQ204+AR204+AS204+AX204+AY204+AZ204+BE204+BF204+BG204+BL204+BM204+BN204+BS204+BT204+BU204+BZ204+CA204+CB204+CG204+CH204+CI204+CN204+CO204+CP204+CU204+CV204+CW204+DB204+DC204+DD204+DI204+DJ204+DK204+DP204+DQ204+DR204+DW204+DX204+DY204+ED204+EE204+EF204+EK204+EL204+EM204+ER204+ES204+ET204+EY204+EZ204+FA204+FF204+FG204+FH204+FM204+FN204+FO204+FT204+FU204+FV204+GA204+GB204+GC204+GH204+GI204+GJ204+GO204+GP204+GQ204+GV204+GW204+GX204+HC204+HD204+HE204+HJ204+HK204+HL204+'Daftar Pegawai'!K198+'Daftar Pegawai'!M198+'Daftar Pegawai'!U198+'Daftar Pegawai'!O198+'Daftar Pegawai'!Q198+'Daftar Pegawai'!S198
 )
)</f>
        <v>1</v>
      </c>
      <c r="IF204" s="78">
        <f t="shared" ref="IF204:IF260" si="501">IF(IE204&gt;100%,100%,IE204)</f>
        <v>1</v>
      </c>
    </row>
    <row r="205" spans="1:240" x14ac:dyDescent="0.25">
      <c r="A205" s="121">
        <f t="shared" si="407"/>
        <v>195</v>
      </c>
      <c r="B205" s="121">
        <f>'Daftar Pegawai'!B199</f>
        <v>0</v>
      </c>
      <c r="C205" s="121">
        <f>'Daftar Pegawai'!C199</f>
        <v>0</v>
      </c>
      <c r="D205" s="118"/>
      <c r="E205" s="118"/>
      <c r="F205" s="119"/>
      <c r="G205" s="119"/>
      <c r="H205" s="77">
        <f t="shared" si="408"/>
        <v>0</v>
      </c>
      <c r="I205" s="77">
        <f t="shared" si="409"/>
        <v>0</v>
      </c>
      <c r="J205" s="77">
        <f t="shared" si="410"/>
        <v>0</v>
      </c>
      <c r="K205" s="118"/>
      <c r="L205" s="118"/>
      <c r="M205" s="119"/>
      <c r="N205" s="119"/>
      <c r="O205" s="77">
        <f t="shared" si="411"/>
        <v>0</v>
      </c>
      <c r="P205" s="77">
        <f t="shared" si="412"/>
        <v>0</v>
      </c>
      <c r="Q205" s="77">
        <f t="shared" si="413"/>
        <v>0</v>
      </c>
      <c r="R205" s="118"/>
      <c r="S205" s="118"/>
      <c r="T205" s="119"/>
      <c r="U205" s="119"/>
      <c r="V205" s="77">
        <f t="shared" si="414"/>
        <v>0</v>
      </c>
      <c r="W205" s="77">
        <f t="shared" si="415"/>
        <v>0</v>
      </c>
      <c r="X205" s="77">
        <f t="shared" si="416"/>
        <v>0</v>
      </c>
      <c r="Y205" s="118"/>
      <c r="Z205" s="118"/>
      <c r="AA205" s="119"/>
      <c r="AB205" s="119"/>
      <c r="AC205" s="77">
        <f t="shared" si="417"/>
        <v>0</v>
      </c>
      <c r="AD205" s="77">
        <f t="shared" si="418"/>
        <v>0</v>
      </c>
      <c r="AE205" s="77">
        <f t="shared" si="419"/>
        <v>0</v>
      </c>
      <c r="AF205" s="118"/>
      <c r="AG205" s="118"/>
      <c r="AH205" s="119"/>
      <c r="AI205" s="119"/>
      <c r="AJ205" s="77">
        <f t="shared" si="420"/>
        <v>0</v>
      </c>
      <c r="AK205" s="77">
        <f t="shared" si="421"/>
        <v>0</v>
      </c>
      <c r="AL205" s="77">
        <f t="shared" si="422"/>
        <v>0</v>
      </c>
      <c r="AM205" s="118"/>
      <c r="AN205" s="118"/>
      <c r="AO205" s="119"/>
      <c r="AP205" s="119"/>
      <c r="AQ205" s="77">
        <f t="shared" si="423"/>
        <v>0</v>
      </c>
      <c r="AR205" s="77">
        <f t="shared" si="424"/>
        <v>0</v>
      </c>
      <c r="AS205" s="77">
        <f t="shared" si="425"/>
        <v>0</v>
      </c>
      <c r="AT205" s="118"/>
      <c r="AU205" s="118"/>
      <c r="AV205" s="119"/>
      <c r="AW205" s="119"/>
      <c r="AX205" s="77">
        <f t="shared" si="426"/>
        <v>0</v>
      </c>
      <c r="AY205" s="77">
        <f t="shared" si="427"/>
        <v>0</v>
      </c>
      <c r="AZ205" s="77">
        <f t="shared" si="428"/>
        <v>0</v>
      </c>
      <c r="BA205" s="118"/>
      <c r="BB205" s="118"/>
      <c r="BC205" s="119"/>
      <c r="BD205" s="119"/>
      <c r="BE205" s="77">
        <f t="shared" si="429"/>
        <v>0</v>
      </c>
      <c r="BF205" s="77">
        <f t="shared" si="430"/>
        <v>0</v>
      </c>
      <c r="BG205" s="77">
        <f t="shared" si="431"/>
        <v>0</v>
      </c>
      <c r="BH205" s="118"/>
      <c r="BI205" s="118"/>
      <c r="BJ205" s="119"/>
      <c r="BK205" s="119"/>
      <c r="BL205" s="77">
        <f t="shared" si="432"/>
        <v>0</v>
      </c>
      <c r="BM205" s="77">
        <f t="shared" si="433"/>
        <v>0</v>
      </c>
      <c r="BN205" s="77">
        <f t="shared" si="434"/>
        <v>0</v>
      </c>
      <c r="BO205" s="118"/>
      <c r="BP205" s="118"/>
      <c r="BQ205" s="119"/>
      <c r="BR205" s="119"/>
      <c r="BS205" s="77">
        <f t="shared" si="435"/>
        <v>0</v>
      </c>
      <c r="BT205" s="77">
        <f t="shared" si="436"/>
        <v>0</v>
      </c>
      <c r="BU205" s="77">
        <f t="shared" si="437"/>
        <v>0</v>
      </c>
      <c r="BV205" s="118"/>
      <c r="BW205" s="118"/>
      <c r="BX205" s="119"/>
      <c r="BY205" s="119"/>
      <c r="BZ205" s="77">
        <f t="shared" si="438"/>
        <v>0</v>
      </c>
      <c r="CA205" s="77">
        <f t="shared" si="439"/>
        <v>0</v>
      </c>
      <c r="CB205" s="77">
        <f t="shared" si="440"/>
        <v>0</v>
      </c>
      <c r="CC205" s="118"/>
      <c r="CD205" s="118"/>
      <c r="CE205" s="119"/>
      <c r="CF205" s="119"/>
      <c r="CG205" s="77">
        <f t="shared" si="441"/>
        <v>0</v>
      </c>
      <c r="CH205" s="77">
        <f t="shared" si="442"/>
        <v>0</v>
      </c>
      <c r="CI205" s="77">
        <f t="shared" si="443"/>
        <v>0</v>
      </c>
      <c r="CJ205" s="118"/>
      <c r="CK205" s="118"/>
      <c r="CL205" s="119"/>
      <c r="CM205" s="119"/>
      <c r="CN205" s="77">
        <f t="shared" si="444"/>
        <v>0</v>
      </c>
      <c r="CO205" s="77">
        <f t="shared" si="445"/>
        <v>0</v>
      </c>
      <c r="CP205" s="77">
        <f t="shared" si="446"/>
        <v>0</v>
      </c>
      <c r="CQ205" s="118"/>
      <c r="CR205" s="118"/>
      <c r="CS205" s="119"/>
      <c r="CT205" s="119"/>
      <c r="CU205" s="77">
        <f t="shared" si="447"/>
        <v>0</v>
      </c>
      <c r="CV205" s="77">
        <f t="shared" si="448"/>
        <v>0</v>
      </c>
      <c r="CW205" s="77">
        <f t="shared" si="449"/>
        <v>0</v>
      </c>
      <c r="CX205" s="118"/>
      <c r="CY205" s="118"/>
      <c r="CZ205" s="119"/>
      <c r="DA205" s="119"/>
      <c r="DB205" s="77">
        <f t="shared" si="450"/>
        <v>0</v>
      </c>
      <c r="DC205" s="77">
        <f t="shared" si="451"/>
        <v>0</v>
      </c>
      <c r="DD205" s="77">
        <f t="shared" si="452"/>
        <v>0</v>
      </c>
      <c r="DE205" s="118"/>
      <c r="DF205" s="118"/>
      <c r="DG205" s="119"/>
      <c r="DH205" s="119"/>
      <c r="DI205" s="77">
        <f t="shared" si="453"/>
        <v>0</v>
      </c>
      <c r="DJ205" s="77">
        <f t="shared" si="454"/>
        <v>0</v>
      </c>
      <c r="DK205" s="77">
        <f t="shared" si="455"/>
        <v>0</v>
      </c>
      <c r="DL205" s="118"/>
      <c r="DM205" s="118"/>
      <c r="DN205" s="119"/>
      <c r="DO205" s="119"/>
      <c r="DP205" s="77">
        <f t="shared" si="456"/>
        <v>0</v>
      </c>
      <c r="DQ205" s="77">
        <f t="shared" si="457"/>
        <v>0</v>
      </c>
      <c r="DR205" s="77">
        <f t="shared" si="458"/>
        <v>0</v>
      </c>
      <c r="DS205" s="118"/>
      <c r="DT205" s="118"/>
      <c r="DU205" s="119"/>
      <c r="DV205" s="119"/>
      <c r="DW205" s="77">
        <f t="shared" si="459"/>
        <v>0</v>
      </c>
      <c r="DX205" s="77">
        <f t="shared" si="460"/>
        <v>0</v>
      </c>
      <c r="DY205" s="77">
        <f t="shared" si="461"/>
        <v>0</v>
      </c>
      <c r="DZ205" s="118"/>
      <c r="EA205" s="118"/>
      <c r="EB205" s="119"/>
      <c r="EC205" s="119"/>
      <c r="ED205" s="77">
        <f t="shared" si="462"/>
        <v>0</v>
      </c>
      <c r="EE205" s="77">
        <f t="shared" si="463"/>
        <v>0</v>
      </c>
      <c r="EF205" s="77">
        <f t="shared" si="464"/>
        <v>0</v>
      </c>
      <c r="EG205" s="118"/>
      <c r="EH205" s="118"/>
      <c r="EI205" s="119"/>
      <c r="EJ205" s="119"/>
      <c r="EK205" s="77">
        <f t="shared" si="465"/>
        <v>0</v>
      </c>
      <c r="EL205" s="77">
        <f t="shared" si="466"/>
        <v>0</v>
      </c>
      <c r="EM205" s="77">
        <f t="shared" si="467"/>
        <v>0</v>
      </c>
      <c r="EN205" s="118"/>
      <c r="EO205" s="118"/>
      <c r="EP205" s="119"/>
      <c r="EQ205" s="119"/>
      <c r="ER205" s="77">
        <f t="shared" si="468"/>
        <v>0</v>
      </c>
      <c r="ES205" s="77">
        <f t="shared" si="469"/>
        <v>0</v>
      </c>
      <c r="ET205" s="77">
        <f t="shared" si="470"/>
        <v>0</v>
      </c>
      <c r="EU205" s="118"/>
      <c r="EV205" s="118"/>
      <c r="EW205" s="119"/>
      <c r="EX205" s="119"/>
      <c r="EY205" s="77">
        <f t="shared" si="471"/>
        <v>0</v>
      </c>
      <c r="EZ205" s="77">
        <f t="shared" si="472"/>
        <v>0</v>
      </c>
      <c r="FA205" s="77">
        <f t="shared" si="473"/>
        <v>0</v>
      </c>
      <c r="FB205" s="118"/>
      <c r="FC205" s="118"/>
      <c r="FD205" s="119"/>
      <c r="FE205" s="119"/>
      <c r="FF205" s="77">
        <f t="shared" si="474"/>
        <v>0</v>
      </c>
      <c r="FG205" s="77">
        <f t="shared" si="475"/>
        <v>0</v>
      </c>
      <c r="FH205" s="77">
        <f t="shared" si="476"/>
        <v>0</v>
      </c>
      <c r="FI205" s="118"/>
      <c r="FJ205" s="118"/>
      <c r="FK205" s="119"/>
      <c r="FL205" s="119"/>
      <c r="FM205" s="77">
        <f t="shared" si="477"/>
        <v>0</v>
      </c>
      <c r="FN205" s="77">
        <f t="shared" si="478"/>
        <v>0</v>
      </c>
      <c r="FO205" s="77">
        <f t="shared" si="479"/>
        <v>0</v>
      </c>
      <c r="FP205" s="118"/>
      <c r="FQ205" s="118"/>
      <c r="FR205" s="119"/>
      <c r="FS205" s="119"/>
      <c r="FT205" s="77">
        <f t="shared" si="480"/>
        <v>0</v>
      </c>
      <c r="FU205" s="77">
        <f t="shared" si="481"/>
        <v>0</v>
      </c>
      <c r="FV205" s="77">
        <f t="shared" si="482"/>
        <v>0</v>
      </c>
      <c r="FW205" s="118"/>
      <c r="FX205" s="118"/>
      <c r="FY205" s="119"/>
      <c r="FZ205" s="119"/>
      <c r="GA205" s="77">
        <f t="shared" si="483"/>
        <v>0</v>
      </c>
      <c r="GB205" s="77">
        <f t="shared" si="484"/>
        <v>0</v>
      </c>
      <c r="GC205" s="77">
        <f t="shared" si="485"/>
        <v>0</v>
      </c>
      <c r="GD205" s="118"/>
      <c r="GE205" s="118"/>
      <c r="GF205" s="119"/>
      <c r="GG205" s="119"/>
      <c r="GH205" s="77">
        <f t="shared" si="486"/>
        <v>0</v>
      </c>
      <c r="GI205" s="77">
        <f t="shared" si="487"/>
        <v>0</v>
      </c>
      <c r="GJ205" s="77">
        <f t="shared" si="488"/>
        <v>0</v>
      </c>
      <c r="GK205" s="118"/>
      <c r="GL205" s="118"/>
      <c r="GM205" s="119"/>
      <c r="GN205" s="119"/>
      <c r="GO205" s="77">
        <f t="shared" si="489"/>
        <v>0</v>
      </c>
      <c r="GP205" s="77">
        <f t="shared" si="490"/>
        <v>0</v>
      </c>
      <c r="GQ205" s="77">
        <f t="shared" si="491"/>
        <v>0</v>
      </c>
      <c r="GR205" s="118"/>
      <c r="GS205" s="118"/>
      <c r="GT205" s="119"/>
      <c r="GU205" s="119"/>
      <c r="GV205" s="77">
        <f t="shared" si="492"/>
        <v>0</v>
      </c>
      <c r="GW205" s="77">
        <f t="shared" si="493"/>
        <v>0</v>
      </c>
      <c r="GX205" s="77">
        <f t="shared" si="494"/>
        <v>0</v>
      </c>
      <c r="GY205" s="118"/>
      <c r="GZ205" s="118"/>
      <c r="HA205" s="119"/>
      <c r="HB205" s="119"/>
      <c r="HC205" s="77">
        <f t="shared" si="495"/>
        <v>0</v>
      </c>
      <c r="HD205" s="77">
        <f t="shared" si="496"/>
        <v>0</v>
      </c>
      <c r="HE205" s="77">
        <f t="shared" si="497"/>
        <v>0</v>
      </c>
      <c r="HF205" s="118"/>
      <c r="HG205" s="118"/>
      <c r="HH205" s="119"/>
      <c r="HI205" s="119"/>
      <c r="HJ205" s="77">
        <f t="shared" si="498"/>
        <v>0</v>
      </c>
      <c r="HK205" s="77">
        <f t="shared" si="499"/>
        <v>0</v>
      </c>
      <c r="HL205" s="77">
        <f t="shared" si="500"/>
        <v>0</v>
      </c>
      <c r="HM205" s="120"/>
      <c r="HN205" s="120"/>
      <c r="HO205" s="120"/>
      <c r="HP205" s="120"/>
      <c r="HQ205" s="120"/>
      <c r="HR205" s="120"/>
      <c r="HS205" s="76">
        <f t="shared" si="395"/>
        <v>0</v>
      </c>
      <c r="HT205" s="76">
        <f t="shared" si="396"/>
        <v>0</v>
      </c>
      <c r="HU205" s="76">
        <f t="shared" si="397"/>
        <v>0</v>
      </c>
      <c r="HV205" s="76">
        <f t="shared" si="398"/>
        <v>0</v>
      </c>
      <c r="HW205" s="76">
        <f t="shared" si="399"/>
        <v>0</v>
      </c>
      <c r="HX205" s="76">
        <f t="shared" si="400"/>
        <v>0</v>
      </c>
      <c r="HY205" s="76">
        <f t="shared" si="401"/>
        <v>0</v>
      </c>
      <c r="HZ205" s="76">
        <f t="shared" si="402"/>
        <v>0</v>
      </c>
      <c r="IA205" s="76">
        <f t="shared" si="403"/>
        <v>0</v>
      </c>
      <c r="IB205" s="76">
        <f t="shared" si="404"/>
        <v>0</v>
      </c>
      <c r="IC205" s="76">
        <f t="shared" si="405"/>
        <v>0</v>
      </c>
      <c r="ID205" s="76">
        <f t="shared" si="406"/>
        <v>0</v>
      </c>
      <c r="IE205" s="78">
        <f>IF('Daftar Pegawai'!I199="ASN YANG TIDAK DIBAYARKAN TPP",100%,
 IF(HZ205&gt;=$C$4,100%,
 (HN205*3%)+H205+I205+J205+O205+P205+Q205+V205+W205+X205+AC205+AD205+AE205+AJ205+AK205+AL205+AQ205+AR205+AS205+AX205+AY205+AZ205+BE205+BF205+BG205+BL205+BM205+BN205+BS205+BT205+BU205+BZ205+CA205+CB205+CG205+CH205+CI205+CN205+CO205+CP205+CU205+CV205+CW205+DB205+DC205+DD205+DI205+DJ205+DK205+DP205+DQ205+DR205+DW205+DX205+DY205+ED205+EE205+EF205+EK205+EL205+EM205+ER205+ES205+ET205+EY205+EZ205+FA205+FF205+FG205+FH205+FM205+FN205+FO205+FT205+FU205+FV205+GA205+GB205+GC205+GH205+GI205+GJ205+GO205+GP205+GQ205+GV205+GW205+GX205+HC205+HD205+HE205+HJ205+HK205+HL205+'Daftar Pegawai'!K199+'Daftar Pegawai'!M199+'Daftar Pegawai'!U199+'Daftar Pegawai'!O199+'Daftar Pegawai'!Q199+'Daftar Pegawai'!S199
 )
)</f>
        <v>1</v>
      </c>
      <c r="IF205" s="78">
        <f t="shared" si="501"/>
        <v>1</v>
      </c>
    </row>
    <row r="206" spans="1:240" x14ac:dyDescent="0.25">
      <c r="A206" s="121">
        <f t="shared" si="407"/>
        <v>196</v>
      </c>
      <c r="B206" s="121">
        <f>'Daftar Pegawai'!B200</f>
        <v>0</v>
      </c>
      <c r="C206" s="121">
        <f>'Daftar Pegawai'!C200</f>
        <v>0</v>
      </c>
      <c r="D206" s="118"/>
      <c r="E206" s="118"/>
      <c r="F206" s="119"/>
      <c r="G206" s="119"/>
      <c r="H206" s="77">
        <f t="shared" si="408"/>
        <v>0</v>
      </c>
      <c r="I206" s="77">
        <f t="shared" si="409"/>
        <v>0</v>
      </c>
      <c r="J206" s="77">
        <f t="shared" si="410"/>
        <v>0</v>
      </c>
      <c r="K206" s="118"/>
      <c r="L206" s="118"/>
      <c r="M206" s="119"/>
      <c r="N206" s="119"/>
      <c r="O206" s="77">
        <f t="shared" si="411"/>
        <v>0</v>
      </c>
      <c r="P206" s="77">
        <f t="shared" si="412"/>
        <v>0</v>
      </c>
      <c r="Q206" s="77">
        <f t="shared" si="413"/>
        <v>0</v>
      </c>
      <c r="R206" s="118"/>
      <c r="S206" s="118"/>
      <c r="T206" s="119"/>
      <c r="U206" s="119"/>
      <c r="V206" s="77">
        <f t="shared" si="414"/>
        <v>0</v>
      </c>
      <c r="W206" s="77">
        <f t="shared" si="415"/>
        <v>0</v>
      </c>
      <c r="X206" s="77">
        <f t="shared" si="416"/>
        <v>0</v>
      </c>
      <c r="Y206" s="118"/>
      <c r="Z206" s="118"/>
      <c r="AA206" s="119"/>
      <c r="AB206" s="119"/>
      <c r="AC206" s="77">
        <f t="shared" si="417"/>
        <v>0</v>
      </c>
      <c r="AD206" s="77">
        <f t="shared" si="418"/>
        <v>0</v>
      </c>
      <c r="AE206" s="77">
        <f t="shared" si="419"/>
        <v>0</v>
      </c>
      <c r="AF206" s="118"/>
      <c r="AG206" s="118"/>
      <c r="AH206" s="119"/>
      <c r="AI206" s="119"/>
      <c r="AJ206" s="77">
        <f t="shared" si="420"/>
        <v>0</v>
      </c>
      <c r="AK206" s="77">
        <f t="shared" si="421"/>
        <v>0</v>
      </c>
      <c r="AL206" s="77">
        <f t="shared" si="422"/>
        <v>0</v>
      </c>
      <c r="AM206" s="118"/>
      <c r="AN206" s="118"/>
      <c r="AO206" s="119"/>
      <c r="AP206" s="119"/>
      <c r="AQ206" s="77">
        <f t="shared" si="423"/>
        <v>0</v>
      </c>
      <c r="AR206" s="77">
        <f t="shared" si="424"/>
        <v>0</v>
      </c>
      <c r="AS206" s="77">
        <f t="shared" si="425"/>
        <v>0</v>
      </c>
      <c r="AT206" s="118"/>
      <c r="AU206" s="118"/>
      <c r="AV206" s="119"/>
      <c r="AW206" s="119"/>
      <c r="AX206" s="77">
        <f t="shared" si="426"/>
        <v>0</v>
      </c>
      <c r="AY206" s="77">
        <f t="shared" si="427"/>
        <v>0</v>
      </c>
      <c r="AZ206" s="77">
        <f t="shared" si="428"/>
        <v>0</v>
      </c>
      <c r="BA206" s="118"/>
      <c r="BB206" s="118"/>
      <c r="BC206" s="119"/>
      <c r="BD206" s="119"/>
      <c r="BE206" s="77">
        <f t="shared" si="429"/>
        <v>0</v>
      </c>
      <c r="BF206" s="77">
        <f t="shared" si="430"/>
        <v>0</v>
      </c>
      <c r="BG206" s="77">
        <f t="shared" si="431"/>
        <v>0</v>
      </c>
      <c r="BH206" s="118"/>
      <c r="BI206" s="118"/>
      <c r="BJ206" s="119"/>
      <c r="BK206" s="119"/>
      <c r="BL206" s="77">
        <f t="shared" si="432"/>
        <v>0</v>
      </c>
      <c r="BM206" s="77">
        <f t="shared" si="433"/>
        <v>0</v>
      </c>
      <c r="BN206" s="77">
        <f t="shared" si="434"/>
        <v>0</v>
      </c>
      <c r="BO206" s="118"/>
      <c r="BP206" s="118"/>
      <c r="BQ206" s="119"/>
      <c r="BR206" s="119"/>
      <c r="BS206" s="77">
        <f t="shared" si="435"/>
        <v>0</v>
      </c>
      <c r="BT206" s="77">
        <f t="shared" si="436"/>
        <v>0</v>
      </c>
      <c r="BU206" s="77">
        <f t="shared" si="437"/>
        <v>0</v>
      </c>
      <c r="BV206" s="118"/>
      <c r="BW206" s="118"/>
      <c r="BX206" s="119"/>
      <c r="BY206" s="119"/>
      <c r="BZ206" s="77">
        <f t="shared" si="438"/>
        <v>0</v>
      </c>
      <c r="CA206" s="77">
        <f t="shared" si="439"/>
        <v>0</v>
      </c>
      <c r="CB206" s="77">
        <f t="shared" si="440"/>
        <v>0</v>
      </c>
      <c r="CC206" s="118"/>
      <c r="CD206" s="118"/>
      <c r="CE206" s="119"/>
      <c r="CF206" s="119"/>
      <c r="CG206" s="77">
        <f t="shared" si="441"/>
        <v>0</v>
      </c>
      <c r="CH206" s="77">
        <f t="shared" si="442"/>
        <v>0</v>
      </c>
      <c r="CI206" s="77">
        <f t="shared" si="443"/>
        <v>0</v>
      </c>
      <c r="CJ206" s="118"/>
      <c r="CK206" s="118"/>
      <c r="CL206" s="119"/>
      <c r="CM206" s="119"/>
      <c r="CN206" s="77">
        <f t="shared" si="444"/>
        <v>0</v>
      </c>
      <c r="CO206" s="77">
        <f t="shared" si="445"/>
        <v>0</v>
      </c>
      <c r="CP206" s="77">
        <f t="shared" si="446"/>
        <v>0</v>
      </c>
      <c r="CQ206" s="118"/>
      <c r="CR206" s="118"/>
      <c r="CS206" s="119"/>
      <c r="CT206" s="119"/>
      <c r="CU206" s="77">
        <f t="shared" si="447"/>
        <v>0</v>
      </c>
      <c r="CV206" s="77">
        <f t="shared" si="448"/>
        <v>0</v>
      </c>
      <c r="CW206" s="77">
        <f t="shared" si="449"/>
        <v>0</v>
      </c>
      <c r="CX206" s="118"/>
      <c r="CY206" s="118"/>
      <c r="CZ206" s="119"/>
      <c r="DA206" s="119"/>
      <c r="DB206" s="77">
        <f t="shared" si="450"/>
        <v>0</v>
      </c>
      <c r="DC206" s="77">
        <f t="shared" si="451"/>
        <v>0</v>
      </c>
      <c r="DD206" s="77">
        <f t="shared" si="452"/>
        <v>0</v>
      </c>
      <c r="DE206" s="118"/>
      <c r="DF206" s="118"/>
      <c r="DG206" s="119"/>
      <c r="DH206" s="119"/>
      <c r="DI206" s="77">
        <f t="shared" si="453"/>
        <v>0</v>
      </c>
      <c r="DJ206" s="77">
        <f t="shared" si="454"/>
        <v>0</v>
      </c>
      <c r="DK206" s="77">
        <f t="shared" si="455"/>
        <v>0</v>
      </c>
      <c r="DL206" s="118"/>
      <c r="DM206" s="118"/>
      <c r="DN206" s="119"/>
      <c r="DO206" s="119"/>
      <c r="DP206" s="77">
        <f t="shared" si="456"/>
        <v>0</v>
      </c>
      <c r="DQ206" s="77">
        <f t="shared" si="457"/>
        <v>0</v>
      </c>
      <c r="DR206" s="77">
        <f t="shared" si="458"/>
        <v>0</v>
      </c>
      <c r="DS206" s="118"/>
      <c r="DT206" s="118"/>
      <c r="DU206" s="119"/>
      <c r="DV206" s="119"/>
      <c r="DW206" s="77">
        <f t="shared" si="459"/>
        <v>0</v>
      </c>
      <c r="DX206" s="77">
        <f t="shared" si="460"/>
        <v>0</v>
      </c>
      <c r="DY206" s="77">
        <f t="shared" si="461"/>
        <v>0</v>
      </c>
      <c r="DZ206" s="118"/>
      <c r="EA206" s="118"/>
      <c r="EB206" s="119"/>
      <c r="EC206" s="119"/>
      <c r="ED206" s="77">
        <f t="shared" si="462"/>
        <v>0</v>
      </c>
      <c r="EE206" s="77">
        <f t="shared" si="463"/>
        <v>0</v>
      </c>
      <c r="EF206" s="77">
        <f t="shared" si="464"/>
        <v>0</v>
      </c>
      <c r="EG206" s="118"/>
      <c r="EH206" s="118"/>
      <c r="EI206" s="119"/>
      <c r="EJ206" s="119"/>
      <c r="EK206" s="77">
        <f t="shared" si="465"/>
        <v>0</v>
      </c>
      <c r="EL206" s="77">
        <f t="shared" si="466"/>
        <v>0</v>
      </c>
      <c r="EM206" s="77">
        <f t="shared" si="467"/>
        <v>0</v>
      </c>
      <c r="EN206" s="118"/>
      <c r="EO206" s="118"/>
      <c r="EP206" s="119"/>
      <c r="EQ206" s="119"/>
      <c r="ER206" s="77">
        <f t="shared" si="468"/>
        <v>0</v>
      </c>
      <c r="ES206" s="77">
        <f t="shared" si="469"/>
        <v>0</v>
      </c>
      <c r="ET206" s="77">
        <f t="shared" si="470"/>
        <v>0</v>
      </c>
      <c r="EU206" s="118"/>
      <c r="EV206" s="118"/>
      <c r="EW206" s="119"/>
      <c r="EX206" s="119"/>
      <c r="EY206" s="77">
        <f t="shared" si="471"/>
        <v>0</v>
      </c>
      <c r="EZ206" s="77">
        <f t="shared" si="472"/>
        <v>0</v>
      </c>
      <c r="FA206" s="77">
        <f t="shared" si="473"/>
        <v>0</v>
      </c>
      <c r="FB206" s="118"/>
      <c r="FC206" s="118"/>
      <c r="FD206" s="119"/>
      <c r="FE206" s="119"/>
      <c r="FF206" s="77">
        <f t="shared" si="474"/>
        <v>0</v>
      </c>
      <c r="FG206" s="77">
        <f t="shared" si="475"/>
        <v>0</v>
      </c>
      <c r="FH206" s="77">
        <f t="shared" si="476"/>
        <v>0</v>
      </c>
      <c r="FI206" s="118"/>
      <c r="FJ206" s="118"/>
      <c r="FK206" s="119"/>
      <c r="FL206" s="119"/>
      <c r="FM206" s="77">
        <f t="shared" si="477"/>
        <v>0</v>
      </c>
      <c r="FN206" s="77">
        <f t="shared" si="478"/>
        <v>0</v>
      </c>
      <c r="FO206" s="77">
        <f t="shared" si="479"/>
        <v>0</v>
      </c>
      <c r="FP206" s="118"/>
      <c r="FQ206" s="118"/>
      <c r="FR206" s="119"/>
      <c r="FS206" s="119"/>
      <c r="FT206" s="77">
        <f t="shared" si="480"/>
        <v>0</v>
      </c>
      <c r="FU206" s="77">
        <f t="shared" si="481"/>
        <v>0</v>
      </c>
      <c r="FV206" s="77">
        <f t="shared" si="482"/>
        <v>0</v>
      </c>
      <c r="FW206" s="118"/>
      <c r="FX206" s="118"/>
      <c r="FY206" s="119"/>
      <c r="FZ206" s="119"/>
      <c r="GA206" s="77">
        <f t="shared" si="483"/>
        <v>0</v>
      </c>
      <c r="GB206" s="77">
        <f t="shared" si="484"/>
        <v>0</v>
      </c>
      <c r="GC206" s="77">
        <f t="shared" si="485"/>
        <v>0</v>
      </c>
      <c r="GD206" s="118"/>
      <c r="GE206" s="118"/>
      <c r="GF206" s="119"/>
      <c r="GG206" s="119"/>
      <c r="GH206" s="77">
        <f t="shared" si="486"/>
        <v>0</v>
      </c>
      <c r="GI206" s="77">
        <f t="shared" si="487"/>
        <v>0</v>
      </c>
      <c r="GJ206" s="77">
        <f t="shared" si="488"/>
        <v>0</v>
      </c>
      <c r="GK206" s="118"/>
      <c r="GL206" s="118"/>
      <c r="GM206" s="119"/>
      <c r="GN206" s="119"/>
      <c r="GO206" s="77">
        <f t="shared" si="489"/>
        <v>0</v>
      </c>
      <c r="GP206" s="77">
        <f t="shared" si="490"/>
        <v>0</v>
      </c>
      <c r="GQ206" s="77">
        <f t="shared" si="491"/>
        <v>0</v>
      </c>
      <c r="GR206" s="118"/>
      <c r="GS206" s="118"/>
      <c r="GT206" s="119"/>
      <c r="GU206" s="119"/>
      <c r="GV206" s="77">
        <f t="shared" si="492"/>
        <v>0</v>
      </c>
      <c r="GW206" s="77">
        <f t="shared" si="493"/>
        <v>0</v>
      </c>
      <c r="GX206" s="77">
        <f t="shared" si="494"/>
        <v>0</v>
      </c>
      <c r="GY206" s="118"/>
      <c r="GZ206" s="118"/>
      <c r="HA206" s="119"/>
      <c r="HB206" s="119"/>
      <c r="HC206" s="77">
        <f t="shared" si="495"/>
        <v>0</v>
      </c>
      <c r="HD206" s="77">
        <f t="shared" si="496"/>
        <v>0</v>
      </c>
      <c r="HE206" s="77">
        <f t="shared" si="497"/>
        <v>0</v>
      </c>
      <c r="HF206" s="118"/>
      <c r="HG206" s="118"/>
      <c r="HH206" s="119"/>
      <c r="HI206" s="119"/>
      <c r="HJ206" s="77">
        <f t="shared" si="498"/>
        <v>0</v>
      </c>
      <c r="HK206" s="77">
        <f t="shared" si="499"/>
        <v>0</v>
      </c>
      <c r="HL206" s="77">
        <f t="shared" si="500"/>
        <v>0</v>
      </c>
      <c r="HM206" s="120"/>
      <c r="HN206" s="120"/>
      <c r="HO206" s="120"/>
      <c r="HP206" s="120"/>
      <c r="HQ206" s="120"/>
      <c r="HR206" s="120"/>
      <c r="HS206" s="76">
        <f t="shared" si="395"/>
        <v>0</v>
      </c>
      <c r="HT206" s="76">
        <f t="shared" si="396"/>
        <v>0</v>
      </c>
      <c r="HU206" s="76">
        <f t="shared" si="397"/>
        <v>0</v>
      </c>
      <c r="HV206" s="76">
        <f t="shared" si="398"/>
        <v>0</v>
      </c>
      <c r="HW206" s="76">
        <f t="shared" si="399"/>
        <v>0</v>
      </c>
      <c r="HX206" s="76">
        <f t="shared" si="400"/>
        <v>0</v>
      </c>
      <c r="HY206" s="76">
        <f t="shared" si="401"/>
        <v>0</v>
      </c>
      <c r="HZ206" s="76">
        <f t="shared" si="402"/>
        <v>0</v>
      </c>
      <c r="IA206" s="76">
        <f t="shared" si="403"/>
        <v>0</v>
      </c>
      <c r="IB206" s="76">
        <f t="shared" si="404"/>
        <v>0</v>
      </c>
      <c r="IC206" s="76">
        <f t="shared" si="405"/>
        <v>0</v>
      </c>
      <c r="ID206" s="76">
        <f t="shared" si="406"/>
        <v>0</v>
      </c>
      <c r="IE206" s="78">
        <f>IF('Daftar Pegawai'!I200="ASN YANG TIDAK DIBAYARKAN TPP",100%,
 IF(HZ206&gt;=$C$4,100%,
 (HN206*3%)+H206+I206+J206+O206+P206+Q206+V206+W206+X206+AC206+AD206+AE206+AJ206+AK206+AL206+AQ206+AR206+AS206+AX206+AY206+AZ206+BE206+BF206+BG206+BL206+BM206+BN206+BS206+BT206+BU206+BZ206+CA206+CB206+CG206+CH206+CI206+CN206+CO206+CP206+CU206+CV206+CW206+DB206+DC206+DD206+DI206+DJ206+DK206+DP206+DQ206+DR206+DW206+DX206+DY206+ED206+EE206+EF206+EK206+EL206+EM206+ER206+ES206+ET206+EY206+EZ206+FA206+FF206+FG206+FH206+FM206+FN206+FO206+FT206+FU206+FV206+GA206+GB206+GC206+GH206+GI206+GJ206+GO206+GP206+GQ206+GV206+GW206+GX206+HC206+HD206+HE206+HJ206+HK206+HL206+'Daftar Pegawai'!K200+'Daftar Pegawai'!M200+'Daftar Pegawai'!U200+'Daftar Pegawai'!O200+'Daftar Pegawai'!Q200+'Daftar Pegawai'!S200
 )
)</f>
        <v>1</v>
      </c>
      <c r="IF206" s="78">
        <f t="shared" si="501"/>
        <v>1</v>
      </c>
    </row>
    <row r="207" spans="1:240" x14ac:dyDescent="0.25">
      <c r="A207" s="121">
        <f t="shared" si="407"/>
        <v>197</v>
      </c>
      <c r="B207" s="121">
        <f>'Daftar Pegawai'!B201</f>
        <v>0</v>
      </c>
      <c r="C207" s="121">
        <f>'Daftar Pegawai'!C201</f>
        <v>0</v>
      </c>
      <c r="D207" s="118"/>
      <c r="E207" s="118"/>
      <c r="F207" s="119"/>
      <c r="G207" s="119"/>
      <c r="H207" s="77">
        <f t="shared" si="408"/>
        <v>0</v>
      </c>
      <c r="I207" s="77">
        <f t="shared" si="409"/>
        <v>0</v>
      </c>
      <c r="J207" s="77">
        <f t="shared" si="410"/>
        <v>0</v>
      </c>
      <c r="K207" s="118"/>
      <c r="L207" s="118"/>
      <c r="M207" s="119"/>
      <c r="N207" s="119"/>
      <c r="O207" s="77">
        <f t="shared" si="411"/>
        <v>0</v>
      </c>
      <c r="P207" s="77">
        <f t="shared" si="412"/>
        <v>0</v>
      </c>
      <c r="Q207" s="77">
        <f t="shared" si="413"/>
        <v>0</v>
      </c>
      <c r="R207" s="118"/>
      <c r="S207" s="118"/>
      <c r="T207" s="119"/>
      <c r="U207" s="119"/>
      <c r="V207" s="77">
        <f t="shared" si="414"/>
        <v>0</v>
      </c>
      <c r="W207" s="77">
        <f t="shared" si="415"/>
        <v>0</v>
      </c>
      <c r="X207" s="77">
        <f t="shared" si="416"/>
        <v>0</v>
      </c>
      <c r="Y207" s="118"/>
      <c r="Z207" s="118"/>
      <c r="AA207" s="119"/>
      <c r="AB207" s="119"/>
      <c r="AC207" s="77">
        <f t="shared" si="417"/>
        <v>0</v>
      </c>
      <c r="AD207" s="77">
        <f t="shared" si="418"/>
        <v>0</v>
      </c>
      <c r="AE207" s="77">
        <f t="shared" si="419"/>
        <v>0</v>
      </c>
      <c r="AF207" s="118"/>
      <c r="AG207" s="118"/>
      <c r="AH207" s="119"/>
      <c r="AI207" s="119"/>
      <c r="AJ207" s="77">
        <f t="shared" si="420"/>
        <v>0</v>
      </c>
      <c r="AK207" s="77">
        <f t="shared" si="421"/>
        <v>0</v>
      </c>
      <c r="AL207" s="77">
        <f t="shared" si="422"/>
        <v>0</v>
      </c>
      <c r="AM207" s="118"/>
      <c r="AN207" s="118"/>
      <c r="AO207" s="119"/>
      <c r="AP207" s="119"/>
      <c r="AQ207" s="77">
        <f t="shared" si="423"/>
        <v>0</v>
      </c>
      <c r="AR207" s="77">
        <f t="shared" si="424"/>
        <v>0</v>
      </c>
      <c r="AS207" s="77">
        <f t="shared" si="425"/>
        <v>0</v>
      </c>
      <c r="AT207" s="118"/>
      <c r="AU207" s="118"/>
      <c r="AV207" s="119"/>
      <c r="AW207" s="119"/>
      <c r="AX207" s="77">
        <f t="shared" si="426"/>
        <v>0</v>
      </c>
      <c r="AY207" s="77">
        <f t="shared" si="427"/>
        <v>0</v>
      </c>
      <c r="AZ207" s="77">
        <f t="shared" si="428"/>
        <v>0</v>
      </c>
      <c r="BA207" s="118"/>
      <c r="BB207" s="118"/>
      <c r="BC207" s="119"/>
      <c r="BD207" s="119"/>
      <c r="BE207" s="77">
        <f t="shared" si="429"/>
        <v>0</v>
      </c>
      <c r="BF207" s="77">
        <f t="shared" si="430"/>
        <v>0</v>
      </c>
      <c r="BG207" s="77">
        <f t="shared" si="431"/>
        <v>0</v>
      </c>
      <c r="BH207" s="118"/>
      <c r="BI207" s="118"/>
      <c r="BJ207" s="119"/>
      <c r="BK207" s="119"/>
      <c r="BL207" s="77">
        <f t="shared" si="432"/>
        <v>0</v>
      </c>
      <c r="BM207" s="77">
        <f t="shared" si="433"/>
        <v>0</v>
      </c>
      <c r="BN207" s="77">
        <f t="shared" si="434"/>
        <v>0</v>
      </c>
      <c r="BO207" s="118"/>
      <c r="BP207" s="118"/>
      <c r="BQ207" s="119"/>
      <c r="BR207" s="119"/>
      <c r="BS207" s="77">
        <f t="shared" si="435"/>
        <v>0</v>
      </c>
      <c r="BT207" s="77">
        <f t="shared" si="436"/>
        <v>0</v>
      </c>
      <c r="BU207" s="77">
        <f t="shared" si="437"/>
        <v>0</v>
      </c>
      <c r="BV207" s="118"/>
      <c r="BW207" s="118"/>
      <c r="BX207" s="119"/>
      <c r="BY207" s="119"/>
      <c r="BZ207" s="77">
        <f t="shared" si="438"/>
        <v>0</v>
      </c>
      <c r="CA207" s="77">
        <f t="shared" si="439"/>
        <v>0</v>
      </c>
      <c r="CB207" s="77">
        <f t="shared" si="440"/>
        <v>0</v>
      </c>
      <c r="CC207" s="118"/>
      <c r="CD207" s="118"/>
      <c r="CE207" s="119"/>
      <c r="CF207" s="119"/>
      <c r="CG207" s="77">
        <f t="shared" si="441"/>
        <v>0</v>
      </c>
      <c r="CH207" s="77">
        <f t="shared" si="442"/>
        <v>0</v>
      </c>
      <c r="CI207" s="77">
        <f t="shared" si="443"/>
        <v>0</v>
      </c>
      <c r="CJ207" s="118"/>
      <c r="CK207" s="118"/>
      <c r="CL207" s="119"/>
      <c r="CM207" s="119"/>
      <c r="CN207" s="77">
        <f t="shared" si="444"/>
        <v>0</v>
      </c>
      <c r="CO207" s="77">
        <f t="shared" si="445"/>
        <v>0</v>
      </c>
      <c r="CP207" s="77">
        <f t="shared" si="446"/>
        <v>0</v>
      </c>
      <c r="CQ207" s="118"/>
      <c r="CR207" s="118"/>
      <c r="CS207" s="119"/>
      <c r="CT207" s="119"/>
      <c r="CU207" s="77">
        <f t="shared" si="447"/>
        <v>0</v>
      </c>
      <c r="CV207" s="77">
        <f t="shared" si="448"/>
        <v>0</v>
      </c>
      <c r="CW207" s="77">
        <f t="shared" si="449"/>
        <v>0</v>
      </c>
      <c r="CX207" s="118"/>
      <c r="CY207" s="118"/>
      <c r="CZ207" s="119"/>
      <c r="DA207" s="119"/>
      <c r="DB207" s="77">
        <f t="shared" si="450"/>
        <v>0</v>
      </c>
      <c r="DC207" s="77">
        <f t="shared" si="451"/>
        <v>0</v>
      </c>
      <c r="DD207" s="77">
        <f t="shared" si="452"/>
        <v>0</v>
      </c>
      <c r="DE207" s="118"/>
      <c r="DF207" s="118"/>
      <c r="DG207" s="119"/>
      <c r="DH207" s="119"/>
      <c r="DI207" s="77">
        <f t="shared" si="453"/>
        <v>0</v>
      </c>
      <c r="DJ207" s="77">
        <f t="shared" si="454"/>
        <v>0</v>
      </c>
      <c r="DK207" s="77">
        <f t="shared" si="455"/>
        <v>0</v>
      </c>
      <c r="DL207" s="118"/>
      <c r="DM207" s="118"/>
      <c r="DN207" s="119"/>
      <c r="DO207" s="119"/>
      <c r="DP207" s="77">
        <f t="shared" si="456"/>
        <v>0</v>
      </c>
      <c r="DQ207" s="77">
        <f t="shared" si="457"/>
        <v>0</v>
      </c>
      <c r="DR207" s="77">
        <f t="shared" si="458"/>
        <v>0</v>
      </c>
      <c r="DS207" s="118"/>
      <c r="DT207" s="118"/>
      <c r="DU207" s="119"/>
      <c r="DV207" s="119"/>
      <c r="DW207" s="77">
        <f t="shared" si="459"/>
        <v>0</v>
      </c>
      <c r="DX207" s="77">
        <f t="shared" si="460"/>
        <v>0</v>
      </c>
      <c r="DY207" s="77">
        <f t="shared" si="461"/>
        <v>0</v>
      </c>
      <c r="DZ207" s="118"/>
      <c r="EA207" s="118"/>
      <c r="EB207" s="119"/>
      <c r="EC207" s="119"/>
      <c r="ED207" s="77">
        <f t="shared" si="462"/>
        <v>0</v>
      </c>
      <c r="EE207" s="77">
        <f t="shared" si="463"/>
        <v>0</v>
      </c>
      <c r="EF207" s="77">
        <f t="shared" si="464"/>
        <v>0</v>
      </c>
      <c r="EG207" s="118"/>
      <c r="EH207" s="118"/>
      <c r="EI207" s="119"/>
      <c r="EJ207" s="119"/>
      <c r="EK207" s="77">
        <f t="shared" si="465"/>
        <v>0</v>
      </c>
      <c r="EL207" s="77">
        <f t="shared" si="466"/>
        <v>0</v>
      </c>
      <c r="EM207" s="77">
        <f t="shared" si="467"/>
        <v>0</v>
      </c>
      <c r="EN207" s="118"/>
      <c r="EO207" s="118"/>
      <c r="EP207" s="119"/>
      <c r="EQ207" s="119"/>
      <c r="ER207" s="77">
        <f t="shared" si="468"/>
        <v>0</v>
      </c>
      <c r="ES207" s="77">
        <f t="shared" si="469"/>
        <v>0</v>
      </c>
      <c r="ET207" s="77">
        <f t="shared" si="470"/>
        <v>0</v>
      </c>
      <c r="EU207" s="118"/>
      <c r="EV207" s="118"/>
      <c r="EW207" s="119"/>
      <c r="EX207" s="119"/>
      <c r="EY207" s="77">
        <f t="shared" si="471"/>
        <v>0</v>
      </c>
      <c r="EZ207" s="77">
        <f t="shared" si="472"/>
        <v>0</v>
      </c>
      <c r="FA207" s="77">
        <f t="shared" si="473"/>
        <v>0</v>
      </c>
      <c r="FB207" s="118"/>
      <c r="FC207" s="118"/>
      <c r="FD207" s="119"/>
      <c r="FE207" s="119"/>
      <c r="FF207" s="77">
        <f t="shared" si="474"/>
        <v>0</v>
      </c>
      <c r="FG207" s="77">
        <f t="shared" si="475"/>
        <v>0</v>
      </c>
      <c r="FH207" s="77">
        <f t="shared" si="476"/>
        <v>0</v>
      </c>
      <c r="FI207" s="118"/>
      <c r="FJ207" s="118"/>
      <c r="FK207" s="119"/>
      <c r="FL207" s="119"/>
      <c r="FM207" s="77">
        <f t="shared" si="477"/>
        <v>0</v>
      </c>
      <c r="FN207" s="77">
        <f t="shared" si="478"/>
        <v>0</v>
      </c>
      <c r="FO207" s="77">
        <f t="shared" si="479"/>
        <v>0</v>
      </c>
      <c r="FP207" s="118"/>
      <c r="FQ207" s="118"/>
      <c r="FR207" s="119"/>
      <c r="FS207" s="119"/>
      <c r="FT207" s="77">
        <f t="shared" si="480"/>
        <v>0</v>
      </c>
      <c r="FU207" s="77">
        <f t="shared" si="481"/>
        <v>0</v>
      </c>
      <c r="FV207" s="77">
        <f t="shared" si="482"/>
        <v>0</v>
      </c>
      <c r="FW207" s="118"/>
      <c r="FX207" s="118"/>
      <c r="FY207" s="119"/>
      <c r="FZ207" s="119"/>
      <c r="GA207" s="77">
        <f t="shared" si="483"/>
        <v>0</v>
      </c>
      <c r="GB207" s="77">
        <f t="shared" si="484"/>
        <v>0</v>
      </c>
      <c r="GC207" s="77">
        <f t="shared" si="485"/>
        <v>0</v>
      </c>
      <c r="GD207" s="118"/>
      <c r="GE207" s="118"/>
      <c r="GF207" s="119"/>
      <c r="GG207" s="119"/>
      <c r="GH207" s="77">
        <f t="shared" si="486"/>
        <v>0</v>
      </c>
      <c r="GI207" s="77">
        <f t="shared" si="487"/>
        <v>0</v>
      </c>
      <c r="GJ207" s="77">
        <f t="shared" si="488"/>
        <v>0</v>
      </c>
      <c r="GK207" s="118"/>
      <c r="GL207" s="118"/>
      <c r="GM207" s="119"/>
      <c r="GN207" s="119"/>
      <c r="GO207" s="77">
        <f t="shared" si="489"/>
        <v>0</v>
      </c>
      <c r="GP207" s="77">
        <f t="shared" si="490"/>
        <v>0</v>
      </c>
      <c r="GQ207" s="77">
        <f t="shared" si="491"/>
        <v>0</v>
      </c>
      <c r="GR207" s="118"/>
      <c r="GS207" s="118"/>
      <c r="GT207" s="119"/>
      <c r="GU207" s="119"/>
      <c r="GV207" s="77">
        <f t="shared" si="492"/>
        <v>0</v>
      </c>
      <c r="GW207" s="77">
        <f t="shared" si="493"/>
        <v>0</v>
      </c>
      <c r="GX207" s="77">
        <f t="shared" si="494"/>
        <v>0</v>
      </c>
      <c r="GY207" s="118"/>
      <c r="GZ207" s="118"/>
      <c r="HA207" s="119"/>
      <c r="HB207" s="119"/>
      <c r="HC207" s="77">
        <f t="shared" si="495"/>
        <v>0</v>
      </c>
      <c r="HD207" s="77">
        <f t="shared" si="496"/>
        <v>0</v>
      </c>
      <c r="HE207" s="77">
        <f t="shared" si="497"/>
        <v>0</v>
      </c>
      <c r="HF207" s="118"/>
      <c r="HG207" s="118"/>
      <c r="HH207" s="119"/>
      <c r="HI207" s="119"/>
      <c r="HJ207" s="77">
        <f t="shared" si="498"/>
        <v>0</v>
      </c>
      <c r="HK207" s="77">
        <f t="shared" si="499"/>
        <v>0</v>
      </c>
      <c r="HL207" s="77">
        <f t="shared" si="500"/>
        <v>0</v>
      </c>
      <c r="HM207" s="120"/>
      <c r="HN207" s="120"/>
      <c r="HO207" s="120"/>
      <c r="HP207" s="120"/>
      <c r="HQ207" s="120"/>
      <c r="HR207" s="120"/>
      <c r="HS207" s="76">
        <f t="shared" si="395"/>
        <v>0</v>
      </c>
      <c r="HT207" s="76">
        <f t="shared" si="396"/>
        <v>0</v>
      </c>
      <c r="HU207" s="76">
        <f t="shared" si="397"/>
        <v>0</v>
      </c>
      <c r="HV207" s="76">
        <f t="shared" si="398"/>
        <v>0</v>
      </c>
      <c r="HW207" s="76">
        <f t="shared" si="399"/>
        <v>0</v>
      </c>
      <c r="HX207" s="76">
        <f t="shared" si="400"/>
        <v>0</v>
      </c>
      <c r="HY207" s="76">
        <f t="shared" si="401"/>
        <v>0</v>
      </c>
      <c r="HZ207" s="76">
        <f t="shared" si="402"/>
        <v>0</v>
      </c>
      <c r="IA207" s="76">
        <f t="shared" si="403"/>
        <v>0</v>
      </c>
      <c r="IB207" s="76">
        <f t="shared" si="404"/>
        <v>0</v>
      </c>
      <c r="IC207" s="76">
        <f t="shared" si="405"/>
        <v>0</v>
      </c>
      <c r="ID207" s="76">
        <f t="shared" si="406"/>
        <v>0</v>
      </c>
      <c r="IE207" s="78">
        <f>IF('Daftar Pegawai'!I201="ASN YANG TIDAK DIBAYARKAN TPP",100%,
 IF(HZ207&gt;=$C$4,100%,
 (HN207*3%)+H207+I207+J207+O207+P207+Q207+V207+W207+X207+AC207+AD207+AE207+AJ207+AK207+AL207+AQ207+AR207+AS207+AX207+AY207+AZ207+BE207+BF207+BG207+BL207+BM207+BN207+BS207+BT207+BU207+BZ207+CA207+CB207+CG207+CH207+CI207+CN207+CO207+CP207+CU207+CV207+CW207+DB207+DC207+DD207+DI207+DJ207+DK207+DP207+DQ207+DR207+DW207+DX207+DY207+ED207+EE207+EF207+EK207+EL207+EM207+ER207+ES207+ET207+EY207+EZ207+FA207+FF207+FG207+FH207+FM207+FN207+FO207+FT207+FU207+FV207+GA207+GB207+GC207+GH207+GI207+GJ207+GO207+GP207+GQ207+GV207+GW207+GX207+HC207+HD207+HE207+HJ207+HK207+HL207+'Daftar Pegawai'!K201+'Daftar Pegawai'!M201+'Daftar Pegawai'!U201+'Daftar Pegawai'!O201+'Daftar Pegawai'!Q201+'Daftar Pegawai'!S201
 )
)</f>
        <v>1</v>
      </c>
      <c r="IF207" s="78">
        <f t="shared" si="501"/>
        <v>1</v>
      </c>
    </row>
    <row r="208" spans="1:240" x14ac:dyDescent="0.25">
      <c r="A208" s="121">
        <f t="shared" si="407"/>
        <v>198</v>
      </c>
      <c r="B208" s="121">
        <f>'Daftar Pegawai'!B202</f>
        <v>0</v>
      </c>
      <c r="C208" s="121">
        <f>'Daftar Pegawai'!C202</f>
        <v>0</v>
      </c>
      <c r="D208" s="118"/>
      <c r="E208" s="118"/>
      <c r="F208" s="119"/>
      <c r="G208" s="119"/>
      <c r="H208" s="77">
        <f t="shared" si="408"/>
        <v>0</v>
      </c>
      <c r="I208" s="77">
        <f t="shared" si="409"/>
        <v>0</v>
      </c>
      <c r="J208" s="77">
        <f t="shared" si="410"/>
        <v>0</v>
      </c>
      <c r="K208" s="118"/>
      <c r="L208" s="118"/>
      <c r="M208" s="119"/>
      <c r="N208" s="119"/>
      <c r="O208" s="77">
        <f t="shared" si="411"/>
        <v>0</v>
      </c>
      <c r="P208" s="77">
        <f t="shared" si="412"/>
        <v>0</v>
      </c>
      <c r="Q208" s="77">
        <f t="shared" si="413"/>
        <v>0</v>
      </c>
      <c r="R208" s="118"/>
      <c r="S208" s="118"/>
      <c r="T208" s="119"/>
      <c r="U208" s="119"/>
      <c r="V208" s="77">
        <f t="shared" si="414"/>
        <v>0</v>
      </c>
      <c r="W208" s="77">
        <f t="shared" si="415"/>
        <v>0</v>
      </c>
      <c r="X208" s="77">
        <f t="shared" si="416"/>
        <v>0</v>
      </c>
      <c r="Y208" s="118"/>
      <c r="Z208" s="118"/>
      <c r="AA208" s="119"/>
      <c r="AB208" s="119"/>
      <c r="AC208" s="77">
        <f t="shared" si="417"/>
        <v>0</v>
      </c>
      <c r="AD208" s="77">
        <f t="shared" si="418"/>
        <v>0</v>
      </c>
      <c r="AE208" s="77">
        <f t="shared" si="419"/>
        <v>0</v>
      </c>
      <c r="AF208" s="118"/>
      <c r="AG208" s="118"/>
      <c r="AH208" s="119"/>
      <c r="AI208" s="119"/>
      <c r="AJ208" s="77">
        <f t="shared" si="420"/>
        <v>0</v>
      </c>
      <c r="AK208" s="77">
        <f t="shared" si="421"/>
        <v>0</v>
      </c>
      <c r="AL208" s="77">
        <f t="shared" si="422"/>
        <v>0</v>
      </c>
      <c r="AM208" s="118"/>
      <c r="AN208" s="118"/>
      <c r="AO208" s="119"/>
      <c r="AP208" s="119"/>
      <c r="AQ208" s="77">
        <f t="shared" si="423"/>
        <v>0</v>
      </c>
      <c r="AR208" s="77">
        <f t="shared" si="424"/>
        <v>0</v>
      </c>
      <c r="AS208" s="77">
        <f t="shared" si="425"/>
        <v>0</v>
      </c>
      <c r="AT208" s="118"/>
      <c r="AU208" s="118"/>
      <c r="AV208" s="119"/>
      <c r="AW208" s="119"/>
      <c r="AX208" s="77">
        <f t="shared" si="426"/>
        <v>0</v>
      </c>
      <c r="AY208" s="77">
        <f t="shared" si="427"/>
        <v>0</v>
      </c>
      <c r="AZ208" s="77">
        <f t="shared" si="428"/>
        <v>0</v>
      </c>
      <c r="BA208" s="118"/>
      <c r="BB208" s="118"/>
      <c r="BC208" s="119"/>
      <c r="BD208" s="119"/>
      <c r="BE208" s="77">
        <f t="shared" si="429"/>
        <v>0</v>
      </c>
      <c r="BF208" s="77">
        <f t="shared" si="430"/>
        <v>0</v>
      </c>
      <c r="BG208" s="77">
        <f t="shared" si="431"/>
        <v>0</v>
      </c>
      <c r="BH208" s="118"/>
      <c r="BI208" s="118"/>
      <c r="BJ208" s="119"/>
      <c r="BK208" s="119"/>
      <c r="BL208" s="77">
        <f t="shared" si="432"/>
        <v>0</v>
      </c>
      <c r="BM208" s="77">
        <f t="shared" si="433"/>
        <v>0</v>
      </c>
      <c r="BN208" s="77">
        <f t="shared" si="434"/>
        <v>0</v>
      </c>
      <c r="BO208" s="118"/>
      <c r="BP208" s="118"/>
      <c r="BQ208" s="119"/>
      <c r="BR208" s="119"/>
      <c r="BS208" s="77">
        <f t="shared" si="435"/>
        <v>0</v>
      </c>
      <c r="BT208" s="77">
        <f t="shared" si="436"/>
        <v>0</v>
      </c>
      <c r="BU208" s="77">
        <f t="shared" si="437"/>
        <v>0</v>
      </c>
      <c r="BV208" s="118"/>
      <c r="BW208" s="118"/>
      <c r="BX208" s="119"/>
      <c r="BY208" s="119"/>
      <c r="BZ208" s="77">
        <f t="shared" si="438"/>
        <v>0</v>
      </c>
      <c r="CA208" s="77">
        <f t="shared" si="439"/>
        <v>0</v>
      </c>
      <c r="CB208" s="77">
        <f t="shared" si="440"/>
        <v>0</v>
      </c>
      <c r="CC208" s="118"/>
      <c r="CD208" s="118"/>
      <c r="CE208" s="119"/>
      <c r="CF208" s="119"/>
      <c r="CG208" s="77">
        <f t="shared" si="441"/>
        <v>0</v>
      </c>
      <c r="CH208" s="77">
        <f t="shared" si="442"/>
        <v>0</v>
      </c>
      <c r="CI208" s="77">
        <f t="shared" si="443"/>
        <v>0</v>
      </c>
      <c r="CJ208" s="118"/>
      <c r="CK208" s="118"/>
      <c r="CL208" s="119"/>
      <c r="CM208" s="119"/>
      <c r="CN208" s="77">
        <f t="shared" si="444"/>
        <v>0</v>
      </c>
      <c r="CO208" s="77">
        <f t="shared" si="445"/>
        <v>0</v>
      </c>
      <c r="CP208" s="77">
        <f t="shared" si="446"/>
        <v>0</v>
      </c>
      <c r="CQ208" s="118"/>
      <c r="CR208" s="118"/>
      <c r="CS208" s="119"/>
      <c r="CT208" s="119"/>
      <c r="CU208" s="77">
        <f t="shared" si="447"/>
        <v>0</v>
      </c>
      <c r="CV208" s="77">
        <f t="shared" si="448"/>
        <v>0</v>
      </c>
      <c r="CW208" s="77">
        <f t="shared" si="449"/>
        <v>0</v>
      </c>
      <c r="CX208" s="118"/>
      <c r="CY208" s="118"/>
      <c r="CZ208" s="119"/>
      <c r="DA208" s="119"/>
      <c r="DB208" s="77">
        <f t="shared" si="450"/>
        <v>0</v>
      </c>
      <c r="DC208" s="77">
        <f t="shared" si="451"/>
        <v>0</v>
      </c>
      <c r="DD208" s="77">
        <f t="shared" si="452"/>
        <v>0</v>
      </c>
      <c r="DE208" s="118"/>
      <c r="DF208" s="118"/>
      <c r="DG208" s="119"/>
      <c r="DH208" s="119"/>
      <c r="DI208" s="77">
        <f t="shared" si="453"/>
        <v>0</v>
      </c>
      <c r="DJ208" s="77">
        <f t="shared" si="454"/>
        <v>0</v>
      </c>
      <c r="DK208" s="77">
        <f t="shared" si="455"/>
        <v>0</v>
      </c>
      <c r="DL208" s="118"/>
      <c r="DM208" s="118"/>
      <c r="DN208" s="119"/>
      <c r="DO208" s="119"/>
      <c r="DP208" s="77">
        <f t="shared" si="456"/>
        <v>0</v>
      </c>
      <c r="DQ208" s="77">
        <f t="shared" si="457"/>
        <v>0</v>
      </c>
      <c r="DR208" s="77">
        <f t="shared" si="458"/>
        <v>0</v>
      </c>
      <c r="DS208" s="118"/>
      <c r="DT208" s="118"/>
      <c r="DU208" s="119"/>
      <c r="DV208" s="119"/>
      <c r="DW208" s="77">
        <f t="shared" si="459"/>
        <v>0</v>
      </c>
      <c r="DX208" s="77">
        <f t="shared" si="460"/>
        <v>0</v>
      </c>
      <c r="DY208" s="77">
        <f t="shared" si="461"/>
        <v>0</v>
      </c>
      <c r="DZ208" s="118"/>
      <c r="EA208" s="118"/>
      <c r="EB208" s="119"/>
      <c r="EC208" s="119"/>
      <c r="ED208" s="77">
        <f t="shared" si="462"/>
        <v>0</v>
      </c>
      <c r="EE208" s="77">
        <f t="shared" si="463"/>
        <v>0</v>
      </c>
      <c r="EF208" s="77">
        <f t="shared" si="464"/>
        <v>0</v>
      </c>
      <c r="EG208" s="118"/>
      <c r="EH208" s="118"/>
      <c r="EI208" s="119"/>
      <c r="EJ208" s="119"/>
      <c r="EK208" s="77">
        <f t="shared" si="465"/>
        <v>0</v>
      </c>
      <c r="EL208" s="77">
        <f t="shared" si="466"/>
        <v>0</v>
      </c>
      <c r="EM208" s="77">
        <f t="shared" si="467"/>
        <v>0</v>
      </c>
      <c r="EN208" s="118"/>
      <c r="EO208" s="118"/>
      <c r="EP208" s="119"/>
      <c r="EQ208" s="119"/>
      <c r="ER208" s="77">
        <f t="shared" si="468"/>
        <v>0</v>
      </c>
      <c r="ES208" s="77">
        <f t="shared" si="469"/>
        <v>0</v>
      </c>
      <c r="ET208" s="77">
        <f t="shared" si="470"/>
        <v>0</v>
      </c>
      <c r="EU208" s="118"/>
      <c r="EV208" s="118"/>
      <c r="EW208" s="119"/>
      <c r="EX208" s="119"/>
      <c r="EY208" s="77">
        <f t="shared" si="471"/>
        <v>0</v>
      </c>
      <c r="EZ208" s="77">
        <f t="shared" si="472"/>
        <v>0</v>
      </c>
      <c r="FA208" s="77">
        <f t="shared" si="473"/>
        <v>0</v>
      </c>
      <c r="FB208" s="118"/>
      <c r="FC208" s="118"/>
      <c r="FD208" s="119"/>
      <c r="FE208" s="119"/>
      <c r="FF208" s="77">
        <f t="shared" si="474"/>
        <v>0</v>
      </c>
      <c r="FG208" s="77">
        <f t="shared" si="475"/>
        <v>0</v>
      </c>
      <c r="FH208" s="77">
        <f t="shared" si="476"/>
        <v>0</v>
      </c>
      <c r="FI208" s="118"/>
      <c r="FJ208" s="118"/>
      <c r="FK208" s="119"/>
      <c r="FL208" s="119"/>
      <c r="FM208" s="77">
        <f t="shared" si="477"/>
        <v>0</v>
      </c>
      <c r="FN208" s="77">
        <f t="shared" si="478"/>
        <v>0</v>
      </c>
      <c r="FO208" s="77">
        <f t="shared" si="479"/>
        <v>0</v>
      </c>
      <c r="FP208" s="118"/>
      <c r="FQ208" s="118"/>
      <c r="FR208" s="119"/>
      <c r="FS208" s="119"/>
      <c r="FT208" s="77">
        <f t="shared" si="480"/>
        <v>0</v>
      </c>
      <c r="FU208" s="77">
        <f t="shared" si="481"/>
        <v>0</v>
      </c>
      <c r="FV208" s="77">
        <f t="shared" si="482"/>
        <v>0</v>
      </c>
      <c r="FW208" s="118"/>
      <c r="FX208" s="118"/>
      <c r="FY208" s="119"/>
      <c r="FZ208" s="119"/>
      <c r="GA208" s="77">
        <f t="shared" si="483"/>
        <v>0</v>
      </c>
      <c r="GB208" s="77">
        <f t="shared" si="484"/>
        <v>0</v>
      </c>
      <c r="GC208" s="77">
        <f t="shared" si="485"/>
        <v>0</v>
      </c>
      <c r="GD208" s="118"/>
      <c r="GE208" s="118"/>
      <c r="GF208" s="119"/>
      <c r="GG208" s="119"/>
      <c r="GH208" s="77">
        <f t="shared" si="486"/>
        <v>0</v>
      </c>
      <c r="GI208" s="77">
        <f t="shared" si="487"/>
        <v>0</v>
      </c>
      <c r="GJ208" s="77">
        <f t="shared" si="488"/>
        <v>0</v>
      </c>
      <c r="GK208" s="118"/>
      <c r="GL208" s="118"/>
      <c r="GM208" s="119"/>
      <c r="GN208" s="119"/>
      <c r="GO208" s="77">
        <f t="shared" si="489"/>
        <v>0</v>
      </c>
      <c r="GP208" s="77">
        <f t="shared" si="490"/>
        <v>0</v>
      </c>
      <c r="GQ208" s="77">
        <f t="shared" si="491"/>
        <v>0</v>
      </c>
      <c r="GR208" s="118"/>
      <c r="GS208" s="118"/>
      <c r="GT208" s="119"/>
      <c r="GU208" s="119"/>
      <c r="GV208" s="77">
        <f t="shared" si="492"/>
        <v>0</v>
      </c>
      <c r="GW208" s="77">
        <f t="shared" si="493"/>
        <v>0</v>
      </c>
      <c r="GX208" s="77">
        <f t="shared" si="494"/>
        <v>0</v>
      </c>
      <c r="GY208" s="118"/>
      <c r="GZ208" s="118"/>
      <c r="HA208" s="119"/>
      <c r="HB208" s="119"/>
      <c r="HC208" s="77">
        <f t="shared" si="495"/>
        <v>0</v>
      </c>
      <c r="HD208" s="77">
        <f t="shared" si="496"/>
        <v>0</v>
      </c>
      <c r="HE208" s="77">
        <f t="shared" si="497"/>
        <v>0</v>
      </c>
      <c r="HF208" s="118"/>
      <c r="HG208" s="118"/>
      <c r="HH208" s="119"/>
      <c r="HI208" s="119"/>
      <c r="HJ208" s="77">
        <f t="shared" si="498"/>
        <v>0</v>
      </c>
      <c r="HK208" s="77">
        <f t="shared" si="499"/>
        <v>0</v>
      </c>
      <c r="HL208" s="77">
        <f t="shared" si="500"/>
        <v>0</v>
      </c>
      <c r="HM208" s="120"/>
      <c r="HN208" s="120"/>
      <c r="HO208" s="120"/>
      <c r="HP208" s="120"/>
      <c r="HQ208" s="120"/>
      <c r="HR208" s="120"/>
      <c r="HS208" s="76">
        <f t="shared" si="395"/>
        <v>0</v>
      </c>
      <c r="HT208" s="76">
        <f t="shared" si="396"/>
        <v>0</v>
      </c>
      <c r="HU208" s="76">
        <f t="shared" si="397"/>
        <v>0</v>
      </c>
      <c r="HV208" s="76">
        <f t="shared" si="398"/>
        <v>0</v>
      </c>
      <c r="HW208" s="76">
        <f t="shared" si="399"/>
        <v>0</v>
      </c>
      <c r="HX208" s="76">
        <f t="shared" si="400"/>
        <v>0</v>
      </c>
      <c r="HY208" s="76">
        <f t="shared" si="401"/>
        <v>0</v>
      </c>
      <c r="HZ208" s="76">
        <f t="shared" si="402"/>
        <v>0</v>
      </c>
      <c r="IA208" s="76">
        <f t="shared" si="403"/>
        <v>0</v>
      </c>
      <c r="IB208" s="76">
        <f t="shared" si="404"/>
        <v>0</v>
      </c>
      <c r="IC208" s="76">
        <f t="shared" si="405"/>
        <v>0</v>
      </c>
      <c r="ID208" s="76">
        <f t="shared" si="406"/>
        <v>0</v>
      </c>
      <c r="IE208" s="78">
        <f>IF('Daftar Pegawai'!I202="ASN YANG TIDAK DIBAYARKAN TPP",100%,
 IF(HZ208&gt;=$C$4,100%,
 (HN208*3%)+H208+I208+J208+O208+P208+Q208+V208+W208+X208+AC208+AD208+AE208+AJ208+AK208+AL208+AQ208+AR208+AS208+AX208+AY208+AZ208+BE208+BF208+BG208+BL208+BM208+BN208+BS208+BT208+BU208+BZ208+CA208+CB208+CG208+CH208+CI208+CN208+CO208+CP208+CU208+CV208+CW208+DB208+DC208+DD208+DI208+DJ208+DK208+DP208+DQ208+DR208+DW208+DX208+DY208+ED208+EE208+EF208+EK208+EL208+EM208+ER208+ES208+ET208+EY208+EZ208+FA208+FF208+FG208+FH208+FM208+FN208+FO208+FT208+FU208+FV208+GA208+GB208+GC208+GH208+GI208+GJ208+GO208+GP208+GQ208+GV208+GW208+GX208+HC208+HD208+HE208+HJ208+HK208+HL208+'Daftar Pegawai'!K202+'Daftar Pegawai'!M202+'Daftar Pegawai'!U202+'Daftar Pegawai'!O202+'Daftar Pegawai'!Q202+'Daftar Pegawai'!S202
 )
)</f>
        <v>1</v>
      </c>
      <c r="IF208" s="78">
        <f t="shared" si="501"/>
        <v>1</v>
      </c>
    </row>
    <row r="209" spans="1:240" x14ac:dyDescent="0.25">
      <c r="A209" s="121">
        <f t="shared" si="407"/>
        <v>199</v>
      </c>
      <c r="B209" s="121">
        <f>'Daftar Pegawai'!B203</f>
        <v>0</v>
      </c>
      <c r="C209" s="121">
        <f>'Daftar Pegawai'!C203</f>
        <v>0</v>
      </c>
      <c r="D209" s="118"/>
      <c r="E209" s="118"/>
      <c r="F209" s="119"/>
      <c r="G209" s="119"/>
      <c r="H209" s="77">
        <f t="shared" si="408"/>
        <v>0</v>
      </c>
      <c r="I209" s="77">
        <f t="shared" si="409"/>
        <v>0</v>
      </c>
      <c r="J209" s="77">
        <f t="shared" si="410"/>
        <v>0</v>
      </c>
      <c r="K209" s="118"/>
      <c r="L209" s="118"/>
      <c r="M209" s="119"/>
      <c r="N209" s="119"/>
      <c r="O209" s="77">
        <f t="shared" si="411"/>
        <v>0</v>
      </c>
      <c r="P209" s="77">
        <f t="shared" si="412"/>
        <v>0</v>
      </c>
      <c r="Q209" s="77">
        <f t="shared" si="413"/>
        <v>0</v>
      </c>
      <c r="R209" s="118"/>
      <c r="S209" s="118"/>
      <c r="T209" s="119"/>
      <c r="U209" s="119"/>
      <c r="V209" s="77">
        <f t="shared" si="414"/>
        <v>0</v>
      </c>
      <c r="W209" s="77">
        <f t="shared" si="415"/>
        <v>0</v>
      </c>
      <c r="X209" s="77">
        <f t="shared" si="416"/>
        <v>0</v>
      </c>
      <c r="Y209" s="118"/>
      <c r="Z209" s="118"/>
      <c r="AA209" s="119"/>
      <c r="AB209" s="119"/>
      <c r="AC209" s="77">
        <f t="shared" si="417"/>
        <v>0</v>
      </c>
      <c r="AD209" s="77">
        <f t="shared" si="418"/>
        <v>0</v>
      </c>
      <c r="AE209" s="77">
        <f t="shared" si="419"/>
        <v>0</v>
      </c>
      <c r="AF209" s="118"/>
      <c r="AG209" s="118"/>
      <c r="AH209" s="119"/>
      <c r="AI209" s="119"/>
      <c r="AJ209" s="77">
        <f t="shared" si="420"/>
        <v>0</v>
      </c>
      <c r="AK209" s="77">
        <f t="shared" si="421"/>
        <v>0</v>
      </c>
      <c r="AL209" s="77">
        <f t="shared" si="422"/>
        <v>0</v>
      </c>
      <c r="AM209" s="118"/>
      <c r="AN209" s="118"/>
      <c r="AO209" s="119"/>
      <c r="AP209" s="119"/>
      <c r="AQ209" s="77">
        <f t="shared" si="423"/>
        <v>0</v>
      </c>
      <c r="AR209" s="77">
        <f t="shared" si="424"/>
        <v>0</v>
      </c>
      <c r="AS209" s="77">
        <f t="shared" si="425"/>
        <v>0</v>
      </c>
      <c r="AT209" s="118"/>
      <c r="AU209" s="118"/>
      <c r="AV209" s="119"/>
      <c r="AW209" s="119"/>
      <c r="AX209" s="77">
        <f t="shared" si="426"/>
        <v>0</v>
      </c>
      <c r="AY209" s="77">
        <f t="shared" si="427"/>
        <v>0</v>
      </c>
      <c r="AZ209" s="77">
        <f t="shared" si="428"/>
        <v>0</v>
      </c>
      <c r="BA209" s="118"/>
      <c r="BB209" s="118"/>
      <c r="BC209" s="119"/>
      <c r="BD209" s="119"/>
      <c r="BE209" s="77">
        <f t="shared" si="429"/>
        <v>0</v>
      </c>
      <c r="BF209" s="77">
        <f t="shared" si="430"/>
        <v>0</v>
      </c>
      <c r="BG209" s="77">
        <f t="shared" si="431"/>
        <v>0</v>
      </c>
      <c r="BH209" s="118"/>
      <c r="BI209" s="118"/>
      <c r="BJ209" s="119"/>
      <c r="BK209" s="119"/>
      <c r="BL209" s="77">
        <f t="shared" si="432"/>
        <v>0</v>
      </c>
      <c r="BM209" s="77">
        <f t="shared" si="433"/>
        <v>0</v>
      </c>
      <c r="BN209" s="77">
        <f t="shared" si="434"/>
        <v>0</v>
      </c>
      <c r="BO209" s="118"/>
      <c r="BP209" s="118"/>
      <c r="BQ209" s="119"/>
      <c r="BR209" s="119"/>
      <c r="BS209" s="77">
        <f t="shared" si="435"/>
        <v>0</v>
      </c>
      <c r="BT209" s="77">
        <f t="shared" si="436"/>
        <v>0</v>
      </c>
      <c r="BU209" s="77">
        <f t="shared" si="437"/>
        <v>0</v>
      </c>
      <c r="BV209" s="118"/>
      <c r="BW209" s="118"/>
      <c r="BX209" s="119"/>
      <c r="BY209" s="119"/>
      <c r="BZ209" s="77">
        <f t="shared" si="438"/>
        <v>0</v>
      </c>
      <c r="CA209" s="77">
        <f t="shared" si="439"/>
        <v>0</v>
      </c>
      <c r="CB209" s="77">
        <f t="shared" si="440"/>
        <v>0</v>
      </c>
      <c r="CC209" s="118"/>
      <c r="CD209" s="118"/>
      <c r="CE209" s="119"/>
      <c r="CF209" s="119"/>
      <c r="CG209" s="77">
        <f t="shared" si="441"/>
        <v>0</v>
      </c>
      <c r="CH209" s="77">
        <f t="shared" si="442"/>
        <v>0</v>
      </c>
      <c r="CI209" s="77">
        <f t="shared" si="443"/>
        <v>0</v>
      </c>
      <c r="CJ209" s="118"/>
      <c r="CK209" s="118"/>
      <c r="CL209" s="119"/>
      <c r="CM209" s="119"/>
      <c r="CN209" s="77">
        <f t="shared" si="444"/>
        <v>0</v>
      </c>
      <c r="CO209" s="77">
        <f t="shared" si="445"/>
        <v>0</v>
      </c>
      <c r="CP209" s="77">
        <f t="shared" si="446"/>
        <v>0</v>
      </c>
      <c r="CQ209" s="118"/>
      <c r="CR209" s="118"/>
      <c r="CS209" s="119"/>
      <c r="CT209" s="119"/>
      <c r="CU209" s="77">
        <f t="shared" si="447"/>
        <v>0</v>
      </c>
      <c r="CV209" s="77">
        <f t="shared" si="448"/>
        <v>0</v>
      </c>
      <c r="CW209" s="77">
        <f t="shared" si="449"/>
        <v>0</v>
      </c>
      <c r="CX209" s="118"/>
      <c r="CY209" s="118"/>
      <c r="CZ209" s="119"/>
      <c r="DA209" s="119"/>
      <c r="DB209" s="77">
        <f t="shared" si="450"/>
        <v>0</v>
      </c>
      <c r="DC209" s="77">
        <f t="shared" si="451"/>
        <v>0</v>
      </c>
      <c r="DD209" s="77">
        <f t="shared" si="452"/>
        <v>0</v>
      </c>
      <c r="DE209" s="118"/>
      <c r="DF209" s="118"/>
      <c r="DG209" s="119"/>
      <c r="DH209" s="119"/>
      <c r="DI209" s="77">
        <f t="shared" si="453"/>
        <v>0</v>
      </c>
      <c r="DJ209" s="77">
        <f t="shared" si="454"/>
        <v>0</v>
      </c>
      <c r="DK209" s="77">
        <f t="shared" si="455"/>
        <v>0</v>
      </c>
      <c r="DL209" s="118"/>
      <c r="DM209" s="118"/>
      <c r="DN209" s="119"/>
      <c r="DO209" s="119"/>
      <c r="DP209" s="77">
        <f t="shared" si="456"/>
        <v>0</v>
      </c>
      <c r="DQ209" s="77">
        <f t="shared" si="457"/>
        <v>0</v>
      </c>
      <c r="DR209" s="77">
        <f t="shared" si="458"/>
        <v>0</v>
      </c>
      <c r="DS209" s="118"/>
      <c r="DT209" s="118"/>
      <c r="DU209" s="119"/>
      <c r="DV209" s="119"/>
      <c r="DW209" s="77">
        <f t="shared" si="459"/>
        <v>0</v>
      </c>
      <c r="DX209" s="77">
        <f t="shared" si="460"/>
        <v>0</v>
      </c>
      <c r="DY209" s="77">
        <f t="shared" si="461"/>
        <v>0</v>
      </c>
      <c r="DZ209" s="118"/>
      <c r="EA209" s="118"/>
      <c r="EB209" s="119"/>
      <c r="EC209" s="119"/>
      <c r="ED209" s="77">
        <f t="shared" si="462"/>
        <v>0</v>
      </c>
      <c r="EE209" s="77">
        <f t="shared" si="463"/>
        <v>0</v>
      </c>
      <c r="EF209" s="77">
        <f t="shared" si="464"/>
        <v>0</v>
      </c>
      <c r="EG209" s="118"/>
      <c r="EH209" s="118"/>
      <c r="EI209" s="119"/>
      <c r="EJ209" s="119"/>
      <c r="EK209" s="77">
        <f t="shared" si="465"/>
        <v>0</v>
      </c>
      <c r="EL209" s="77">
        <f t="shared" si="466"/>
        <v>0</v>
      </c>
      <c r="EM209" s="77">
        <f t="shared" si="467"/>
        <v>0</v>
      </c>
      <c r="EN209" s="118"/>
      <c r="EO209" s="118"/>
      <c r="EP209" s="119"/>
      <c r="EQ209" s="119"/>
      <c r="ER209" s="77">
        <f t="shared" si="468"/>
        <v>0</v>
      </c>
      <c r="ES209" s="77">
        <f t="shared" si="469"/>
        <v>0</v>
      </c>
      <c r="ET209" s="77">
        <f t="shared" si="470"/>
        <v>0</v>
      </c>
      <c r="EU209" s="118"/>
      <c r="EV209" s="118"/>
      <c r="EW209" s="119"/>
      <c r="EX209" s="119"/>
      <c r="EY209" s="77">
        <f t="shared" si="471"/>
        <v>0</v>
      </c>
      <c r="EZ209" s="77">
        <f t="shared" si="472"/>
        <v>0</v>
      </c>
      <c r="FA209" s="77">
        <f t="shared" si="473"/>
        <v>0</v>
      </c>
      <c r="FB209" s="118"/>
      <c r="FC209" s="118"/>
      <c r="FD209" s="119"/>
      <c r="FE209" s="119"/>
      <c r="FF209" s="77">
        <f t="shared" si="474"/>
        <v>0</v>
      </c>
      <c r="FG209" s="77">
        <f t="shared" si="475"/>
        <v>0</v>
      </c>
      <c r="FH209" s="77">
        <f t="shared" si="476"/>
        <v>0</v>
      </c>
      <c r="FI209" s="118"/>
      <c r="FJ209" s="118"/>
      <c r="FK209" s="119"/>
      <c r="FL209" s="119"/>
      <c r="FM209" s="77">
        <f t="shared" si="477"/>
        <v>0</v>
      </c>
      <c r="FN209" s="77">
        <f t="shared" si="478"/>
        <v>0</v>
      </c>
      <c r="FO209" s="77">
        <f t="shared" si="479"/>
        <v>0</v>
      </c>
      <c r="FP209" s="118"/>
      <c r="FQ209" s="118"/>
      <c r="FR209" s="119"/>
      <c r="FS209" s="119"/>
      <c r="FT209" s="77">
        <f t="shared" si="480"/>
        <v>0</v>
      </c>
      <c r="FU209" s="77">
        <f t="shared" si="481"/>
        <v>0</v>
      </c>
      <c r="FV209" s="77">
        <f t="shared" si="482"/>
        <v>0</v>
      </c>
      <c r="FW209" s="118"/>
      <c r="FX209" s="118"/>
      <c r="FY209" s="119"/>
      <c r="FZ209" s="119"/>
      <c r="GA209" s="77">
        <f t="shared" si="483"/>
        <v>0</v>
      </c>
      <c r="GB209" s="77">
        <f t="shared" si="484"/>
        <v>0</v>
      </c>
      <c r="GC209" s="77">
        <f t="shared" si="485"/>
        <v>0</v>
      </c>
      <c r="GD209" s="118"/>
      <c r="GE209" s="118"/>
      <c r="GF209" s="119"/>
      <c r="GG209" s="119"/>
      <c r="GH209" s="77">
        <f t="shared" si="486"/>
        <v>0</v>
      </c>
      <c r="GI209" s="77">
        <f t="shared" si="487"/>
        <v>0</v>
      </c>
      <c r="GJ209" s="77">
        <f t="shared" si="488"/>
        <v>0</v>
      </c>
      <c r="GK209" s="118"/>
      <c r="GL209" s="118"/>
      <c r="GM209" s="119"/>
      <c r="GN209" s="119"/>
      <c r="GO209" s="77">
        <f t="shared" si="489"/>
        <v>0</v>
      </c>
      <c r="GP209" s="77">
        <f t="shared" si="490"/>
        <v>0</v>
      </c>
      <c r="GQ209" s="77">
        <f t="shared" si="491"/>
        <v>0</v>
      </c>
      <c r="GR209" s="118"/>
      <c r="GS209" s="118"/>
      <c r="GT209" s="119"/>
      <c r="GU209" s="119"/>
      <c r="GV209" s="77">
        <f t="shared" si="492"/>
        <v>0</v>
      </c>
      <c r="GW209" s="77">
        <f t="shared" si="493"/>
        <v>0</v>
      </c>
      <c r="GX209" s="77">
        <f t="shared" si="494"/>
        <v>0</v>
      </c>
      <c r="GY209" s="118"/>
      <c r="GZ209" s="118"/>
      <c r="HA209" s="119"/>
      <c r="HB209" s="119"/>
      <c r="HC209" s="77">
        <f t="shared" si="495"/>
        <v>0</v>
      </c>
      <c r="HD209" s="77">
        <f t="shared" si="496"/>
        <v>0</v>
      </c>
      <c r="HE209" s="77">
        <f t="shared" si="497"/>
        <v>0</v>
      </c>
      <c r="HF209" s="118"/>
      <c r="HG209" s="118"/>
      <c r="HH209" s="119"/>
      <c r="HI209" s="119"/>
      <c r="HJ209" s="77">
        <f t="shared" si="498"/>
        <v>0</v>
      </c>
      <c r="HK209" s="77">
        <f t="shared" si="499"/>
        <v>0</v>
      </c>
      <c r="HL209" s="77">
        <f t="shared" si="500"/>
        <v>0</v>
      </c>
      <c r="HM209" s="120"/>
      <c r="HN209" s="120"/>
      <c r="HO209" s="120"/>
      <c r="HP209" s="120"/>
      <c r="HQ209" s="120"/>
      <c r="HR209" s="120"/>
      <c r="HS209" s="76">
        <f t="shared" si="395"/>
        <v>0</v>
      </c>
      <c r="HT209" s="76">
        <f t="shared" si="396"/>
        <v>0</v>
      </c>
      <c r="HU209" s="76">
        <f t="shared" si="397"/>
        <v>0</v>
      </c>
      <c r="HV209" s="76">
        <f t="shared" si="398"/>
        <v>0</v>
      </c>
      <c r="HW209" s="76">
        <f t="shared" si="399"/>
        <v>0</v>
      </c>
      <c r="HX209" s="76">
        <f t="shared" si="400"/>
        <v>0</v>
      </c>
      <c r="HY209" s="76">
        <f t="shared" si="401"/>
        <v>0</v>
      </c>
      <c r="HZ209" s="76">
        <f t="shared" si="402"/>
        <v>0</v>
      </c>
      <c r="IA209" s="76">
        <f t="shared" si="403"/>
        <v>0</v>
      </c>
      <c r="IB209" s="76">
        <f t="shared" si="404"/>
        <v>0</v>
      </c>
      <c r="IC209" s="76">
        <f t="shared" si="405"/>
        <v>0</v>
      </c>
      <c r="ID209" s="76">
        <f t="shared" si="406"/>
        <v>0</v>
      </c>
      <c r="IE209" s="78">
        <f>IF('Daftar Pegawai'!I203="ASN YANG TIDAK DIBAYARKAN TPP",100%,
 IF(HZ209&gt;=$C$4,100%,
 (HN209*3%)+H209+I209+J209+O209+P209+Q209+V209+W209+X209+AC209+AD209+AE209+AJ209+AK209+AL209+AQ209+AR209+AS209+AX209+AY209+AZ209+BE209+BF209+BG209+BL209+BM209+BN209+BS209+BT209+BU209+BZ209+CA209+CB209+CG209+CH209+CI209+CN209+CO209+CP209+CU209+CV209+CW209+DB209+DC209+DD209+DI209+DJ209+DK209+DP209+DQ209+DR209+DW209+DX209+DY209+ED209+EE209+EF209+EK209+EL209+EM209+ER209+ES209+ET209+EY209+EZ209+FA209+FF209+FG209+FH209+FM209+FN209+FO209+FT209+FU209+FV209+GA209+GB209+GC209+GH209+GI209+GJ209+GO209+GP209+GQ209+GV209+GW209+GX209+HC209+HD209+HE209+HJ209+HK209+HL209+'Daftar Pegawai'!K203+'Daftar Pegawai'!M203+'Daftar Pegawai'!U203+'Daftar Pegawai'!O203+'Daftar Pegawai'!Q203+'Daftar Pegawai'!S203
 )
)</f>
        <v>1</v>
      </c>
      <c r="IF209" s="78">
        <f t="shared" si="501"/>
        <v>1</v>
      </c>
    </row>
    <row r="210" spans="1:240" x14ac:dyDescent="0.25">
      <c r="A210" s="121">
        <f t="shared" si="407"/>
        <v>200</v>
      </c>
      <c r="B210" s="121">
        <f>'Daftar Pegawai'!B204</f>
        <v>0</v>
      </c>
      <c r="C210" s="121">
        <f>'Daftar Pegawai'!C204</f>
        <v>0</v>
      </c>
      <c r="D210" s="118"/>
      <c r="E210" s="118"/>
      <c r="F210" s="119"/>
      <c r="G210" s="119"/>
      <c r="H210" s="77">
        <f t="shared" si="408"/>
        <v>0</v>
      </c>
      <c r="I210" s="77">
        <f t="shared" si="409"/>
        <v>0</v>
      </c>
      <c r="J210" s="77">
        <f t="shared" si="410"/>
        <v>0</v>
      </c>
      <c r="K210" s="118"/>
      <c r="L210" s="118"/>
      <c r="M210" s="119"/>
      <c r="N210" s="119"/>
      <c r="O210" s="77">
        <f t="shared" si="411"/>
        <v>0</v>
      </c>
      <c r="P210" s="77">
        <f t="shared" si="412"/>
        <v>0</v>
      </c>
      <c r="Q210" s="77">
        <f t="shared" si="413"/>
        <v>0</v>
      </c>
      <c r="R210" s="118"/>
      <c r="S210" s="118"/>
      <c r="T210" s="119"/>
      <c r="U210" s="119"/>
      <c r="V210" s="77">
        <f t="shared" si="414"/>
        <v>0</v>
      </c>
      <c r="W210" s="77">
        <f t="shared" si="415"/>
        <v>0</v>
      </c>
      <c r="X210" s="77">
        <f t="shared" si="416"/>
        <v>0</v>
      </c>
      <c r="Y210" s="118"/>
      <c r="Z210" s="118"/>
      <c r="AA210" s="119"/>
      <c r="AB210" s="119"/>
      <c r="AC210" s="77">
        <f t="shared" si="417"/>
        <v>0</v>
      </c>
      <c r="AD210" s="77">
        <f t="shared" si="418"/>
        <v>0</v>
      </c>
      <c r="AE210" s="77">
        <f t="shared" si="419"/>
        <v>0</v>
      </c>
      <c r="AF210" s="118"/>
      <c r="AG210" s="118"/>
      <c r="AH210" s="119"/>
      <c r="AI210" s="119"/>
      <c r="AJ210" s="77">
        <f t="shared" si="420"/>
        <v>0</v>
      </c>
      <c r="AK210" s="77">
        <f t="shared" si="421"/>
        <v>0</v>
      </c>
      <c r="AL210" s="77">
        <f t="shared" si="422"/>
        <v>0</v>
      </c>
      <c r="AM210" s="118"/>
      <c r="AN210" s="118"/>
      <c r="AO210" s="119"/>
      <c r="AP210" s="119"/>
      <c r="AQ210" s="77">
        <f t="shared" si="423"/>
        <v>0</v>
      </c>
      <c r="AR210" s="77">
        <f t="shared" si="424"/>
        <v>0</v>
      </c>
      <c r="AS210" s="77">
        <f t="shared" si="425"/>
        <v>0</v>
      </c>
      <c r="AT210" s="118"/>
      <c r="AU210" s="118"/>
      <c r="AV210" s="119"/>
      <c r="AW210" s="119"/>
      <c r="AX210" s="77">
        <f t="shared" si="426"/>
        <v>0</v>
      </c>
      <c r="AY210" s="77">
        <f t="shared" si="427"/>
        <v>0</v>
      </c>
      <c r="AZ210" s="77">
        <f t="shared" si="428"/>
        <v>0</v>
      </c>
      <c r="BA210" s="118"/>
      <c r="BB210" s="118"/>
      <c r="BC210" s="119"/>
      <c r="BD210" s="119"/>
      <c r="BE210" s="77">
        <f t="shared" si="429"/>
        <v>0</v>
      </c>
      <c r="BF210" s="77">
        <f t="shared" si="430"/>
        <v>0</v>
      </c>
      <c r="BG210" s="77">
        <f t="shared" si="431"/>
        <v>0</v>
      </c>
      <c r="BH210" s="118"/>
      <c r="BI210" s="118"/>
      <c r="BJ210" s="119"/>
      <c r="BK210" s="119"/>
      <c r="BL210" s="77">
        <f t="shared" si="432"/>
        <v>0</v>
      </c>
      <c r="BM210" s="77">
        <f t="shared" si="433"/>
        <v>0</v>
      </c>
      <c r="BN210" s="77">
        <f t="shared" si="434"/>
        <v>0</v>
      </c>
      <c r="BO210" s="118"/>
      <c r="BP210" s="118"/>
      <c r="BQ210" s="119"/>
      <c r="BR210" s="119"/>
      <c r="BS210" s="77">
        <f t="shared" si="435"/>
        <v>0</v>
      </c>
      <c r="BT210" s="77">
        <f t="shared" si="436"/>
        <v>0</v>
      </c>
      <c r="BU210" s="77">
        <f t="shared" si="437"/>
        <v>0</v>
      </c>
      <c r="BV210" s="118"/>
      <c r="BW210" s="118"/>
      <c r="BX210" s="119"/>
      <c r="BY210" s="119"/>
      <c r="BZ210" s="77">
        <f t="shared" si="438"/>
        <v>0</v>
      </c>
      <c r="CA210" s="77">
        <f t="shared" si="439"/>
        <v>0</v>
      </c>
      <c r="CB210" s="77">
        <f t="shared" si="440"/>
        <v>0</v>
      </c>
      <c r="CC210" s="118"/>
      <c r="CD210" s="118"/>
      <c r="CE210" s="119"/>
      <c r="CF210" s="119"/>
      <c r="CG210" s="77">
        <f t="shared" si="441"/>
        <v>0</v>
      </c>
      <c r="CH210" s="77">
        <f t="shared" si="442"/>
        <v>0</v>
      </c>
      <c r="CI210" s="77">
        <f t="shared" si="443"/>
        <v>0</v>
      </c>
      <c r="CJ210" s="118"/>
      <c r="CK210" s="118"/>
      <c r="CL210" s="119"/>
      <c r="CM210" s="119"/>
      <c r="CN210" s="77">
        <f t="shared" si="444"/>
        <v>0</v>
      </c>
      <c r="CO210" s="77">
        <f t="shared" si="445"/>
        <v>0</v>
      </c>
      <c r="CP210" s="77">
        <f t="shared" si="446"/>
        <v>0</v>
      </c>
      <c r="CQ210" s="118"/>
      <c r="CR210" s="118"/>
      <c r="CS210" s="119"/>
      <c r="CT210" s="119"/>
      <c r="CU210" s="77">
        <f t="shared" si="447"/>
        <v>0</v>
      </c>
      <c r="CV210" s="77">
        <f t="shared" si="448"/>
        <v>0</v>
      </c>
      <c r="CW210" s="77">
        <f t="shared" si="449"/>
        <v>0</v>
      </c>
      <c r="CX210" s="118"/>
      <c r="CY210" s="118"/>
      <c r="CZ210" s="119"/>
      <c r="DA210" s="119"/>
      <c r="DB210" s="77">
        <f t="shared" si="450"/>
        <v>0</v>
      </c>
      <c r="DC210" s="77">
        <f t="shared" si="451"/>
        <v>0</v>
      </c>
      <c r="DD210" s="77">
        <f t="shared" si="452"/>
        <v>0</v>
      </c>
      <c r="DE210" s="118"/>
      <c r="DF210" s="118"/>
      <c r="DG210" s="119"/>
      <c r="DH210" s="119"/>
      <c r="DI210" s="77">
        <f t="shared" si="453"/>
        <v>0</v>
      </c>
      <c r="DJ210" s="77">
        <f t="shared" si="454"/>
        <v>0</v>
      </c>
      <c r="DK210" s="77">
        <f t="shared" si="455"/>
        <v>0</v>
      </c>
      <c r="DL210" s="118"/>
      <c r="DM210" s="118"/>
      <c r="DN210" s="119"/>
      <c r="DO210" s="119"/>
      <c r="DP210" s="77">
        <f t="shared" si="456"/>
        <v>0</v>
      </c>
      <c r="DQ210" s="77">
        <f t="shared" si="457"/>
        <v>0</v>
      </c>
      <c r="DR210" s="77">
        <f t="shared" si="458"/>
        <v>0</v>
      </c>
      <c r="DS210" s="118"/>
      <c r="DT210" s="118"/>
      <c r="DU210" s="119"/>
      <c r="DV210" s="119"/>
      <c r="DW210" s="77">
        <f t="shared" si="459"/>
        <v>0</v>
      </c>
      <c r="DX210" s="77">
        <f t="shared" si="460"/>
        <v>0</v>
      </c>
      <c r="DY210" s="77">
        <f t="shared" si="461"/>
        <v>0</v>
      </c>
      <c r="DZ210" s="118"/>
      <c r="EA210" s="118"/>
      <c r="EB210" s="119"/>
      <c r="EC210" s="119"/>
      <c r="ED210" s="77">
        <f t="shared" si="462"/>
        <v>0</v>
      </c>
      <c r="EE210" s="77">
        <f t="shared" si="463"/>
        <v>0</v>
      </c>
      <c r="EF210" s="77">
        <f t="shared" si="464"/>
        <v>0</v>
      </c>
      <c r="EG210" s="118"/>
      <c r="EH210" s="118"/>
      <c r="EI210" s="119"/>
      <c r="EJ210" s="119"/>
      <c r="EK210" s="77">
        <f t="shared" si="465"/>
        <v>0</v>
      </c>
      <c r="EL210" s="77">
        <f t="shared" si="466"/>
        <v>0</v>
      </c>
      <c r="EM210" s="77">
        <f t="shared" si="467"/>
        <v>0</v>
      </c>
      <c r="EN210" s="118"/>
      <c r="EO210" s="118"/>
      <c r="EP210" s="119"/>
      <c r="EQ210" s="119"/>
      <c r="ER210" s="77">
        <f t="shared" si="468"/>
        <v>0</v>
      </c>
      <c r="ES210" s="77">
        <f t="shared" si="469"/>
        <v>0</v>
      </c>
      <c r="ET210" s="77">
        <f t="shared" si="470"/>
        <v>0</v>
      </c>
      <c r="EU210" s="118"/>
      <c r="EV210" s="118"/>
      <c r="EW210" s="119"/>
      <c r="EX210" s="119"/>
      <c r="EY210" s="77">
        <f t="shared" si="471"/>
        <v>0</v>
      </c>
      <c r="EZ210" s="77">
        <f t="shared" si="472"/>
        <v>0</v>
      </c>
      <c r="FA210" s="77">
        <f t="shared" si="473"/>
        <v>0</v>
      </c>
      <c r="FB210" s="118"/>
      <c r="FC210" s="118"/>
      <c r="FD210" s="119"/>
      <c r="FE210" s="119"/>
      <c r="FF210" s="77">
        <f t="shared" si="474"/>
        <v>0</v>
      </c>
      <c r="FG210" s="77">
        <f t="shared" si="475"/>
        <v>0</v>
      </c>
      <c r="FH210" s="77">
        <f t="shared" si="476"/>
        <v>0</v>
      </c>
      <c r="FI210" s="118"/>
      <c r="FJ210" s="118"/>
      <c r="FK210" s="119"/>
      <c r="FL210" s="119"/>
      <c r="FM210" s="77">
        <f t="shared" si="477"/>
        <v>0</v>
      </c>
      <c r="FN210" s="77">
        <f t="shared" si="478"/>
        <v>0</v>
      </c>
      <c r="FO210" s="77">
        <f t="shared" si="479"/>
        <v>0</v>
      </c>
      <c r="FP210" s="118"/>
      <c r="FQ210" s="118"/>
      <c r="FR210" s="119"/>
      <c r="FS210" s="119"/>
      <c r="FT210" s="77">
        <f t="shared" si="480"/>
        <v>0</v>
      </c>
      <c r="FU210" s="77">
        <f t="shared" si="481"/>
        <v>0</v>
      </c>
      <c r="FV210" s="77">
        <f t="shared" si="482"/>
        <v>0</v>
      </c>
      <c r="FW210" s="118"/>
      <c r="FX210" s="118"/>
      <c r="FY210" s="119"/>
      <c r="FZ210" s="119"/>
      <c r="GA210" s="77">
        <f t="shared" si="483"/>
        <v>0</v>
      </c>
      <c r="GB210" s="77">
        <f t="shared" si="484"/>
        <v>0</v>
      </c>
      <c r="GC210" s="77">
        <f t="shared" si="485"/>
        <v>0</v>
      </c>
      <c r="GD210" s="118"/>
      <c r="GE210" s="118"/>
      <c r="GF210" s="119"/>
      <c r="GG210" s="119"/>
      <c r="GH210" s="77">
        <f t="shared" si="486"/>
        <v>0</v>
      </c>
      <c r="GI210" s="77">
        <f t="shared" si="487"/>
        <v>0</v>
      </c>
      <c r="GJ210" s="77">
        <f t="shared" si="488"/>
        <v>0</v>
      </c>
      <c r="GK210" s="118"/>
      <c r="GL210" s="118"/>
      <c r="GM210" s="119"/>
      <c r="GN210" s="119"/>
      <c r="GO210" s="77">
        <f t="shared" si="489"/>
        <v>0</v>
      </c>
      <c r="GP210" s="77">
        <f t="shared" si="490"/>
        <v>0</v>
      </c>
      <c r="GQ210" s="77">
        <f t="shared" si="491"/>
        <v>0</v>
      </c>
      <c r="GR210" s="118"/>
      <c r="GS210" s="118"/>
      <c r="GT210" s="119"/>
      <c r="GU210" s="119"/>
      <c r="GV210" s="77">
        <f t="shared" si="492"/>
        <v>0</v>
      </c>
      <c r="GW210" s="77">
        <f t="shared" si="493"/>
        <v>0</v>
      </c>
      <c r="GX210" s="77">
        <f t="shared" si="494"/>
        <v>0</v>
      </c>
      <c r="GY210" s="118"/>
      <c r="GZ210" s="118"/>
      <c r="HA210" s="119"/>
      <c r="HB210" s="119"/>
      <c r="HC210" s="77">
        <f t="shared" si="495"/>
        <v>0</v>
      </c>
      <c r="HD210" s="77">
        <f t="shared" si="496"/>
        <v>0</v>
      </c>
      <c r="HE210" s="77">
        <f t="shared" si="497"/>
        <v>0</v>
      </c>
      <c r="HF210" s="118"/>
      <c r="HG210" s="118"/>
      <c r="HH210" s="119"/>
      <c r="HI210" s="119"/>
      <c r="HJ210" s="77">
        <f t="shared" si="498"/>
        <v>0</v>
      </c>
      <c r="HK210" s="77">
        <f t="shared" si="499"/>
        <v>0</v>
      </c>
      <c r="HL210" s="77">
        <f t="shared" si="500"/>
        <v>0</v>
      </c>
      <c r="HM210" s="120"/>
      <c r="HN210" s="120"/>
      <c r="HO210" s="120"/>
      <c r="HP210" s="120"/>
      <c r="HQ210" s="120"/>
      <c r="HR210" s="120"/>
      <c r="HS210" s="76">
        <f t="shared" si="395"/>
        <v>0</v>
      </c>
      <c r="HT210" s="76">
        <f t="shared" si="396"/>
        <v>0</v>
      </c>
      <c r="HU210" s="76">
        <f t="shared" si="397"/>
        <v>0</v>
      </c>
      <c r="HV210" s="76">
        <f t="shared" si="398"/>
        <v>0</v>
      </c>
      <c r="HW210" s="76">
        <f t="shared" si="399"/>
        <v>0</v>
      </c>
      <c r="HX210" s="76">
        <f t="shared" si="400"/>
        <v>0</v>
      </c>
      <c r="HY210" s="76">
        <f t="shared" si="401"/>
        <v>0</v>
      </c>
      <c r="HZ210" s="76">
        <f t="shared" si="402"/>
        <v>0</v>
      </c>
      <c r="IA210" s="76">
        <f t="shared" si="403"/>
        <v>0</v>
      </c>
      <c r="IB210" s="76">
        <f t="shared" si="404"/>
        <v>0</v>
      </c>
      <c r="IC210" s="76">
        <f t="shared" si="405"/>
        <v>0</v>
      </c>
      <c r="ID210" s="76">
        <f t="shared" si="406"/>
        <v>0</v>
      </c>
      <c r="IE210" s="78">
        <f>IF('Daftar Pegawai'!I204="ASN YANG TIDAK DIBAYARKAN TPP",100%,
 IF(HZ210&gt;=$C$4,100%,
 (HN210*3%)+H210+I210+J210+O210+P210+Q210+V210+W210+X210+AC210+AD210+AE210+AJ210+AK210+AL210+AQ210+AR210+AS210+AX210+AY210+AZ210+BE210+BF210+BG210+BL210+BM210+BN210+BS210+BT210+BU210+BZ210+CA210+CB210+CG210+CH210+CI210+CN210+CO210+CP210+CU210+CV210+CW210+DB210+DC210+DD210+DI210+DJ210+DK210+DP210+DQ210+DR210+DW210+DX210+DY210+ED210+EE210+EF210+EK210+EL210+EM210+ER210+ES210+ET210+EY210+EZ210+FA210+FF210+FG210+FH210+FM210+FN210+FO210+FT210+FU210+FV210+GA210+GB210+GC210+GH210+GI210+GJ210+GO210+GP210+GQ210+GV210+GW210+GX210+HC210+HD210+HE210+HJ210+HK210+HL210+'Daftar Pegawai'!K204+'Daftar Pegawai'!M204+'Daftar Pegawai'!U204+'Daftar Pegawai'!O204+'Daftar Pegawai'!Q204+'Daftar Pegawai'!S204
 )
)</f>
        <v>1</v>
      </c>
      <c r="IF210" s="78">
        <f t="shared" si="501"/>
        <v>1</v>
      </c>
    </row>
    <row r="211" spans="1:240" x14ac:dyDescent="0.25">
      <c r="A211" s="121">
        <f t="shared" si="407"/>
        <v>201</v>
      </c>
      <c r="B211" s="121">
        <f>'Daftar Pegawai'!B205</f>
        <v>0</v>
      </c>
      <c r="C211" s="121">
        <f>'Daftar Pegawai'!C205</f>
        <v>0</v>
      </c>
      <c r="D211" s="118"/>
      <c r="E211" s="118"/>
      <c r="F211" s="119"/>
      <c r="G211" s="119"/>
      <c r="H211" s="77">
        <f t="shared" si="408"/>
        <v>0</v>
      </c>
      <c r="I211" s="77">
        <f t="shared" si="409"/>
        <v>0</v>
      </c>
      <c r="J211" s="77">
        <f t="shared" si="410"/>
        <v>0</v>
      </c>
      <c r="K211" s="118"/>
      <c r="L211" s="118"/>
      <c r="M211" s="119"/>
      <c r="N211" s="119"/>
      <c r="O211" s="77">
        <f t="shared" si="411"/>
        <v>0</v>
      </c>
      <c r="P211" s="77">
        <f t="shared" si="412"/>
        <v>0</v>
      </c>
      <c r="Q211" s="77">
        <f t="shared" si="413"/>
        <v>0</v>
      </c>
      <c r="R211" s="118"/>
      <c r="S211" s="118"/>
      <c r="T211" s="119"/>
      <c r="U211" s="119"/>
      <c r="V211" s="77">
        <f t="shared" si="414"/>
        <v>0</v>
      </c>
      <c r="W211" s="77">
        <f t="shared" si="415"/>
        <v>0</v>
      </c>
      <c r="X211" s="77">
        <f t="shared" si="416"/>
        <v>0</v>
      </c>
      <c r="Y211" s="118"/>
      <c r="Z211" s="118"/>
      <c r="AA211" s="119"/>
      <c r="AB211" s="119"/>
      <c r="AC211" s="77">
        <f t="shared" si="417"/>
        <v>0</v>
      </c>
      <c r="AD211" s="77">
        <f t="shared" si="418"/>
        <v>0</v>
      </c>
      <c r="AE211" s="77">
        <f t="shared" si="419"/>
        <v>0</v>
      </c>
      <c r="AF211" s="118"/>
      <c r="AG211" s="118"/>
      <c r="AH211" s="119"/>
      <c r="AI211" s="119"/>
      <c r="AJ211" s="77">
        <f t="shared" si="420"/>
        <v>0</v>
      </c>
      <c r="AK211" s="77">
        <f t="shared" si="421"/>
        <v>0</v>
      </c>
      <c r="AL211" s="77">
        <f t="shared" si="422"/>
        <v>0</v>
      </c>
      <c r="AM211" s="118"/>
      <c r="AN211" s="118"/>
      <c r="AO211" s="119"/>
      <c r="AP211" s="119"/>
      <c r="AQ211" s="77">
        <f t="shared" si="423"/>
        <v>0</v>
      </c>
      <c r="AR211" s="77">
        <f t="shared" si="424"/>
        <v>0</v>
      </c>
      <c r="AS211" s="77">
        <f t="shared" si="425"/>
        <v>0</v>
      </c>
      <c r="AT211" s="118"/>
      <c r="AU211" s="118"/>
      <c r="AV211" s="119"/>
      <c r="AW211" s="119"/>
      <c r="AX211" s="77">
        <f t="shared" si="426"/>
        <v>0</v>
      </c>
      <c r="AY211" s="77">
        <f t="shared" si="427"/>
        <v>0</v>
      </c>
      <c r="AZ211" s="77">
        <f t="shared" si="428"/>
        <v>0</v>
      </c>
      <c r="BA211" s="118"/>
      <c r="BB211" s="118"/>
      <c r="BC211" s="119"/>
      <c r="BD211" s="119"/>
      <c r="BE211" s="77">
        <f t="shared" si="429"/>
        <v>0</v>
      </c>
      <c r="BF211" s="77">
        <f t="shared" si="430"/>
        <v>0</v>
      </c>
      <c r="BG211" s="77">
        <f t="shared" si="431"/>
        <v>0</v>
      </c>
      <c r="BH211" s="118"/>
      <c r="BI211" s="118"/>
      <c r="BJ211" s="119"/>
      <c r="BK211" s="119"/>
      <c r="BL211" s="77">
        <f t="shared" si="432"/>
        <v>0</v>
      </c>
      <c r="BM211" s="77">
        <f t="shared" si="433"/>
        <v>0</v>
      </c>
      <c r="BN211" s="77">
        <f t="shared" si="434"/>
        <v>0</v>
      </c>
      <c r="BO211" s="118"/>
      <c r="BP211" s="118"/>
      <c r="BQ211" s="119"/>
      <c r="BR211" s="119"/>
      <c r="BS211" s="77">
        <f t="shared" si="435"/>
        <v>0</v>
      </c>
      <c r="BT211" s="77">
        <f t="shared" si="436"/>
        <v>0</v>
      </c>
      <c r="BU211" s="77">
        <f t="shared" si="437"/>
        <v>0</v>
      </c>
      <c r="BV211" s="118"/>
      <c r="BW211" s="118"/>
      <c r="BX211" s="119"/>
      <c r="BY211" s="119"/>
      <c r="BZ211" s="77">
        <f t="shared" si="438"/>
        <v>0</v>
      </c>
      <c r="CA211" s="77">
        <f t="shared" si="439"/>
        <v>0</v>
      </c>
      <c r="CB211" s="77">
        <f t="shared" si="440"/>
        <v>0</v>
      </c>
      <c r="CC211" s="118"/>
      <c r="CD211" s="118"/>
      <c r="CE211" s="119"/>
      <c r="CF211" s="119"/>
      <c r="CG211" s="77">
        <f t="shared" si="441"/>
        <v>0</v>
      </c>
      <c r="CH211" s="77">
        <f t="shared" si="442"/>
        <v>0</v>
      </c>
      <c r="CI211" s="77">
        <f t="shared" si="443"/>
        <v>0</v>
      </c>
      <c r="CJ211" s="118"/>
      <c r="CK211" s="118"/>
      <c r="CL211" s="119"/>
      <c r="CM211" s="119"/>
      <c r="CN211" s="77">
        <f t="shared" si="444"/>
        <v>0</v>
      </c>
      <c r="CO211" s="77">
        <f t="shared" si="445"/>
        <v>0</v>
      </c>
      <c r="CP211" s="77">
        <f t="shared" si="446"/>
        <v>0</v>
      </c>
      <c r="CQ211" s="118"/>
      <c r="CR211" s="118"/>
      <c r="CS211" s="119"/>
      <c r="CT211" s="119"/>
      <c r="CU211" s="77">
        <f t="shared" si="447"/>
        <v>0</v>
      </c>
      <c r="CV211" s="77">
        <f t="shared" si="448"/>
        <v>0</v>
      </c>
      <c r="CW211" s="77">
        <f t="shared" si="449"/>
        <v>0</v>
      </c>
      <c r="CX211" s="118"/>
      <c r="CY211" s="118"/>
      <c r="CZ211" s="119"/>
      <c r="DA211" s="119"/>
      <c r="DB211" s="77">
        <f t="shared" si="450"/>
        <v>0</v>
      </c>
      <c r="DC211" s="77">
        <f t="shared" si="451"/>
        <v>0</v>
      </c>
      <c r="DD211" s="77">
        <f t="shared" si="452"/>
        <v>0</v>
      </c>
      <c r="DE211" s="118"/>
      <c r="DF211" s="118"/>
      <c r="DG211" s="119"/>
      <c r="DH211" s="119"/>
      <c r="DI211" s="77">
        <f t="shared" si="453"/>
        <v>0</v>
      </c>
      <c r="DJ211" s="77">
        <f t="shared" si="454"/>
        <v>0</v>
      </c>
      <c r="DK211" s="77">
        <f t="shared" si="455"/>
        <v>0</v>
      </c>
      <c r="DL211" s="118"/>
      <c r="DM211" s="118"/>
      <c r="DN211" s="119"/>
      <c r="DO211" s="119"/>
      <c r="DP211" s="77">
        <f t="shared" si="456"/>
        <v>0</v>
      </c>
      <c r="DQ211" s="77">
        <f t="shared" si="457"/>
        <v>0</v>
      </c>
      <c r="DR211" s="77">
        <f t="shared" si="458"/>
        <v>0</v>
      </c>
      <c r="DS211" s="118"/>
      <c r="DT211" s="118"/>
      <c r="DU211" s="119"/>
      <c r="DV211" s="119"/>
      <c r="DW211" s="77">
        <f t="shared" si="459"/>
        <v>0</v>
      </c>
      <c r="DX211" s="77">
        <f t="shared" si="460"/>
        <v>0</v>
      </c>
      <c r="DY211" s="77">
        <f t="shared" si="461"/>
        <v>0</v>
      </c>
      <c r="DZ211" s="118"/>
      <c r="EA211" s="118"/>
      <c r="EB211" s="119"/>
      <c r="EC211" s="119"/>
      <c r="ED211" s="77">
        <f t="shared" si="462"/>
        <v>0</v>
      </c>
      <c r="EE211" s="77">
        <f t="shared" si="463"/>
        <v>0</v>
      </c>
      <c r="EF211" s="77">
        <f t="shared" si="464"/>
        <v>0</v>
      </c>
      <c r="EG211" s="118"/>
      <c r="EH211" s="118"/>
      <c r="EI211" s="119"/>
      <c r="EJ211" s="119"/>
      <c r="EK211" s="77">
        <f t="shared" si="465"/>
        <v>0</v>
      </c>
      <c r="EL211" s="77">
        <f t="shared" si="466"/>
        <v>0</v>
      </c>
      <c r="EM211" s="77">
        <f t="shared" si="467"/>
        <v>0</v>
      </c>
      <c r="EN211" s="118"/>
      <c r="EO211" s="118"/>
      <c r="EP211" s="119"/>
      <c r="EQ211" s="119"/>
      <c r="ER211" s="77">
        <f t="shared" si="468"/>
        <v>0</v>
      </c>
      <c r="ES211" s="77">
        <f t="shared" si="469"/>
        <v>0</v>
      </c>
      <c r="ET211" s="77">
        <f t="shared" si="470"/>
        <v>0</v>
      </c>
      <c r="EU211" s="118"/>
      <c r="EV211" s="118"/>
      <c r="EW211" s="119"/>
      <c r="EX211" s="119"/>
      <c r="EY211" s="77">
        <f t="shared" si="471"/>
        <v>0</v>
      </c>
      <c r="EZ211" s="77">
        <f t="shared" si="472"/>
        <v>0</v>
      </c>
      <c r="FA211" s="77">
        <f t="shared" si="473"/>
        <v>0</v>
      </c>
      <c r="FB211" s="118"/>
      <c r="FC211" s="118"/>
      <c r="FD211" s="119"/>
      <c r="FE211" s="119"/>
      <c r="FF211" s="77">
        <f t="shared" si="474"/>
        <v>0</v>
      </c>
      <c r="FG211" s="77">
        <f t="shared" si="475"/>
        <v>0</v>
      </c>
      <c r="FH211" s="77">
        <f t="shared" si="476"/>
        <v>0</v>
      </c>
      <c r="FI211" s="118"/>
      <c r="FJ211" s="118"/>
      <c r="FK211" s="119"/>
      <c r="FL211" s="119"/>
      <c r="FM211" s="77">
        <f t="shared" si="477"/>
        <v>0</v>
      </c>
      <c r="FN211" s="77">
        <f t="shared" si="478"/>
        <v>0</v>
      </c>
      <c r="FO211" s="77">
        <f t="shared" si="479"/>
        <v>0</v>
      </c>
      <c r="FP211" s="118"/>
      <c r="FQ211" s="118"/>
      <c r="FR211" s="119"/>
      <c r="FS211" s="119"/>
      <c r="FT211" s="77">
        <f t="shared" si="480"/>
        <v>0</v>
      </c>
      <c r="FU211" s="77">
        <f t="shared" si="481"/>
        <v>0</v>
      </c>
      <c r="FV211" s="77">
        <f t="shared" si="482"/>
        <v>0</v>
      </c>
      <c r="FW211" s="118"/>
      <c r="FX211" s="118"/>
      <c r="FY211" s="119"/>
      <c r="FZ211" s="119"/>
      <c r="GA211" s="77">
        <f t="shared" si="483"/>
        <v>0</v>
      </c>
      <c r="GB211" s="77">
        <f t="shared" si="484"/>
        <v>0</v>
      </c>
      <c r="GC211" s="77">
        <f t="shared" si="485"/>
        <v>0</v>
      </c>
      <c r="GD211" s="118"/>
      <c r="GE211" s="118"/>
      <c r="GF211" s="119"/>
      <c r="GG211" s="119"/>
      <c r="GH211" s="77">
        <f t="shared" si="486"/>
        <v>0</v>
      </c>
      <c r="GI211" s="77">
        <f t="shared" si="487"/>
        <v>0</v>
      </c>
      <c r="GJ211" s="77">
        <f t="shared" si="488"/>
        <v>0</v>
      </c>
      <c r="GK211" s="118"/>
      <c r="GL211" s="118"/>
      <c r="GM211" s="119"/>
      <c r="GN211" s="119"/>
      <c r="GO211" s="77">
        <f t="shared" si="489"/>
        <v>0</v>
      </c>
      <c r="GP211" s="77">
        <f t="shared" si="490"/>
        <v>0</v>
      </c>
      <c r="GQ211" s="77">
        <f t="shared" si="491"/>
        <v>0</v>
      </c>
      <c r="GR211" s="118"/>
      <c r="GS211" s="118"/>
      <c r="GT211" s="119"/>
      <c r="GU211" s="119"/>
      <c r="GV211" s="77">
        <f t="shared" si="492"/>
        <v>0</v>
      </c>
      <c r="GW211" s="77">
        <f t="shared" si="493"/>
        <v>0</v>
      </c>
      <c r="GX211" s="77">
        <f t="shared" si="494"/>
        <v>0</v>
      </c>
      <c r="GY211" s="118"/>
      <c r="GZ211" s="118"/>
      <c r="HA211" s="119"/>
      <c r="HB211" s="119"/>
      <c r="HC211" s="77">
        <f t="shared" si="495"/>
        <v>0</v>
      </c>
      <c r="HD211" s="77">
        <f t="shared" si="496"/>
        <v>0</v>
      </c>
      <c r="HE211" s="77">
        <f t="shared" si="497"/>
        <v>0</v>
      </c>
      <c r="HF211" s="118"/>
      <c r="HG211" s="118"/>
      <c r="HH211" s="119"/>
      <c r="HI211" s="119"/>
      <c r="HJ211" s="77">
        <f t="shared" si="498"/>
        <v>0</v>
      </c>
      <c r="HK211" s="77">
        <f t="shared" si="499"/>
        <v>0</v>
      </c>
      <c r="HL211" s="77">
        <f t="shared" si="500"/>
        <v>0</v>
      </c>
      <c r="HM211" s="120"/>
      <c r="HN211" s="120"/>
      <c r="HO211" s="120"/>
      <c r="HP211" s="120"/>
      <c r="HQ211" s="120"/>
      <c r="HR211" s="120"/>
      <c r="HS211" s="76">
        <f t="shared" si="395"/>
        <v>0</v>
      </c>
      <c r="HT211" s="76">
        <f t="shared" si="396"/>
        <v>0</v>
      </c>
      <c r="HU211" s="76">
        <f t="shared" si="397"/>
        <v>0</v>
      </c>
      <c r="HV211" s="76">
        <f t="shared" si="398"/>
        <v>0</v>
      </c>
      <c r="HW211" s="76">
        <f t="shared" si="399"/>
        <v>0</v>
      </c>
      <c r="HX211" s="76">
        <f t="shared" si="400"/>
        <v>0</v>
      </c>
      <c r="HY211" s="76">
        <f t="shared" si="401"/>
        <v>0</v>
      </c>
      <c r="HZ211" s="76">
        <f t="shared" si="402"/>
        <v>0</v>
      </c>
      <c r="IA211" s="76">
        <f t="shared" si="403"/>
        <v>0</v>
      </c>
      <c r="IB211" s="76">
        <f t="shared" si="404"/>
        <v>0</v>
      </c>
      <c r="IC211" s="76">
        <f t="shared" si="405"/>
        <v>0</v>
      </c>
      <c r="ID211" s="76">
        <f t="shared" si="406"/>
        <v>0</v>
      </c>
      <c r="IE211" s="78">
        <f>IF('Daftar Pegawai'!I205="ASN YANG TIDAK DIBAYARKAN TPP",100%,
 IF(HZ211&gt;=$C$4,100%,
 (HN211*3%)+H211+I211+J211+O211+P211+Q211+V211+W211+X211+AC211+AD211+AE211+AJ211+AK211+AL211+AQ211+AR211+AS211+AX211+AY211+AZ211+BE211+BF211+BG211+BL211+BM211+BN211+BS211+BT211+BU211+BZ211+CA211+CB211+CG211+CH211+CI211+CN211+CO211+CP211+CU211+CV211+CW211+DB211+DC211+DD211+DI211+DJ211+DK211+DP211+DQ211+DR211+DW211+DX211+DY211+ED211+EE211+EF211+EK211+EL211+EM211+ER211+ES211+ET211+EY211+EZ211+FA211+FF211+FG211+FH211+FM211+FN211+FO211+FT211+FU211+FV211+GA211+GB211+GC211+GH211+GI211+GJ211+GO211+GP211+GQ211+GV211+GW211+GX211+HC211+HD211+HE211+HJ211+HK211+HL211+'Daftar Pegawai'!K205+'Daftar Pegawai'!M205+'Daftar Pegawai'!U205+'Daftar Pegawai'!O205+'Daftar Pegawai'!Q205+'Daftar Pegawai'!S205
 )
)</f>
        <v>1</v>
      </c>
      <c r="IF211" s="78">
        <f t="shared" si="501"/>
        <v>1</v>
      </c>
    </row>
    <row r="212" spans="1:240" x14ac:dyDescent="0.25">
      <c r="A212" s="121">
        <f t="shared" si="407"/>
        <v>202</v>
      </c>
      <c r="B212" s="121">
        <f>'Daftar Pegawai'!B206</f>
        <v>0</v>
      </c>
      <c r="C212" s="121">
        <f>'Daftar Pegawai'!C206</f>
        <v>0</v>
      </c>
      <c r="D212" s="118"/>
      <c r="E212" s="118"/>
      <c r="F212" s="119"/>
      <c r="G212" s="119"/>
      <c r="H212" s="77">
        <f t="shared" si="408"/>
        <v>0</v>
      </c>
      <c r="I212" s="77">
        <f t="shared" si="409"/>
        <v>0</v>
      </c>
      <c r="J212" s="77">
        <f t="shared" si="410"/>
        <v>0</v>
      </c>
      <c r="K212" s="118"/>
      <c r="L212" s="118"/>
      <c r="M212" s="119"/>
      <c r="N212" s="119"/>
      <c r="O212" s="77">
        <f t="shared" si="411"/>
        <v>0</v>
      </c>
      <c r="P212" s="77">
        <f t="shared" si="412"/>
        <v>0</v>
      </c>
      <c r="Q212" s="77">
        <f t="shared" si="413"/>
        <v>0</v>
      </c>
      <c r="R212" s="118"/>
      <c r="S212" s="118"/>
      <c r="T212" s="119"/>
      <c r="U212" s="119"/>
      <c r="V212" s="77">
        <f t="shared" si="414"/>
        <v>0</v>
      </c>
      <c r="W212" s="77">
        <f t="shared" si="415"/>
        <v>0</v>
      </c>
      <c r="X212" s="77">
        <f t="shared" si="416"/>
        <v>0</v>
      </c>
      <c r="Y212" s="118"/>
      <c r="Z212" s="118"/>
      <c r="AA212" s="119"/>
      <c r="AB212" s="119"/>
      <c r="AC212" s="77">
        <f t="shared" si="417"/>
        <v>0</v>
      </c>
      <c r="AD212" s="77">
        <f t="shared" si="418"/>
        <v>0</v>
      </c>
      <c r="AE212" s="77">
        <f t="shared" si="419"/>
        <v>0</v>
      </c>
      <c r="AF212" s="118"/>
      <c r="AG212" s="118"/>
      <c r="AH212" s="119"/>
      <c r="AI212" s="119"/>
      <c r="AJ212" s="77">
        <f t="shared" si="420"/>
        <v>0</v>
      </c>
      <c r="AK212" s="77">
        <f t="shared" si="421"/>
        <v>0</v>
      </c>
      <c r="AL212" s="77">
        <f t="shared" si="422"/>
        <v>0</v>
      </c>
      <c r="AM212" s="118"/>
      <c r="AN212" s="118"/>
      <c r="AO212" s="119"/>
      <c r="AP212" s="119"/>
      <c r="AQ212" s="77">
        <f t="shared" si="423"/>
        <v>0</v>
      </c>
      <c r="AR212" s="77">
        <f t="shared" si="424"/>
        <v>0</v>
      </c>
      <c r="AS212" s="77">
        <f t="shared" si="425"/>
        <v>0</v>
      </c>
      <c r="AT212" s="118"/>
      <c r="AU212" s="118"/>
      <c r="AV212" s="119"/>
      <c r="AW212" s="119"/>
      <c r="AX212" s="77">
        <f t="shared" si="426"/>
        <v>0</v>
      </c>
      <c r="AY212" s="77">
        <f t="shared" si="427"/>
        <v>0</v>
      </c>
      <c r="AZ212" s="77">
        <f t="shared" si="428"/>
        <v>0</v>
      </c>
      <c r="BA212" s="118"/>
      <c r="BB212" s="118"/>
      <c r="BC212" s="119"/>
      <c r="BD212" s="119"/>
      <c r="BE212" s="77">
        <f t="shared" si="429"/>
        <v>0</v>
      </c>
      <c r="BF212" s="77">
        <f t="shared" si="430"/>
        <v>0</v>
      </c>
      <c r="BG212" s="77">
        <f t="shared" si="431"/>
        <v>0</v>
      </c>
      <c r="BH212" s="118"/>
      <c r="BI212" s="118"/>
      <c r="BJ212" s="119"/>
      <c r="BK212" s="119"/>
      <c r="BL212" s="77">
        <f t="shared" si="432"/>
        <v>0</v>
      </c>
      <c r="BM212" s="77">
        <f t="shared" si="433"/>
        <v>0</v>
      </c>
      <c r="BN212" s="77">
        <f t="shared" si="434"/>
        <v>0</v>
      </c>
      <c r="BO212" s="118"/>
      <c r="BP212" s="118"/>
      <c r="BQ212" s="119"/>
      <c r="BR212" s="119"/>
      <c r="BS212" s="77">
        <f t="shared" si="435"/>
        <v>0</v>
      </c>
      <c r="BT212" s="77">
        <f t="shared" si="436"/>
        <v>0</v>
      </c>
      <c r="BU212" s="77">
        <f t="shared" si="437"/>
        <v>0</v>
      </c>
      <c r="BV212" s="118"/>
      <c r="BW212" s="118"/>
      <c r="BX212" s="119"/>
      <c r="BY212" s="119"/>
      <c r="BZ212" s="77">
        <f t="shared" si="438"/>
        <v>0</v>
      </c>
      <c r="CA212" s="77">
        <f t="shared" si="439"/>
        <v>0</v>
      </c>
      <c r="CB212" s="77">
        <f t="shared" si="440"/>
        <v>0</v>
      </c>
      <c r="CC212" s="118"/>
      <c r="CD212" s="118"/>
      <c r="CE212" s="119"/>
      <c r="CF212" s="119"/>
      <c r="CG212" s="77">
        <f t="shared" si="441"/>
        <v>0</v>
      </c>
      <c r="CH212" s="77">
        <f t="shared" si="442"/>
        <v>0</v>
      </c>
      <c r="CI212" s="77">
        <f t="shared" si="443"/>
        <v>0</v>
      </c>
      <c r="CJ212" s="118"/>
      <c r="CK212" s="118"/>
      <c r="CL212" s="119"/>
      <c r="CM212" s="119"/>
      <c r="CN212" s="77">
        <f t="shared" si="444"/>
        <v>0</v>
      </c>
      <c r="CO212" s="77">
        <f t="shared" si="445"/>
        <v>0</v>
      </c>
      <c r="CP212" s="77">
        <f t="shared" si="446"/>
        <v>0</v>
      </c>
      <c r="CQ212" s="118"/>
      <c r="CR212" s="118"/>
      <c r="CS212" s="119"/>
      <c r="CT212" s="119"/>
      <c r="CU212" s="77">
        <f t="shared" si="447"/>
        <v>0</v>
      </c>
      <c r="CV212" s="77">
        <f t="shared" si="448"/>
        <v>0</v>
      </c>
      <c r="CW212" s="77">
        <f t="shared" si="449"/>
        <v>0</v>
      </c>
      <c r="CX212" s="118"/>
      <c r="CY212" s="118"/>
      <c r="CZ212" s="119"/>
      <c r="DA212" s="119"/>
      <c r="DB212" s="77">
        <f t="shared" si="450"/>
        <v>0</v>
      </c>
      <c r="DC212" s="77">
        <f t="shared" si="451"/>
        <v>0</v>
      </c>
      <c r="DD212" s="77">
        <f t="shared" si="452"/>
        <v>0</v>
      </c>
      <c r="DE212" s="118"/>
      <c r="DF212" s="118"/>
      <c r="DG212" s="119"/>
      <c r="DH212" s="119"/>
      <c r="DI212" s="77">
        <f t="shared" si="453"/>
        <v>0</v>
      </c>
      <c r="DJ212" s="77">
        <f t="shared" si="454"/>
        <v>0</v>
      </c>
      <c r="DK212" s="77">
        <f t="shared" si="455"/>
        <v>0</v>
      </c>
      <c r="DL212" s="118"/>
      <c r="DM212" s="118"/>
      <c r="DN212" s="119"/>
      <c r="DO212" s="119"/>
      <c r="DP212" s="77">
        <f t="shared" si="456"/>
        <v>0</v>
      </c>
      <c r="DQ212" s="77">
        <f t="shared" si="457"/>
        <v>0</v>
      </c>
      <c r="DR212" s="77">
        <f t="shared" si="458"/>
        <v>0</v>
      </c>
      <c r="DS212" s="118"/>
      <c r="DT212" s="118"/>
      <c r="DU212" s="119"/>
      <c r="DV212" s="119"/>
      <c r="DW212" s="77">
        <f t="shared" si="459"/>
        <v>0</v>
      </c>
      <c r="DX212" s="77">
        <f t="shared" si="460"/>
        <v>0</v>
      </c>
      <c r="DY212" s="77">
        <f t="shared" si="461"/>
        <v>0</v>
      </c>
      <c r="DZ212" s="118"/>
      <c r="EA212" s="118"/>
      <c r="EB212" s="119"/>
      <c r="EC212" s="119"/>
      <c r="ED212" s="77">
        <f t="shared" si="462"/>
        <v>0</v>
      </c>
      <c r="EE212" s="77">
        <f t="shared" si="463"/>
        <v>0</v>
      </c>
      <c r="EF212" s="77">
        <f t="shared" si="464"/>
        <v>0</v>
      </c>
      <c r="EG212" s="118"/>
      <c r="EH212" s="118"/>
      <c r="EI212" s="119"/>
      <c r="EJ212" s="119"/>
      <c r="EK212" s="77">
        <f t="shared" si="465"/>
        <v>0</v>
      </c>
      <c r="EL212" s="77">
        <f t="shared" si="466"/>
        <v>0</v>
      </c>
      <c r="EM212" s="77">
        <f t="shared" si="467"/>
        <v>0</v>
      </c>
      <c r="EN212" s="118"/>
      <c r="EO212" s="118"/>
      <c r="EP212" s="119"/>
      <c r="EQ212" s="119"/>
      <c r="ER212" s="77">
        <f t="shared" si="468"/>
        <v>0</v>
      </c>
      <c r="ES212" s="77">
        <f t="shared" si="469"/>
        <v>0</v>
      </c>
      <c r="ET212" s="77">
        <f t="shared" si="470"/>
        <v>0</v>
      </c>
      <c r="EU212" s="118"/>
      <c r="EV212" s="118"/>
      <c r="EW212" s="119"/>
      <c r="EX212" s="119"/>
      <c r="EY212" s="77">
        <f t="shared" si="471"/>
        <v>0</v>
      </c>
      <c r="EZ212" s="77">
        <f t="shared" si="472"/>
        <v>0</v>
      </c>
      <c r="FA212" s="77">
        <f t="shared" si="473"/>
        <v>0</v>
      </c>
      <c r="FB212" s="118"/>
      <c r="FC212" s="118"/>
      <c r="FD212" s="119"/>
      <c r="FE212" s="119"/>
      <c r="FF212" s="77">
        <f t="shared" si="474"/>
        <v>0</v>
      </c>
      <c r="FG212" s="77">
        <f t="shared" si="475"/>
        <v>0</v>
      </c>
      <c r="FH212" s="77">
        <f t="shared" si="476"/>
        <v>0</v>
      </c>
      <c r="FI212" s="118"/>
      <c r="FJ212" s="118"/>
      <c r="FK212" s="119"/>
      <c r="FL212" s="119"/>
      <c r="FM212" s="77">
        <f t="shared" si="477"/>
        <v>0</v>
      </c>
      <c r="FN212" s="77">
        <f t="shared" si="478"/>
        <v>0</v>
      </c>
      <c r="FO212" s="77">
        <f t="shared" si="479"/>
        <v>0</v>
      </c>
      <c r="FP212" s="118"/>
      <c r="FQ212" s="118"/>
      <c r="FR212" s="119"/>
      <c r="FS212" s="119"/>
      <c r="FT212" s="77">
        <f t="shared" si="480"/>
        <v>0</v>
      </c>
      <c r="FU212" s="77">
        <f t="shared" si="481"/>
        <v>0</v>
      </c>
      <c r="FV212" s="77">
        <f t="shared" si="482"/>
        <v>0</v>
      </c>
      <c r="FW212" s="118"/>
      <c r="FX212" s="118"/>
      <c r="FY212" s="119"/>
      <c r="FZ212" s="119"/>
      <c r="GA212" s="77">
        <f t="shared" si="483"/>
        <v>0</v>
      </c>
      <c r="GB212" s="77">
        <f t="shared" si="484"/>
        <v>0</v>
      </c>
      <c r="GC212" s="77">
        <f t="shared" si="485"/>
        <v>0</v>
      </c>
      <c r="GD212" s="118"/>
      <c r="GE212" s="118"/>
      <c r="GF212" s="119"/>
      <c r="GG212" s="119"/>
      <c r="GH212" s="77">
        <f t="shared" si="486"/>
        <v>0</v>
      </c>
      <c r="GI212" s="77">
        <f t="shared" si="487"/>
        <v>0</v>
      </c>
      <c r="GJ212" s="77">
        <f t="shared" si="488"/>
        <v>0</v>
      </c>
      <c r="GK212" s="118"/>
      <c r="GL212" s="118"/>
      <c r="GM212" s="119"/>
      <c r="GN212" s="119"/>
      <c r="GO212" s="77">
        <f t="shared" si="489"/>
        <v>0</v>
      </c>
      <c r="GP212" s="77">
        <f t="shared" si="490"/>
        <v>0</v>
      </c>
      <c r="GQ212" s="77">
        <f t="shared" si="491"/>
        <v>0</v>
      </c>
      <c r="GR212" s="118"/>
      <c r="GS212" s="118"/>
      <c r="GT212" s="119"/>
      <c r="GU212" s="119"/>
      <c r="GV212" s="77">
        <f t="shared" si="492"/>
        <v>0</v>
      </c>
      <c r="GW212" s="77">
        <f t="shared" si="493"/>
        <v>0</v>
      </c>
      <c r="GX212" s="77">
        <f t="shared" si="494"/>
        <v>0</v>
      </c>
      <c r="GY212" s="118"/>
      <c r="GZ212" s="118"/>
      <c r="HA212" s="119"/>
      <c r="HB212" s="119"/>
      <c r="HC212" s="77">
        <f t="shared" si="495"/>
        <v>0</v>
      </c>
      <c r="HD212" s="77">
        <f t="shared" si="496"/>
        <v>0</v>
      </c>
      <c r="HE212" s="77">
        <f t="shared" si="497"/>
        <v>0</v>
      </c>
      <c r="HF212" s="118"/>
      <c r="HG212" s="118"/>
      <c r="HH212" s="119"/>
      <c r="HI212" s="119"/>
      <c r="HJ212" s="77">
        <f t="shared" si="498"/>
        <v>0</v>
      </c>
      <c r="HK212" s="77">
        <f t="shared" si="499"/>
        <v>0</v>
      </c>
      <c r="HL212" s="77">
        <f t="shared" si="500"/>
        <v>0</v>
      </c>
      <c r="HM212" s="120"/>
      <c r="HN212" s="120"/>
      <c r="HO212" s="120"/>
      <c r="HP212" s="120"/>
      <c r="HQ212" s="120"/>
      <c r="HR212" s="120"/>
      <c r="HS212" s="76">
        <f t="shared" si="395"/>
        <v>0</v>
      </c>
      <c r="HT212" s="76">
        <f t="shared" si="396"/>
        <v>0</v>
      </c>
      <c r="HU212" s="76">
        <f t="shared" si="397"/>
        <v>0</v>
      </c>
      <c r="HV212" s="76">
        <f t="shared" si="398"/>
        <v>0</v>
      </c>
      <c r="HW212" s="76">
        <f t="shared" si="399"/>
        <v>0</v>
      </c>
      <c r="HX212" s="76">
        <f t="shared" si="400"/>
        <v>0</v>
      </c>
      <c r="HY212" s="76">
        <f t="shared" si="401"/>
        <v>0</v>
      </c>
      <c r="HZ212" s="76">
        <f t="shared" si="402"/>
        <v>0</v>
      </c>
      <c r="IA212" s="76">
        <f t="shared" si="403"/>
        <v>0</v>
      </c>
      <c r="IB212" s="76">
        <f t="shared" si="404"/>
        <v>0</v>
      </c>
      <c r="IC212" s="76">
        <f t="shared" si="405"/>
        <v>0</v>
      </c>
      <c r="ID212" s="76">
        <f t="shared" si="406"/>
        <v>0</v>
      </c>
      <c r="IE212" s="78">
        <f>IF('Daftar Pegawai'!I206="ASN YANG TIDAK DIBAYARKAN TPP",100%,
 IF(HZ212&gt;=$C$4,100%,
 (HN212*3%)+H212+I212+J212+O212+P212+Q212+V212+W212+X212+AC212+AD212+AE212+AJ212+AK212+AL212+AQ212+AR212+AS212+AX212+AY212+AZ212+BE212+BF212+BG212+BL212+BM212+BN212+BS212+BT212+BU212+BZ212+CA212+CB212+CG212+CH212+CI212+CN212+CO212+CP212+CU212+CV212+CW212+DB212+DC212+DD212+DI212+DJ212+DK212+DP212+DQ212+DR212+DW212+DX212+DY212+ED212+EE212+EF212+EK212+EL212+EM212+ER212+ES212+ET212+EY212+EZ212+FA212+FF212+FG212+FH212+FM212+FN212+FO212+FT212+FU212+FV212+GA212+GB212+GC212+GH212+GI212+GJ212+GO212+GP212+GQ212+GV212+GW212+GX212+HC212+HD212+HE212+HJ212+HK212+HL212+'Daftar Pegawai'!K206+'Daftar Pegawai'!M206+'Daftar Pegawai'!U206+'Daftar Pegawai'!O206+'Daftar Pegawai'!Q206+'Daftar Pegawai'!S206
 )
)</f>
        <v>1</v>
      </c>
      <c r="IF212" s="78">
        <f t="shared" si="501"/>
        <v>1</v>
      </c>
    </row>
    <row r="213" spans="1:240" x14ac:dyDescent="0.25">
      <c r="A213" s="121">
        <f t="shared" si="407"/>
        <v>203</v>
      </c>
      <c r="B213" s="121">
        <f>'Daftar Pegawai'!B207</f>
        <v>0</v>
      </c>
      <c r="C213" s="121">
        <f>'Daftar Pegawai'!C207</f>
        <v>0</v>
      </c>
      <c r="D213" s="118"/>
      <c r="E213" s="118"/>
      <c r="F213" s="119"/>
      <c r="G213" s="119"/>
      <c r="H213" s="77">
        <f t="shared" si="408"/>
        <v>0</v>
      </c>
      <c r="I213" s="77">
        <f t="shared" si="409"/>
        <v>0</v>
      </c>
      <c r="J213" s="77">
        <f t="shared" si="410"/>
        <v>0</v>
      </c>
      <c r="K213" s="118"/>
      <c r="L213" s="118"/>
      <c r="M213" s="119"/>
      <c r="N213" s="119"/>
      <c r="O213" s="77">
        <f t="shared" si="411"/>
        <v>0</v>
      </c>
      <c r="P213" s="77">
        <f t="shared" si="412"/>
        <v>0</v>
      </c>
      <c r="Q213" s="77">
        <f t="shared" si="413"/>
        <v>0</v>
      </c>
      <c r="R213" s="118"/>
      <c r="S213" s="118"/>
      <c r="T213" s="119"/>
      <c r="U213" s="119"/>
      <c r="V213" s="77">
        <f t="shared" si="414"/>
        <v>0</v>
      </c>
      <c r="W213" s="77">
        <f t="shared" si="415"/>
        <v>0</v>
      </c>
      <c r="X213" s="77">
        <f t="shared" si="416"/>
        <v>0</v>
      </c>
      <c r="Y213" s="118"/>
      <c r="Z213" s="118"/>
      <c r="AA213" s="119"/>
      <c r="AB213" s="119"/>
      <c r="AC213" s="77">
        <f t="shared" si="417"/>
        <v>0</v>
      </c>
      <c r="AD213" s="77">
        <f t="shared" si="418"/>
        <v>0</v>
      </c>
      <c r="AE213" s="77">
        <f t="shared" si="419"/>
        <v>0</v>
      </c>
      <c r="AF213" s="118"/>
      <c r="AG213" s="118"/>
      <c r="AH213" s="119"/>
      <c r="AI213" s="119"/>
      <c r="AJ213" s="77">
        <f t="shared" si="420"/>
        <v>0</v>
      </c>
      <c r="AK213" s="77">
        <f t="shared" si="421"/>
        <v>0</v>
      </c>
      <c r="AL213" s="77">
        <f t="shared" si="422"/>
        <v>0</v>
      </c>
      <c r="AM213" s="118"/>
      <c r="AN213" s="118"/>
      <c r="AO213" s="119"/>
      <c r="AP213" s="119"/>
      <c r="AQ213" s="77">
        <f t="shared" si="423"/>
        <v>0</v>
      </c>
      <c r="AR213" s="77">
        <f t="shared" si="424"/>
        <v>0</v>
      </c>
      <c r="AS213" s="77">
        <f t="shared" si="425"/>
        <v>0</v>
      </c>
      <c r="AT213" s="118"/>
      <c r="AU213" s="118"/>
      <c r="AV213" s="119"/>
      <c r="AW213" s="119"/>
      <c r="AX213" s="77">
        <f t="shared" si="426"/>
        <v>0</v>
      </c>
      <c r="AY213" s="77">
        <f t="shared" si="427"/>
        <v>0</v>
      </c>
      <c r="AZ213" s="77">
        <f t="shared" si="428"/>
        <v>0</v>
      </c>
      <c r="BA213" s="118"/>
      <c r="BB213" s="118"/>
      <c r="BC213" s="119"/>
      <c r="BD213" s="119"/>
      <c r="BE213" s="77">
        <f t="shared" si="429"/>
        <v>0</v>
      </c>
      <c r="BF213" s="77">
        <f t="shared" si="430"/>
        <v>0</v>
      </c>
      <c r="BG213" s="77">
        <f t="shared" si="431"/>
        <v>0</v>
      </c>
      <c r="BH213" s="118"/>
      <c r="BI213" s="118"/>
      <c r="BJ213" s="119"/>
      <c r="BK213" s="119"/>
      <c r="BL213" s="77">
        <f t="shared" si="432"/>
        <v>0</v>
      </c>
      <c r="BM213" s="77">
        <f t="shared" si="433"/>
        <v>0</v>
      </c>
      <c r="BN213" s="77">
        <f t="shared" si="434"/>
        <v>0</v>
      </c>
      <c r="BO213" s="118"/>
      <c r="BP213" s="118"/>
      <c r="BQ213" s="119"/>
      <c r="BR213" s="119"/>
      <c r="BS213" s="77">
        <f t="shared" si="435"/>
        <v>0</v>
      </c>
      <c r="BT213" s="77">
        <f t="shared" si="436"/>
        <v>0</v>
      </c>
      <c r="BU213" s="77">
        <f t="shared" si="437"/>
        <v>0</v>
      </c>
      <c r="BV213" s="118"/>
      <c r="BW213" s="118"/>
      <c r="BX213" s="119"/>
      <c r="BY213" s="119"/>
      <c r="BZ213" s="77">
        <f t="shared" si="438"/>
        <v>0</v>
      </c>
      <c r="CA213" s="77">
        <f t="shared" si="439"/>
        <v>0</v>
      </c>
      <c r="CB213" s="77">
        <f t="shared" si="440"/>
        <v>0</v>
      </c>
      <c r="CC213" s="118"/>
      <c r="CD213" s="118"/>
      <c r="CE213" s="119"/>
      <c r="CF213" s="119"/>
      <c r="CG213" s="77">
        <f t="shared" si="441"/>
        <v>0</v>
      </c>
      <c r="CH213" s="77">
        <f t="shared" si="442"/>
        <v>0</v>
      </c>
      <c r="CI213" s="77">
        <f t="shared" si="443"/>
        <v>0</v>
      </c>
      <c r="CJ213" s="118"/>
      <c r="CK213" s="118"/>
      <c r="CL213" s="119"/>
      <c r="CM213" s="119"/>
      <c r="CN213" s="77">
        <f t="shared" si="444"/>
        <v>0</v>
      </c>
      <c r="CO213" s="77">
        <f t="shared" si="445"/>
        <v>0</v>
      </c>
      <c r="CP213" s="77">
        <f t="shared" si="446"/>
        <v>0</v>
      </c>
      <c r="CQ213" s="118"/>
      <c r="CR213" s="118"/>
      <c r="CS213" s="119"/>
      <c r="CT213" s="119"/>
      <c r="CU213" s="77">
        <f t="shared" si="447"/>
        <v>0</v>
      </c>
      <c r="CV213" s="77">
        <f t="shared" si="448"/>
        <v>0</v>
      </c>
      <c r="CW213" s="77">
        <f t="shared" si="449"/>
        <v>0</v>
      </c>
      <c r="CX213" s="118"/>
      <c r="CY213" s="118"/>
      <c r="CZ213" s="119"/>
      <c r="DA213" s="119"/>
      <c r="DB213" s="77">
        <f t="shared" si="450"/>
        <v>0</v>
      </c>
      <c r="DC213" s="77">
        <f t="shared" si="451"/>
        <v>0</v>
      </c>
      <c r="DD213" s="77">
        <f t="shared" si="452"/>
        <v>0</v>
      </c>
      <c r="DE213" s="118"/>
      <c r="DF213" s="118"/>
      <c r="DG213" s="119"/>
      <c r="DH213" s="119"/>
      <c r="DI213" s="77">
        <f t="shared" si="453"/>
        <v>0</v>
      </c>
      <c r="DJ213" s="77">
        <f t="shared" si="454"/>
        <v>0</v>
      </c>
      <c r="DK213" s="77">
        <f t="shared" si="455"/>
        <v>0</v>
      </c>
      <c r="DL213" s="118"/>
      <c r="DM213" s="118"/>
      <c r="DN213" s="119"/>
      <c r="DO213" s="119"/>
      <c r="DP213" s="77">
        <f t="shared" si="456"/>
        <v>0</v>
      </c>
      <c r="DQ213" s="77">
        <f t="shared" si="457"/>
        <v>0</v>
      </c>
      <c r="DR213" s="77">
        <f t="shared" si="458"/>
        <v>0</v>
      </c>
      <c r="DS213" s="118"/>
      <c r="DT213" s="118"/>
      <c r="DU213" s="119"/>
      <c r="DV213" s="119"/>
      <c r="DW213" s="77">
        <f t="shared" si="459"/>
        <v>0</v>
      </c>
      <c r="DX213" s="77">
        <f t="shared" si="460"/>
        <v>0</v>
      </c>
      <c r="DY213" s="77">
        <f t="shared" si="461"/>
        <v>0</v>
      </c>
      <c r="DZ213" s="118"/>
      <c r="EA213" s="118"/>
      <c r="EB213" s="119"/>
      <c r="EC213" s="119"/>
      <c r="ED213" s="77">
        <f t="shared" si="462"/>
        <v>0</v>
      </c>
      <c r="EE213" s="77">
        <f t="shared" si="463"/>
        <v>0</v>
      </c>
      <c r="EF213" s="77">
        <f t="shared" si="464"/>
        <v>0</v>
      </c>
      <c r="EG213" s="118"/>
      <c r="EH213" s="118"/>
      <c r="EI213" s="119"/>
      <c r="EJ213" s="119"/>
      <c r="EK213" s="77">
        <f t="shared" si="465"/>
        <v>0</v>
      </c>
      <c r="EL213" s="77">
        <f t="shared" si="466"/>
        <v>0</v>
      </c>
      <c r="EM213" s="77">
        <f t="shared" si="467"/>
        <v>0</v>
      </c>
      <c r="EN213" s="118"/>
      <c r="EO213" s="118"/>
      <c r="EP213" s="119"/>
      <c r="EQ213" s="119"/>
      <c r="ER213" s="77">
        <f t="shared" si="468"/>
        <v>0</v>
      </c>
      <c r="ES213" s="77">
        <f t="shared" si="469"/>
        <v>0</v>
      </c>
      <c r="ET213" s="77">
        <f t="shared" si="470"/>
        <v>0</v>
      </c>
      <c r="EU213" s="118"/>
      <c r="EV213" s="118"/>
      <c r="EW213" s="119"/>
      <c r="EX213" s="119"/>
      <c r="EY213" s="77">
        <f t="shared" si="471"/>
        <v>0</v>
      </c>
      <c r="EZ213" s="77">
        <f t="shared" si="472"/>
        <v>0</v>
      </c>
      <c r="FA213" s="77">
        <f t="shared" si="473"/>
        <v>0</v>
      </c>
      <c r="FB213" s="118"/>
      <c r="FC213" s="118"/>
      <c r="FD213" s="119"/>
      <c r="FE213" s="119"/>
      <c r="FF213" s="77">
        <f t="shared" si="474"/>
        <v>0</v>
      </c>
      <c r="FG213" s="77">
        <f t="shared" si="475"/>
        <v>0</v>
      </c>
      <c r="FH213" s="77">
        <f t="shared" si="476"/>
        <v>0</v>
      </c>
      <c r="FI213" s="118"/>
      <c r="FJ213" s="118"/>
      <c r="FK213" s="119"/>
      <c r="FL213" s="119"/>
      <c r="FM213" s="77">
        <f t="shared" si="477"/>
        <v>0</v>
      </c>
      <c r="FN213" s="77">
        <f t="shared" si="478"/>
        <v>0</v>
      </c>
      <c r="FO213" s="77">
        <f t="shared" si="479"/>
        <v>0</v>
      </c>
      <c r="FP213" s="118"/>
      <c r="FQ213" s="118"/>
      <c r="FR213" s="119"/>
      <c r="FS213" s="119"/>
      <c r="FT213" s="77">
        <f t="shared" si="480"/>
        <v>0</v>
      </c>
      <c r="FU213" s="77">
        <f t="shared" si="481"/>
        <v>0</v>
      </c>
      <c r="FV213" s="77">
        <f t="shared" si="482"/>
        <v>0</v>
      </c>
      <c r="FW213" s="118"/>
      <c r="FX213" s="118"/>
      <c r="FY213" s="119"/>
      <c r="FZ213" s="119"/>
      <c r="GA213" s="77">
        <f t="shared" si="483"/>
        <v>0</v>
      </c>
      <c r="GB213" s="77">
        <f t="shared" si="484"/>
        <v>0</v>
      </c>
      <c r="GC213" s="77">
        <f t="shared" si="485"/>
        <v>0</v>
      </c>
      <c r="GD213" s="118"/>
      <c r="GE213" s="118"/>
      <c r="GF213" s="119"/>
      <c r="GG213" s="119"/>
      <c r="GH213" s="77">
        <f t="shared" si="486"/>
        <v>0</v>
      </c>
      <c r="GI213" s="77">
        <f t="shared" si="487"/>
        <v>0</v>
      </c>
      <c r="GJ213" s="77">
        <f t="shared" si="488"/>
        <v>0</v>
      </c>
      <c r="GK213" s="118"/>
      <c r="GL213" s="118"/>
      <c r="GM213" s="119"/>
      <c r="GN213" s="119"/>
      <c r="GO213" s="77">
        <f t="shared" si="489"/>
        <v>0</v>
      </c>
      <c r="GP213" s="77">
        <f t="shared" si="490"/>
        <v>0</v>
      </c>
      <c r="GQ213" s="77">
        <f t="shared" si="491"/>
        <v>0</v>
      </c>
      <c r="GR213" s="118"/>
      <c r="GS213" s="118"/>
      <c r="GT213" s="119"/>
      <c r="GU213" s="119"/>
      <c r="GV213" s="77">
        <f t="shared" si="492"/>
        <v>0</v>
      </c>
      <c r="GW213" s="77">
        <f t="shared" si="493"/>
        <v>0</v>
      </c>
      <c r="GX213" s="77">
        <f t="shared" si="494"/>
        <v>0</v>
      </c>
      <c r="GY213" s="118"/>
      <c r="GZ213" s="118"/>
      <c r="HA213" s="119"/>
      <c r="HB213" s="119"/>
      <c r="HC213" s="77">
        <f t="shared" si="495"/>
        <v>0</v>
      </c>
      <c r="HD213" s="77">
        <f t="shared" si="496"/>
        <v>0</v>
      </c>
      <c r="HE213" s="77">
        <f t="shared" si="497"/>
        <v>0</v>
      </c>
      <c r="HF213" s="118"/>
      <c r="HG213" s="118"/>
      <c r="HH213" s="119"/>
      <c r="HI213" s="119"/>
      <c r="HJ213" s="77">
        <f t="shared" si="498"/>
        <v>0</v>
      </c>
      <c r="HK213" s="77">
        <f t="shared" si="499"/>
        <v>0</v>
      </c>
      <c r="HL213" s="77">
        <f t="shared" si="500"/>
        <v>0</v>
      </c>
      <c r="HM213" s="120"/>
      <c r="HN213" s="120"/>
      <c r="HO213" s="120"/>
      <c r="HP213" s="120"/>
      <c r="HQ213" s="120"/>
      <c r="HR213" s="120"/>
      <c r="HS213" s="76">
        <f t="shared" si="395"/>
        <v>0</v>
      </c>
      <c r="HT213" s="76">
        <f t="shared" si="396"/>
        <v>0</v>
      </c>
      <c r="HU213" s="76">
        <f t="shared" si="397"/>
        <v>0</v>
      </c>
      <c r="HV213" s="76">
        <f t="shared" si="398"/>
        <v>0</v>
      </c>
      <c r="HW213" s="76">
        <f t="shared" si="399"/>
        <v>0</v>
      </c>
      <c r="HX213" s="76">
        <f t="shared" si="400"/>
        <v>0</v>
      </c>
      <c r="HY213" s="76">
        <f t="shared" si="401"/>
        <v>0</v>
      </c>
      <c r="HZ213" s="76">
        <f t="shared" si="402"/>
        <v>0</v>
      </c>
      <c r="IA213" s="76">
        <f t="shared" si="403"/>
        <v>0</v>
      </c>
      <c r="IB213" s="76">
        <f t="shared" si="404"/>
        <v>0</v>
      </c>
      <c r="IC213" s="76">
        <f t="shared" si="405"/>
        <v>0</v>
      </c>
      <c r="ID213" s="76">
        <f t="shared" si="406"/>
        <v>0</v>
      </c>
      <c r="IE213" s="78">
        <f>IF('Daftar Pegawai'!I207="ASN YANG TIDAK DIBAYARKAN TPP",100%,
 IF(HZ213&gt;=$C$4,100%,
 (HN213*3%)+H213+I213+J213+O213+P213+Q213+V213+W213+X213+AC213+AD213+AE213+AJ213+AK213+AL213+AQ213+AR213+AS213+AX213+AY213+AZ213+BE213+BF213+BG213+BL213+BM213+BN213+BS213+BT213+BU213+BZ213+CA213+CB213+CG213+CH213+CI213+CN213+CO213+CP213+CU213+CV213+CW213+DB213+DC213+DD213+DI213+DJ213+DK213+DP213+DQ213+DR213+DW213+DX213+DY213+ED213+EE213+EF213+EK213+EL213+EM213+ER213+ES213+ET213+EY213+EZ213+FA213+FF213+FG213+FH213+FM213+FN213+FO213+FT213+FU213+FV213+GA213+GB213+GC213+GH213+GI213+GJ213+GO213+GP213+GQ213+GV213+GW213+GX213+HC213+HD213+HE213+HJ213+HK213+HL213+'Daftar Pegawai'!K207+'Daftar Pegawai'!M207+'Daftar Pegawai'!U207+'Daftar Pegawai'!O207+'Daftar Pegawai'!Q207+'Daftar Pegawai'!S207
 )
)</f>
        <v>1</v>
      </c>
      <c r="IF213" s="78">
        <f t="shared" si="501"/>
        <v>1</v>
      </c>
    </row>
    <row r="214" spans="1:240" x14ac:dyDescent="0.25">
      <c r="A214" s="121">
        <f t="shared" si="407"/>
        <v>204</v>
      </c>
      <c r="B214" s="121">
        <f>'Daftar Pegawai'!B208</f>
        <v>0</v>
      </c>
      <c r="C214" s="121">
        <f>'Daftar Pegawai'!C208</f>
        <v>0</v>
      </c>
      <c r="D214" s="118"/>
      <c r="E214" s="118"/>
      <c r="F214" s="119"/>
      <c r="G214" s="119"/>
      <c r="H214" s="77">
        <f t="shared" si="408"/>
        <v>0</v>
      </c>
      <c r="I214" s="77">
        <f t="shared" si="409"/>
        <v>0</v>
      </c>
      <c r="J214" s="77">
        <f t="shared" si="410"/>
        <v>0</v>
      </c>
      <c r="K214" s="118"/>
      <c r="L214" s="118"/>
      <c r="M214" s="119"/>
      <c r="N214" s="119"/>
      <c r="O214" s="77">
        <f t="shared" si="411"/>
        <v>0</v>
      </c>
      <c r="P214" s="77">
        <f t="shared" si="412"/>
        <v>0</v>
      </c>
      <c r="Q214" s="77">
        <f t="shared" si="413"/>
        <v>0</v>
      </c>
      <c r="R214" s="118"/>
      <c r="S214" s="118"/>
      <c r="T214" s="119"/>
      <c r="U214" s="119"/>
      <c r="V214" s="77">
        <f t="shared" si="414"/>
        <v>0</v>
      </c>
      <c r="W214" s="77">
        <f t="shared" si="415"/>
        <v>0</v>
      </c>
      <c r="X214" s="77">
        <f t="shared" si="416"/>
        <v>0</v>
      </c>
      <c r="Y214" s="118"/>
      <c r="Z214" s="118"/>
      <c r="AA214" s="119"/>
      <c r="AB214" s="119"/>
      <c r="AC214" s="77">
        <f t="shared" si="417"/>
        <v>0</v>
      </c>
      <c r="AD214" s="77">
        <f t="shared" si="418"/>
        <v>0</v>
      </c>
      <c r="AE214" s="77">
        <f t="shared" si="419"/>
        <v>0</v>
      </c>
      <c r="AF214" s="118"/>
      <c r="AG214" s="118"/>
      <c r="AH214" s="119"/>
      <c r="AI214" s="119"/>
      <c r="AJ214" s="77">
        <f t="shared" si="420"/>
        <v>0</v>
      </c>
      <c r="AK214" s="77">
        <f t="shared" si="421"/>
        <v>0</v>
      </c>
      <c r="AL214" s="77">
        <f t="shared" si="422"/>
        <v>0</v>
      </c>
      <c r="AM214" s="118"/>
      <c r="AN214" s="118"/>
      <c r="AO214" s="119"/>
      <c r="AP214" s="119"/>
      <c r="AQ214" s="77">
        <f t="shared" si="423"/>
        <v>0</v>
      </c>
      <c r="AR214" s="77">
        <f t="shared" si="424"/>
        <v>0</v>
      </c>
      <c r="AS214" s="77">
        <f t="shared" si="425"/>
        <v>0</v>
      </c>
      <c r="AT214" s="118"/>
      <c r="AU214" s="118"/>
      <c r="AV214" s="119"/>
      <c r="AW214" s="119"/>
      <c r="AX214" s="77">
        <f t="shared" si="426"/>
        <v>0</v>
      </c>
      <c r="AY214" s="77">
        <f t="shared" si="427"/>
        <v>0</v>
      </c>
      <c r="AZ214" s="77">
        <f t="shared" si="428"/>
        <v>0</v>
      </c>
      <c r="BA214" s="118"/>
      <c r="BB214" s="118"/>
      <c r="BC214" s="119"/>
      <c r="BD214" s="119"/>
      <c r="BE214" s="77">
        <f t="shared" si="429"/>
        <v>0</v>
      </c>
      <c r="BF214" s="77">
        <f t="shared" si="430"/>
        <v>0</v>
      </c>
      <c r="BG214" s="77">
        <f t="shared" si="431"/>
        <v>0</v>
      </c>
      <c r="BH214" s="118"/>
      <c r="BI214" s="118"/>
      <c r="BJ214" s="119"/>
      <c r="BK214" s="119"/>
      <c r="BL214" s="77">
        <f t="shared" si="432"/>
        <v>0</v>
      </c>
      <c r="BM214" s="77">
        <f t="shared" si="433"/>
        <v>0</v>
      </c>
      <c r="BN214" s="77">
        <f t="shared" si="434"/>
        <v>0</v>
      </c>
      <c r="BO214" s="118"/>
      <c r="BP214" s="118"/>
      <c r="BQ214" s="119"/>
      <c r="BR214" s="119"/>
      <c r="BS214" s="77">
        <f t="shared" si="435"/>
        <v>0</v>
      </c>
      <c r="BT214" s="77">
        <f t="shared" si="436"/>
        <v>0</v>
      </c>
      <c r="BU214" s="77">
        <f t="shared" si="437"/>
        <v>0</v>
      </c>
      <c r="BV214" s="118"/>
      <c r="BW214" s="118"/>
      <c r="BX214" s="119"/>
      <c r="BY214" s="119"/>
      <c r="BZ214" s="77">
        <f t="shared" si="438"/>
        <v>0</v>
      </c>
      <c r="CA214" s="77">
        <f t="shared" si="439"/>
        <v>0</v>
      </c>
      <c r="CB214" s="77">
        <f t="shared" si="440"/>
        <v>0</v>
      </c>
      <c r="CC214" s="118"/>
      <c r="CD214" s="118"/>
      <c r="CE214" s="119"/>
      <c r="CF214" s="119"/>
      <c r="CG214" s="77">
        <f t="shared" si="441"/>
        <v>0</v>
      </c>
      <c r="CH214" s="77">
        <f t="shared" si="442"/>
        <v>0</v>
      </c>
      <c r="CI214" s="77">
        <f t="shared" si="443"/>
        <v>0</v>
      </c>
      <c r="CJ214" s="118"/>
      <c r="CK214" s="118"/>
      <c r="CL214" s="119"/>
      <c r="CM214" s="119"/>
      <c r="CN214" s="77">
        <f t="shared" si="444"/>
        <v>0</v>
      </c>
      <c r="CO214" s="77">
        <f t="shared" si="445"/>
        <v>0</v>
      </c>
      <c r="CP214" s="77">
        <f t="shared" si="446"/>
        <v>0</v>
      </c>
      <c r="CQ214" s="118"/>
      <c r="CR214" s="118"/>
      <c r="CS214" s="119"/>
      <c r="CT214" s="119"/>
      <c r="CU214" s="77">
        <f t="shared" si="447"/>
        <v>0</v>
      </c>
      <c r="CV214" s="77">
        <f t="shared" si="448"/>
        <v>0</v>
      </c>
      <c r="CW214" s="77">
        <f t="shared" si="449"/>
        <v>0</v>
      </c>
      <c r="CX214" s="118"/>
      <c r="CY214" s="118"/>
      <c r="CZ214" s="119"/>
      <c r="DA214" s="119"/>
      <c r="DB214" s="77">
        <f t="shared" si="450"/>
        <v>0</v>
      </c>
      <c r="DC214" s="77">
        <f t="shared" si="451"/>
        <v>0</v>
      </c>
      <c r="DD214" s="77">
        <f t="shared" si="452"/>
        <v>0</v>
      </c>
      <c r="DE214" s="118"/>
      <c r="DF214" s="118"/>
      <c r="DG214" s="119"/>
      <c r="DH214" s="119"/>
      <c r="DI214" s="77">
        <f t="shared" si="453"/>
        <v>0</v>
      </c>
      <c r="DJ214" s="77">
        <f t="shared" si="454"/>
        <v>0</v>
      </c>
      <c r="DK214" s="77">
        <f t="shared" si="455"/>
        <v>0</v>
      </c>
      <c r="DL214" s="118"/>
      <c r="DM214" s="118"/>
      <c r="DN214" s="119"/>
      <c r="DO214" s="119"/>
      <c r="DP214" s="77">
        <f t="shared" si="456"/>
        <v>0</v>
      </c>
      <c r="DQ214" s="77">
        <f t="shared" si="457"/>
        <v>0</v>
      </c>
      <c r="DR214" s="77">
        <f t="shared" si="458"/>
        <v>0</v>
      </c>
      <c r="DS214" s="118"/>
      <c r="DT214" s="118"/>
      <c r="DU214" s="119"/>
      <c r="DV214" s="119"/>
      <c r="DW214" s="77">
        <f t="shared" si="459"/>
        <v>0</v>
      </c>
      <c r="DX214" s="77">
        <f t="shared" si="460"/>
        <v>0</v>
      </c>
      <c r="DY214" s="77">
        <f t="shared" si="461"/>
        <v>0</v>
      </c>
      <c r="DZ214" s="118"/>
      <c r="EA214" s="118"/>
      <c r="EB214" s="119"/>
      <c r="EC214" s="119"/>
      <c r="ED214" s="77">
        <f t="shared" si="462"/>
        <v>0</v>
      </c>
      <c r="EE214" s="77">
        <f t="shared" si="463"/>
        <v>0</v>
      </c>
      <c r="EF214" s="77">
        <f t="shared" si="464"/>
        <v>0</v>
      </c>
      <c r="EG214" s="118"/>
      <c r="EH214" s="118"/>
      <c r="EI214" s="119"/>
      <c r="EJ214" s="119"/>
      <c r="EK214" s="77">
        <f t="shared" si="465"/>
        <v>0</v>
      </c>
      <c r="EL214" s="77">
        <f t="shared" si="466"/>
        <v>0</v>
      </c>
      <c r="EM214" s="77">
        <f t="shared" si="467"/>
        <v>0</v>
      </c>
      <c r="EN214" s="118"/>
      <c r="EO214" s="118"/>
      <c r="EP214" s="119"/>
      <c r="EQ214" s="119"/>
      <c r="ER214" s="77">
        <f t="shared" si="468"/>
        <v>0</v>
      </c>
      <c r="ES214" s="77">
        <f t="shared" si="469"/>
        <v>0</v>
      </c>
      <c r="ET214" s="77">
        <f t="shared" si="470"/>
        <v>0</v>
      </c>
      <c r="EU214" s="118"/>
      <c r="EV214" s="118"/>
      <c r="EW214" s="119"/>
      <c r="EX214" s="119"/>
      <c r="EY214" s="77">
        <f t="shared" si="471"/>
        <v>0</v>
      </c>
      <c r="EZ214" s="77">
        <f t="shared" si="472"/>
        <v>0</v>
      </c>
      <c r="FA214" s="77">
        <f t="shared" si="473"/>
        <v>0</v>
      </c>
      <c r="FB214" s="118"/>
      <c r="FC214" s="118"/>
      <c r="FD214" s="119"/>
      <c r="FE214" s="119"/>
      <c r="FF214" s="77">
        <f t="shared" si="474"/>
        <v>0</v>
      </c>
      <c r="FG214" s="77">
        <f t="shared" si="475"/>
        <v>0</v>
      </c>
      <c r="FH214" s="77">
        <f t="shared" si="476"/>
        <v>0</v>
      </c>
      <c r="FI214" s="118"/>
      <c r="FJ214" s="118"/>
      <c r="FK214" s="119"/>
      <c r="FL214" s="119"/>
      <c r="FM214" s="77">
        <f t="shared" si="477"/>
        <v>0</v>
      </c>
      <c r="FN214" s="77">
        <f t="shared" si="478"/>
        <v>0</v>
      </c>
      <c r="FO214" s="77">
        <f t="shared" si="479"/>
        <v>0</v>
      </c>
      <c r="FP214" s="118"/>
      <c r="FQ214" s="118"/>
      <c r="FR214" s="119"/>
      <c r="FS214" s="119"/>
      <c r="FT214" s="77">
        <f t="shared" si="480"/>
        <v>0</v>
      </c>
      <c r="FU214" s="77">
        <f t="shared" si="481"/>
        <v>0</v>
      </c>
      <c r="FV214" s="77">
        <f t="shared" si="482"/>
        <v>0</v>
      </c>
      <c r="FW214" s="118"/>
      <c r="FX214" s="118"/>
      <c r="FY214" s="119"/>
      <c r="FZ214" s="119"/>
      <c r="GA214" s="77">
        <f t="shared" si="483"/>
        <v>0</v>
      </c>
      <c r="GB214" s="77">
        <f t="shared" si="484"/>
        <v>0</v>
      </c>
      <c r="GC214" s="77">
        <f t="shared" si="485"/>
        <v>0</v>
      </c>
      <c r="GD214" s="118"/>
      <c r="GE214" s="118"/>
      <c r="GF214" s="119"/>
      <c r="GG214" s="119"/>
      <c r="GH214" s="77">
        <f t="shared" si="486"/>
        <v>0</v>
      </c>
      <c r="GI214" s="77">
        <f t="shared" si="487"/>
        <v>0</v>
      </c>
      <c r="GJ214" s="77">
        <f t="shared" si="488"/>
        <v>0</v>
      </c>
      <c r="GK214" s="118"/>
      <c r="GL214" s="118"/>
      <c r="GM214" s="119"/>
      <c r="GN214" s="119"/>
      <c r="GO214" s="77">
        <f t="shared" si="489"/>
        <v>0</v>
      </c>
      <c r="GP214" s="77">
        <f t="shared" si="490"/>
        <v>0</v>
      </c>
      <c r="GQ214" s="77">
        <f t="shared" si="491"/>
        <v>0</v>
      </c>
      <c r="GR214" s="118"/>
      <c r="GS214" s="118"/>
      <c r="GT214" s="119"/>
      <c r="GU214" s="119"/>
      <c r="GV214" s="77">
        <f t="shared" si="492"/>
        <v>0</v>
      </c>
      <c r="GW214" s="77">
        <f t="shared" si="493"/>
        <v>0</v>
      </c>
      <c r="GX214" s="77">
        <f t="shared" si="494"/>
        <v>0</v>
      </c>
      <c r="GY214" s="118"/>
      <c r="GZ214" s="118"/>
      <c r="HA214" s="119"/>
      <c r="HB214" s="119"/>
      <c r="HC214" s="77">
        <f t="shared" si="495"/>
        <v>0</v>
      </c>
      <c r="HD214" s="77">
        <f t="shared" si="496"/>
        <v>0</v>
      </c>
      <c r="HE214" s="77">
        <f t="shared" si="497"/>
        <v>0</v>
      </c>
      <c r="HF214" s="118"/>
      <c r="HG214" s="118"/>
      <c r="HH214" s="119"/>
      <c r="HI214" s="119"/>
      <c r="HJ214" s="77">
        <f t="shared" si="498"/>
        <v>0</v>
      </c>
      <c r="HK214" s="77">
        <f t="shared" si="499"/>
        <v>0</v>
      </c>
      <c r="HL214" s="77">
        <f t="shared" si="500"/>
        <v>0</v>
      </c>
      <c r="HM214" s="120"/>
      <c r="HN214" s="120"/>
      <c r="HO214" s="120"/>
      <c r="HP214" s="120"/>
      <c r="HQ214" s="120"/>
      <c r="HR214" s="120"/>
      <c r="HS214" s="76">
        <f t="shared" si="395"/>
        <v>0</v>
      </c>
      <c r="HT214" s="76">
        <f t="shared" si="396"/>
        <v>0</v>
      </c>
      <c r="HU214" s="76">
        <f t="shared" si="397"/>
        <v>0</v>
      </c>
      <c r="HV214" s="76">
        <f t="shared" si="398"/>
        <v>0</v>
      </c>
      <c r="HW214" s="76">
        <f t="shared" si="399"/>
        <v>0</v>
      </c>
      <c r="HX214" s="76">
        <f t="shared" si="400"/>
        <v>0</v>
      </c>
      <c r="HY214" s="76">
        <f t="shared" si="401"/>
        <v>0</v>
      </c>
      <c r="HZ214" s="76">
        <f t="shared" si="402"/>
        <v>0</v>
      </c>
      <c r="IA214" s="76">
        <f t="shared" si="403"/>
        <v>0</v>
      </c>
      <c r="IB214" s="76">
        <f t="shared" si="404"/>
        <v>0</v>
      </c>
      <c r="IC214" s="76">
        <f t="shared" si="405"/>
        <v>0</v>
      </c>
      <c r="ID214" s="76">
        <f t="shared" si="406"/>
        <v>0</v>
      </c>
      <c r="IE214" s="78">
        <f>IF('Daftar Pegawai'!I208="ASN YANG TIDAK DIBAYARKAN TPP",100%,
 IF(HZ214&gt;=$C$4,100%,
 (HN214*3%)+H214+I214+J214+O214+P214+Q214+V214+W214+X214+AC214+AD214+AE214+AJ214+AK214+AL214+AQ214+AR214+AS214+AX214+AY214+AZ214+BE214+BF214+BG214+BL214+BM214+BN214+BS214+BT214+BU214+BZ214+CA214+CB214+CG214+CH214+CI214+CN214+CO214+CP214+CU214+CV214+CW214+DB214+DC214+DD214+DI214+DJ214+DK214+DP214+DQ214+DR214+DW214+DX214+DY214+ED214+EE214+EF214+EK214+EL214+EM214+ER214+ES214+ET214+EY214+EZ214+FA214+FF214+FG214+FH214+FM214+FN214+FO214+FT214+FU214+FV214+GA214+GB214+GC214+GH214+GI214+GJ214+GO214+GP214+GQ214+GV214+GW214+GX214+HC214+HD214+HE214+HJ214+HK214+HL214+'Daftar Pegawai'!K208+'Daftar Pegawai'!M208+'Daftar Pegawai'!U208+'Daftar Pegawai'!O208+'Daftar Pegawai'!Q208+'Daftar Pegawai'!S208
 )
)</f>
        <v>1</v>
      </c>
      <c r="IF214" s="78">
        <f t="shared" si="501"/>
        <v>1</v>
      </c>
    </row>
    <row r="215" spans="1:240" x14ac:dyDescent="0.25">
      <c r="A215" s="121">
        <f t="shared" si="407"/>
        <v>205</v>
      </c>
      <c r="B215" s="121">
        <f>'Daftar Pegawai'!B209</f>
        <v>0</v>
      </c>
      <c r="C215" s="121">
        <f>'Daftar Pegawai'!C209</f>
        <v>0</v>
      </c>
      <c r="D215" s="118"/>
      <c r="E215" s="118"/>
      <c r="F215" s="119"/>
      <c r="G215" s="119"/>
      <c r="H215" s="77">
        <f t="shared" si="408"/>
        <v>0</v>
      </c>
      <c r="I215" s="77">
        <f t="shared" si="409"/>
        <v>0</v>
      </c>
      <c r="J215" s="77">
        <f t="shared" si="410"/>
        <v>0</v>
      </c>
      <c r="K215" s="118"/>
      <c r="L215" s="118"/>
      <c r="M215" s="119"/>
      <c r="N215" s="119"/>
      <c r="O215" s="77">
        <f t="shared" si="411"/>
        <v>0</v>
      </c>
      <c r="P215" s="77">
        <f t="shared" si="412"/>
        <v>0</v>
      </c>
      <c r="Q215" s="77">
        <f t="shared" si="413"/>
        <v>0</v>
      </c>
      <c r="R215" s="118"/>
      <c r="S215" s="118"/>
      <c r="T215" s="119"/>
      <c r="U215" s="119"/>
      <c r="V215" s="77">
        <f t="shared" si="414"/>
        <v>0</v>
      </c>
      <c r="W215" s="77">
        <f t="shared" si="415"/>
        <v>0</v>
      </c>
      <c r="X215" s="77">
        <f t="shared" si="416"/>
        <v>0</v>
      </c>
      <c r="Y215" s="118"/>
      <c r="Z215" s="118"/>
      <c r="AA215" s="119"/>
      <c r="AB215" s="119"/>
      <c r="AC215" s="77">
        <f t="shared" si="417"/>
        <v>0</v>
      </c>
      <c r="AD215" s="77">
        <f t="shared" si="418"/>
        <v>0</v>
      </c>
      <c r="AE215" s="77">
        <f t="shared" si="419"/>
        <v>0</v>
      </c>
      <c r="AF215" s="118"/>
      <c r="AG215" s="118"/>
      <c r="AH215" s="119"/>
      <c r="AI215" s="119"/>
      <c r="AJ215" s="77">
        <f t="shared" si="420"/>
        <v>0</v>
      </c>
      <c r="AK215" s="77">
        <f t="shared" si="421"/>
        <v>0</v>
      </c>
      <c r="AL215" s="77">
        <f t="shared" si="422"/>
        <v>0</v>
      </c>
      <c r="AM215" s="118"/>
      <c r="AN215" s="118"/>
      <c r="AO215" s="119"/>
      <c r="AP215" s="119"/>
      <c r="AQ215" s="77">
        <f t="shared" si="423"/>
        <v>0</v>
      </c>
      <c r="AR215" s="77">
        <f t="shared" si="424"/>
        <v>0</v>
      </c>
      <c r="AS215" s="77">
        <f t="shared" si="425"/>
        <v>0</v>
      </c>
      <c r="AT215" s="118"/>
      <c r="AU215" s="118"/>
      <c r="AV215" s="119"/>
      <c r="AW215" s="119"/>
      <c r="AX215" s="77">
        <f t="shared" si="426"/>
        <v>0</v>
      </c>
      <c r="AY215" s="77">
        <f t="shared" si="427"/>
        <v>0</v>
      </c>
      <c r="AZ215" s="77">
        <f t="shared" si="428"/>
        <v>0</v>
      </c>
      <c r="BA215" s="118"/>
      <c r="BB215" s="118"/>
      <c r="BC215" s="119"/>
      <c r="BD215" s="119"/>
      <c r="BE215" s="77">
        <f t="shared" si="429"/>
        <v>0</v>
      </c>
      <c r="BF215" s="77">
        <f t="shared" si="430"/>
        <v>0</v>
      </c>
      <c r="BG215" s="77">
        <f t="shared" si="431"/>
        <v>0</v>
      </c>
      <c r="BH215" s="118"/>
      <c r="BI215" s="118"/>
      <c r="BJ215" s="119"/>
      <c r="BK215" s="119"/>
      <c r="BL215" s="77">
        <f t="shared" si="432"/>
        <v>0</v>
      </c>
      <c r="BM215" s="77">
        <f t="shared" si="433"/>
        <v>0</v>
      </c>
      <c r="BN215" s="77">
        <f t="shared" si="434"/>
        <v>0</v>
      </c>
      <c r="BO215" s="118"/>
      <c r="BP215" s="118"/>
      <c r="BQ215" s="119"/>
      <c r="BR215" s="119"/>
      <c r="BS215" s="77">
        <f t="shared" si="435"/>
        <v>0</v>
      </c>
      <c r="BT215" s="77">
        <f t="shared" si="436"/>
        <v>0</v>
      </c>
      <c r="BU215" s="77">
        <f t="shared" si="437"/>
        <v>0</v>
      </c>
      <c r="BV215" s="118"/>
      <c r="BW215" s="118"/>
      <c r="BX215" s="119"/>
      <c r="BY215" s="119"/>
      <c r="BZ215" s="77">
        <f t="shared" si="438"/>
        <v>0</v>
      </c>
      <c r="CA215" s="77">
        <f t="shared" si="439"/>
        <v>0</v>
      </c>
      <c r="CB215" s="77">
        <f t="shared" si="440"/>
        <v>0</v>
      </c>
      <c r="CC215" s="118"/>
      <c r="CD215" s="118"/>
      <c r="CE215" s="119"/>
      <c r="CF215" s="119"/>
      <c r="CG215" s="77">
        <f t="shared" si="441"/>
        <v>0</v>
      </c>
      <c r="CH215" s="77">
        <f t="shared" si="442"/>
        <v>0</v>
      </c>
      <c r="CI215" s="77">
        <f t="shared" si="443"/>
        <v>0</v>
      </c>
      <c r="CJ215" s="118"/>
      <c r="CK215" s="118"/>
      <c r="CL215" s="119"/>
      <c r="CM215" s="119"/>
      <c r="CN215" s="77">
        <f t="shared" si="444"/>
        <v>0</v>
      </c>
      <c r="CO215" s="77">
        <f t="shared" si="445"/>
        <v>0</v>
      </c>
      <c r="CP215" s="77">
        <f t="shared" si="446"/>
        <v>0</v>
      </c>
      <c r="CQ215" s="118"/>
      <c r="CR215" s="118"/>
      <c r="CS215" s="119"/>
      <c r="CT215" s="119"/>
      <c r="CU215" s="77">
        <f t="shared" si="447"/>
        <v>0</v>
      </c>
      <c r="CV215" s="77">
        <f t="shared" si="448"/>
        <v>0</v>
      </c>
      <c r="CW215" s="77">
        <f t="shared" si="449"/>
        <v>0</v>
      </c>
      <c r="CX215" s="118"/>
      <c r="CY215" s="118"/>
      <c r="CZ215" s="119"/>
      <c r="DA215" s="119"/>
      <c r="DB215" s="77">
        <f t="shared" si="450"/>
        <v>0</v>
      </c>
      <c r="DC215" s="77">
        <f t="shared" si="451"/>
        <v>0</v>
      </c>
      <c r="DD215" s="77">
        <f t="shared" si="452"/>
        <v>0</v>
      </c>
      <c r="DE215" s="118"/>
      <c r="DF215" s="118"/>
      <c r="DG215" s="119"/>
      <c r="DH215" s="119"/>
      <c r="DI215" s="77">
        <f t="shared" si="453"/>
        <v>0</v>
      </c>
      <c r="DJ215" s="77">
        <f t="shared" si="454"/>
        <v>0</v>
      </c>
      <c r="DK215" s="77">
        <f t="shared" si="455"/>
        <v>0</v>
      </c>
      <c r="DL215" s="118"/>
      <c r="DM215" s="118"/>
      <c r="DN215" s="119"/>
      <c r="DO215" s="119"/>
      <c r="DP215" s="77">
        <f t="shared" si="456"/>
        <v>0</v>
      </c>
      <c r="DQ215" s="77">
        <f t="shared" si="457"/>
        <v>0</v>
      </c>
      <c r="DR215" s="77">
        <f t="shared" si="458"/>
        <v>0</v>
      </c>
      <c r="DS215" s="118"/>
      <c r="DT215" s="118"/>
      <c r="DU215" s="119"/>
      <c r="DV215" s="119"/>
      <c r="DW215" s="77">
        <f t="shared" si="459"/>
        <v>0</v>
      </c>
      <c r="DX215" s="77">
        <f t="shared" si="460"/>
        <v>0</v>
      </c>
      <c r="DY215" s="77">
        <f t="shared" si="461"/>
        <v>0</v>
      </c>
      <c r="DZ215" s="118"/>
      <c r="EA215" s="118"/>
      <c r="EB215" s="119"/>
      <c r="EC215" s="119"/>
      <c r="ED215" s="77">
        <f t="shared" si="462"/>
        <v>0</v>
      </c>
      <c r="EE215" s="77">
        <f t="shared" si="463"/>
        <v>0</v>
      </c>
      <c r="EF215" s="77">
        <f t="shared" si="464"/>
        <v>0</v>
      </c>
      <c r="EG215" s="118"/>
      <c r="EH215" s="118"/>
      <c r="EI215" s="119"/>
      <c r="EJ215" s="119"/>
      <c r="EK215" s="77">
        <f t="shared" si="465"/>
        <v>0</v>
      </c>
      <c r="EL215" s="77">
        <f t="shared" si="466"/>
        <v>0</v>
      </c>
      <c r="EM215" s="77">
        <f t="shared" si="467"/>
        <v>0</v>
      </c>
      <c r="EN215" s="118"/>
      <c r="EO215" s="118"/>
      <c r="EP215" s="119"/>
      <c r="EQ215" s="119"/>
      <c r="ER215" s="77">
        <f t="shared" si="468"/>
        <v>0</v>
      </c>
      <c r="ES215" s="77">
        <f t="shared" si="469"/>
        <v>0</v>
      </c>
      <c r="ET215" s="77">
        <f t="shared" si="470"/>
        <v>0</v>
      </c>
      <c r="EU215" s="118"/>
      <c r="EV215" s="118"/>
      <c r="EW215" s="119"/>
      <c r="EX215" s="119"/>
      <c r="EY215" s="77">
        <f t="shared" si="471"/>
        <v>0</v>
      </c>
      <c r="EZ215" s="77">
        <f t="shared" si="472"/>
        <v>0</v>
      </c>
      <c r="FA215" s="77">
        <f t="shared" si="473"/>
        <v>0</v>
      </c>
      <c r="FB215" s="118"/>
      <c r="FC215" s="118"/>
      <c r="FD215" s="119"/>
      <c r="FE215" s="119"/>
      <c r="FF215" s="77">
        <f t="shared" si="474"/>
        <v>0</v>
      </c>
      <c r="FG215" s="77">
        <f t="shared" si="475"/>
        <v>0</v>
      </c>
      <c r="FH215" s="77">
        <f t="shared" si="476"/>
        <v>0</v>
      </c>
      <c r="FI215" s="118"/>
      <c r="FJ215" s="118"/>
      <c r="FK215" s="119"/>
      <c r="FL215" s="119"/>
      <c r="FM215" s="77">
        <f t="shared" si="477"/>
        <v>0</v>
      </c>
      <c r="FN215" s="77">
        <f t="shared" si="478"/>
        <v>0</v>
      </c>
      <c r="FO215" s="77">
        <f t="shared" si="479"/>
        <v>0</v>
      </c>
      <c r="FP215" s="118"/>
      <c r="FQ215" s="118"/>
      <c r="FR215" s="119"/>
      <c r="FS215" s="119"/>
      <c r="FT215" s="77">
        <f t="shared" si="480"/>
        <v>0</v>
      </c>
      <c r="FU215" s="77">
        <f t="shared" si="481"/>
        <v>0</v>
      </c>
      <c r="FV215" s="77">
        <f t="shared" si="482"/>
        <v>0</v>
      </c>
      <c r="FW215" s="118"/>
      <c r="FX215" s="118"/>
      <c r="FY215" s="119"/>
      <c r="FZ215" s="119"/>
      <c r="GA215" s="77">
        <f t="shared" si="483"/>
        <v>0</v>
      </c>
      <c r="GB215" s="77">
        <f t="shared" si="484"/>
        <v>0</v>
      </c>
      <c r="GC215" s="77">
        <f t="shared" si="485"/>
        <v>0</v>
      </c>
      <c r="GD215" s="118"/>
      <c r="GE215" s="118"/>
      <c r="GF215" s="119"/>
      <c r="GG215" s="119"/>
      <c r="GH215" s="77">
        <f t="shared" si="486"/>
        <v>0</v>
      </c>
      <c r="GI215" s="77">
        <f t="shared" si="487"/>
        <v>0</v>
      </c>
      <c r="GJ215" s="77">
        <f t="shared" si="488"/>
        <v>0</v>
      </c>
      <c r="GK215" s="118"/>
      <c r="GL215" s="118"/>
      <c r="GM215" s="119"/>
      <c r="GN215" s="119"/>
      <c r="GO215" s="77">
        <f t="shared" si="489"/>
        <v>0</v>
      </c>
      <c r="GP215" s="77">
        <f t="shared" si="490"/>
        <v>0</v>
      </c>
      <c r="GQ215" s="77">
        <f t="shared" si="491"/>
        <v>0</v>
      </c>
      <c r="GR215" s="118"/>
      <c r="GS215" s="118"/>
      <c r="GT215" s="119"/>
      <c r="GU215" s="119"/>
      <c r="GV215" s="77">
        <f t="shared" si="492"/>
        <v>0</v>
      </c>
      <c r="GW215" s="77">
        <f t="shared" si="493"/>
        <v>0</v>
      </c>
      <c r="GX215" s="77">
        <f t="shared" si="494"/>
        <v>0</v>
      </c>
      <c r="GY215" s="118"/>
      <c r="GZ215" s="118"/>
      <c r="HA215" s="119"/>
      <c r="HB215" s="119"/>
      <c r="HC215" s="77">
        <f t="shared" si="495"/>
        <v>0</v>
      </c>
      <c r="HD215" s="77">
        <f t="shared" si="496"/>
        <v>0</v>
      </c>
      <c r="HE215" s="77">
        <f t="shared" si="497"/>
        <v>0</v>
      </c>
      <c r="HF215" s="118"/>
      <c r="HG215" s="118"/>
      <c r="HH215" s="119"/>
      <c r="HI215" s="119"/>
      <c r="HJ215" s="77">
        <f t="shared" si="498"/>
        <v>0</v>
      </c>
      <c r="HK215" s="77">
        <f t="shared" si="499"/>
        <v>0</v>
      </c>
      <c r="HL215" s="77">
        <f t="shared" si="500"/>
        <v>0</v>
      </c>
      <c r="HM215" s="120"/>
      <c r="HN215" s="120"/>
      <c r="HO215" s="120"/>
      <c r="HP215" s="120"/>
      <c r="HQ215" s="120"/>
      <c r="HR215" s="120"/>
      <c r="HS215" s="76">
        <f t="shared" si="395"/>
        <v>0</v>
      </c>
      <c r="HT215" s="76">
        <f t="shared" si="396"/>
        <v>0</v>
      </c>
      <c r="HU215" s="76">
        <f t="shared" si="397"/>
        <v>0</v>
      </c>
      <c r="HV215" s="76">
        <f t="shared" si="398"/>
        <v>0</v>
      </c>
      <c r="HW215" s="76">
        <f t="shared" si="399"/>
        <v>0</v>
      </c>
      <c r="HX215" s="76">
        <f t="shared" si="400"/>
        <v>0</v>
      </c>
      <c r="HY215" s="76">
        <f t="shared" si="401"/>
        <v>0</v>
      </c>
      <c r="HZ215" s="76">
        <f t="shared" si="402"/>
        <v>0</v>
      </c>
      <c r="IA215" s="76">
        <f t="shared" si="403"/>
        <v>0</v>
      </c>
      <c r="IB215" s="76">
        <f t="shared" si="404"/>
        <v>0</v>
      </c>
      <c r="IC215" s="76">
        <f t="shared" si="405"/>
        <v>0</v>
      </c>
      <c r="ID215" s="76">
        <f t="shared" si="406"/>
        <v>0</v>
      </c>
      <c r="IE215" s="78">
        <f>IF('Daftar Pegawai'!I209="ASN YANG TIDAK DIBAYARKAN TPP",100%,
 IF(HZ215&gt;=$C$4,100%,
 (HN215*3%)+H215+I215+J215+O215+P215+Q215+V215+W215+X215+AC215+AD215+AE215+AJ215+AK215+AL215+AQ215+AR215+AS215+AX215+AY215+AZ215+BE215+BF215+BG215+BL215+BM215+BN215+BS215+BT215+BU215+BZ215+CA215+CB215+CG215+CH215+CI215+CN215+CO215+CP215+CU215+CV215+CW215+DB215+DC215+DD215+DI215+DJ215+DK215+DP215+DQ215+DR215+DW215+DX215+DY215+ED215+EE215+EF215+EK215+EL215+EM215+ER215+ES215+ET215+EY215+EZ215+FA215+FF215+FG215+FH215+FM215+FN215+FO215+FT215+FU215+FV215+GA215+GB215+GC215+GH215+GI215+GJ215+GO215+GP215+GQ215+GV215+GW215+GX215+HC215+HD215+HE215+HJ215+HK215+HL215+'Daftar Pegawai'!K209+'Daftar Pegawai'!M209+'Daftar Pegawai'!U209+'Daftar Pegawai'!O209+'Daftar Pegawai'!Q209+'Daftar Pegawai'!S209
 )
)</f>
        <v>1</v>
      </c>
      <c r="IF215" s="78">
        <f t="shared" si="501"/>
        <v>1</v>
      </c>
    </row>
    <row r="216" spans="1:240" x14ac:dyDescent="0.25">
      <c r="A216" s="121">
        <f t="shared" si="407"/>
        <v>206</v>
      </c>
      <c r="B216" s="121">
        <f>'Daftar Pegawai'!B210</f>
        <v>0</v>
      </c>
      <c r="C216" s="121">
        <f>'Daftar Pegawai'!C210</f>
        <v>0</v>
      </c>
      <c r="D216" s="118"/>
      <c r="E216" s="118"/>
      <c r="F216" s="119"/>
      <c r="G216" s="119"/>
      <c r="H216" s="77">
        <f t="shared" si="408"/>
        <v>0</v>
      </c>
      <c r="I216" s="77">
        <f t="shared" si="409"/>
        <v>0</v>
      </c>
      <c r="J216" s="77">
        <f t="shared" si="410"/>
        <v>0</v>
      </c>
      <c r="K216" s="118"/>
      <c r="L216" s="118"/>
      <c r="M216" s="119"/>
      <c r="N216" s="119"/>
      <c r="O216" s="77">
        <f t="shared" si="411"/>
        <v>0</v>
      </c>
      <c r="P216" s="77">
        <f t="shared" si="412"/>
        <v>0</v>
      </c>
      <c r="Q216" s="77">
        <f t="shared" si="413"/>
        <v>0</v>
      </c>
      <c r="R216" s="118"/>
      <c r="S216" s="118"/>
      <c r="T216" s="119"/>
      <c r="U216" s="119"/>
      <c r="V216" s="77">
        <f t="shared" si="414"/>
        <v>0</v>
      </c>
      <c r="W216" s="77">
        <f t="shared" si="415"/>
        <v>0</v>
      </c>
      <c r="X216" s="77">
        <f t="shared" si="416"/>
        <v>0</v>
      </c>
      <c r="Y216" s="118"/>
      <c r="Z216" s="118"/>
      <c r="AA216" s="119"/>
      <c r="AB216" s="119"/>
      <c r="AC216" s="77">
        <f t="shared" si="417"/>
        <v>0</v>
      </c>
      <c r="AD216" s="77">
        <f t="shared" si="418"/>
        <v>0</v>
      </c>
      <c r="AE216" s="77">
        <f t="shared" si="419"/>
        <v>0</v>
      </c>
      <c r="AF216" s="118"/>
      <c r="AG216" s="118"/>
      <c r="AH216" s="119"/>
      <c r="AI216" s="119"/>
      <c r="AJ216" s="77">
        <f t="shared" si="420"/>
        <v>0</v>
      </c>
      <c r="AK216" s="77">
        <f t="shared" si="421"/>
        <v>0</v>
      </c>
      <c r="AL216" s="77">
        <f t="shared" si="422"/>
        <v>0</v>
      </c>
      <c r="AM216" s="118"/>
      <c r="AN216" s="118"/>
      <c r="AO216" s="119"/>
      <c r="AP216" s="119"/>
      <c r="AQ216" s="77">
        <f t="shared" si="423"/>
        <v>0</v>
      </c>
      <c r="AR216" s="77">
        <f t="shared" si="424"/>
        <v>0</v>
      </c>
      <c r="AS216" s="77">
        <f t="shared" si="425"/>
        <v>0</v>
      </c>
      <c r="AT216" s="118"/>
      <c r="AU216" s="118"/>
      <c r="AV216" s="119"/>
      <c r="AW216" s="119"/>
      <c r="AX216" s="77">
        <f t="shared" si="426"/>
        <v>0</v>
      </c>
      <c r="AY216" s="77">
        <f t="shared" si="427"/>
        <v>0</v>
      </c>
      <c r="AZ216" s="77">
        <f t="shared" si="428"/>
        <v>0</v>
      </c>
      <c r="BA216" s="118"/>
      <c r="BB216" s="118"/>
      <c r="BC216" s="119"/>
      <c r="BD216" s="119"/>
      <c r="BE216" s="77">
        <f t="shared" si="429"/>
        <v>0</v>
      </c>
      <c r="BF216" s="77">
        <f t="shared" si="430"/>
        <v>0</v>
      </c>
      <c r="BG216" s="77">
        <f t="shared" si="431"/>
        <v>0</v>
      </c>
      <c r="BH216" s="118"/>
      <c r="BI216" s="118"/>
      <c r="BJ216" s="119"/>
      <c r="BK216" s="119"/>
      <c r="BL216" s="77">
        <f t="shared" si="432"/>
        <v>0</v>
      </c>
      <c r="BM216" s="77">
        <f t="shared" si="433"/>
        <v>0</v>
      </c>
      <c r="BN216" s="77">
        <f t="shared" si="434"/>
        <v>0</v>
      </c>
      <c r="BO216" s="118"/>
      <c r="BP216" s="118"/>
      <c r="BQ216" s="119"/>
      <c r="BR216" s="119"/>
      <c r="BS216" s="77">
        <f t="shared" si="435"/>
        <v>0</v>
      </c>
      <c r="BT216" s="77">
        <f t="shared" si="436"/>
        <v>0</v>
      </c>
      <c r="BU216" s="77">
        <f t="shared" si="437"/>
        <v>0</v>
      </c>
      <c r="BV216" s="118"/>
      <c r="BW216" s="118"/>
      <c r="BX216" s="119"/>
      <c r="BY216" s="119"/>
      <c r="BZ216" s="77">
        <f t="shared" si="438"/>
        <v>0</v>
      </c>
      <c r="CA216" s="77">
        <f t="shared" si="439"/>
        <v>0</v>
      </c>
      <c r="CB216" s="77">
        <f t="shared" si="440"/>
        <v>0</v>
      </c>
      <c r="CC216" s="118"/>
      <c r="CD216" s="118"/>
      <c r="CE216" s="119"/>
      <c r="CF216" s="119"/>
      <c r="CG216" s="77">
        <f t="shared" si="441"/>
        <v>0</v>
      </c>
      <c r="CH216" s="77">
        <f t="shared" si="442"/>
        <v>0</v>
      </c>
      <c r="CI216" s="77">
        <f t="shared" si="443"/>
        <v>0</v>
      </c>
      <c r="CJ216" s="118"/>
      <c r="CK216" s="118"/>
      <c r="CL216" s="119"/>
      <c r="CM216" s="119"/>
      <c r="CN216" s="77">
        <f t="shared" si="444"/>
        <v>0</v>
      </c>
      <c r="CO216" s="77">
        <f t="shared" si="445"/>
        <v>0</v>
      </c>
      <c r="CP216" s="77">
        <f t="shared" si="446"/>
        <v>0</v>
      </c>
      <c r="CQ216" s="118"/>
      <c r="CR216" s="118"/>
      <c r="CS216" s="119"/>
      <c r="CT216" s="119"/>
      <c r="CU216" s="77">
        <f t="shared" si="447"/>
        <v>0</v>
      </c>
      <c r="CV216" s="77">
        <f t="shared" si="448"/>
        <v>0</v>
      </c>
      <c r="CW216" s="77">
        <f t="shared" si="449"/>
        <v>0</v>
      </c>
      <c r="CX216" s="118"/>
      <c r="CY216" s="118"/>
      <c r="CZ216" s="119"/>
      <c r="DA216" s="119"/>
      <c r="DB216" s="77">
        <f t="shared" si="450"/>
        <v>0</v>
      </c>
      <c r="DC216" s="77">
        <f t="shared" si="451"/>
        <v>0</v>
      </c>
      <c r="DD216" s="77">
        <f t="shared" si="452"/>
        <v>0</v>
      </c>
      <c r="DE216" s="118"/>
      <c r="DF216" s="118"/>
      <c r="DG216" s="119"/>
      <c r="DH216" s="119"/>
      <c r="DI216" s="77">
        <f t="shared" si="453"/>
        <v>0</v>
      </c>
      <c r="DJ216" s="77">
        <f t="shared" si="454"/>
        <v>0</v>
      </c>
      <c r="DK216" s="77">
        <f t="shared" si="455"/>
        <v>0</v>
      </c>
      <c r="DL216" s="118"/>
      <c r="DM216" s="118"/>
      <c r="DN216" s="119"/>
      <c r="DO216" s="119"/>
      <c r="DP216" s="77">
        <f t="shared" si="456"/>
        <v>0</v>
      </c>
      <c r="DQ216" s="77">
        <f t="shared" si="457"/>
        <v>0</v>
      </c>
      <c r="DR216" s="77">
        <f t="shared" si="458"/>
        <v>0</v>
      </c>
      <c r="DS216" s="118"/>
      <c r="DT216" s="118"/>
      <c r="DU216" s="119"/>
      <c r="DV216" s="119"/>
      <c r="DW216" s="77">
        <f t="shared" si="459"/>
        <v>0</v>
      </c>
      <c r="DX216" s="77">
        <f t="shared" si="460"/>
        <v>0</v>
      </c>
      <c r="DY216" s="77">
        <f t="shared" si="461"/>
        <v>0</v>
      </c>
      <c r="DZ216" s="118"/>
      <c r="EA216" s="118"/>
      <c r="EB216" s="119"/>
      <c r="EC216" s="119"/>
      <c r="ED216" s="77">
        <f t="shared" si="462"/>
        <v>0</v>
      </c>
      <c r="EE216" s="77">
        <f t="shared" si="463"/>
        <v>0</v>
      </c>
      <c r="EF216" s="77">
        <f t="shared" si="464"/>
        <v>0</v>
      </c>
      <c r="EG216" s="118"/>
      <c r="EH216" s="118"/>
      <c r="EI216" s="119"/>
      <c r="EJ216" s="119"/>
      <c r="EK216" s="77">
        <f t="shared" si="465"/>
        <v>0</v>
      </c>
      <c r="EL216" s="77">
        <f t="shared" si="466"/>
        <v>0</v>
      </c>
      <c r="EM216" s="77">
        <f t="shared" si="467"/>
        <v>0</v>
      </c>
      <c r="EN216" s="118"/>
      <c r="EO216" s="118"/>
      <c r="EP216" s="119"/>
      <c r="EQ216" s="119"/>
      <c r="ER216" s="77">
        <f t="shared" si="468"/>
        <v>0</v>
      </c>
      <c r="ES216" s="77">
        <f t="shared" si="469"/>
        <v>0</v>
      </c>
      <c r="ET216" s="77">
        <f t="shared" si="470"/>
        <v>0</v>
      </c>
      <c r="EU216" s="118"/>
      <c r="EV216" s="118"/>
      <c r="EW216" s="119"/>
      <c r="EX216" s="119"/>
      <c r="EY216" s="77">
        <f t="shared" si="471"/>
        <v>0</v>
      </c>
      <c r="EZ216" s="77">
        <f t="shared" si="472"/>
        <v>0</v>
      </c>
      <c r="FA216" s="77">
        <f t="shared" si="473"/>
        <v>0</v>
      </c>
      <c r="FB216" s="118"/>
      <c r="FC216" s="118"/>
      <c r="FD216" s="119"/>
      <c r="FE216" s="119"/>
      <c r="FF216" s="77">
        <f t="shared" si="474"/>
        <v>0</v>
      </c>
      <c r="FG216" s="77">
        <f t="shared" si="475"/>
        <v>0</v>
      </c>
      <c r="FH216" s="77">
        <f t="shared" si="476"/>
        <v>0</v>
      </c>
      <c r="FI216" s="118"/>
      <c r="FJ216" s="118"/>
      <c r="FK216" s="119"/>
      <c r="FL216" s="119"/>
      <c r="FM216" s="77">
        <f t="shared" si="477"/>
        <v>0</v>
      </c>
      <c r="FN216" s="77">
        <f t="shared" si="478"/>
        <v>0</v>
      </c>
      <c r="FO216" s="77">
        <f t="shared" si="479"/>
        <v>0</v>
      </c>
      <c r="FP216" s="118"/>
      <c r="FQ216" s="118"/>
      <c r="FR216" s="119"/>
      <c r="FS216" s="119"/>
      <c r="FT216" s="77">
        <f t="shared" si="480"/>
        <v>0</v>
      </c>
      <c r="FU216" s="77">
        <f t="shared" si="481"/>
        <v>0</v>
      </c>
      <c r="FV216" s="77">
        <f t="shared" si="482"/>
        <v>0</v>
      </c>
      <c r="FW216" s="118"/>
      <c r="FX216" s="118"/>
      <c r="FY216" s="119"/>
      <c r="FZ216" s="119"/>
      <c r="GA216" s="77">
        <f t="shared" si="483"/>
        <v>0</v>
      </c>
      <c r="GB216" s="77">
        <f t="shared" si="484"/>
        <v>0</v>
      </c>
      <c r="GC216" s="77">
        <f t="shared" si="485"/>
        <v>0</v>
      </c>
      <c r="GD216" s="118"/>
      <c r="GE216" s="118"/>
      <c r="GF216" s="119"/>
      <c r="GG216" s="119"/>
      <c r="GH216" s="77">
        <f t="shared" si="486"/>
        <v>0</v>
      </c>
      <c r="GI216" s="77">
        <f t="shared" si="487"/>
        <v>0</v>
      </c>
      <c r="GJ216" s="77">
        <f t="shared" si="488"/>
        <v>0</v>
      </c>
      <c r="GK216" s="118"/>
      <c r="GL216" s="118"/>
      <c r="GM216" s="119"/>
      <c r="GN216" s="119"/>
      <c r="GO216" s="77">
        <f t="shared" si="489"/>
        <v>0</v>
      </c>
      <c r="GP216" s="77">
        <f t="shared" si="490"/>
        <v>0</v>
      </c>
      <c r="GQ216" s="77">
        <f t="shared" si="491"/>
        <v>0</v>
      </c>
      <c r="GR216" s="118"/>
      <c r="GS216" s="118"/>
      <c r="GT216" s="119"/>
      <c r="GU216" s="119"/>
      <c r="GV216" s="77">
        <f t="shared" si="492"/>
        <v>0</v>
      </c>
      <c r="GW216" s="77">
        <f t="shared" si="493"/>
        <v>0</v>
      </c>
      <c r="GX216" s="77">
        <f t="shared" si="494"/>
        <v>0</v>
      </c>
      <c r="GY216" s="118"/>
      <c r="GZ216" s="118"/>
      <c r="HA216" s="119"/>
      <c r="HB216" s="119"/>
      <c r="HC216" s="77">
        <f t="shared" si="495"/>
        <v>0</v>
      </c>
      <c r="HD216" s="77">
        <f t="shared" si="496"/>
        <v>0</v>
      </c>
      <c r="HE216" s="77">
        <f t="shared" si="497"/>
        <v>0</v>
      </c>
      <c r="HF216" s="118"/>
      <c r="HG216" s="118"/>
      <c r="HH216" s="119"/>
      <c r="HI216" s="119"/>
      <c r="HJ216" s="77">
        <f t="shared" si="498"/>
        <v>0</v>
      </c>
      <c r="HK216" s="77">
        <f t="shared" si="499"/>
        <v>0</v>
      </c>
      <c r="HL216" s="77">
        <f t="shared" si="500"/>
        <v>0</v>
      </c>
      <c r="HM216" s="120"/>
      <c r="HN216" s="120"/>
      <c r="HO216" s="120"/>
      <c r="HP216" s="120"/>
      <c r="HQ216" s="120"/>
      <c r="HR216" s="120"/>
      <c r="HS216" s="76">
        <f t="shared" si="395"/>
        <v>0</v>
      </c>
      <c r="HT216" s="76">
        <f t="shared" si="396"/>
        <v>0</v>
      </c>
      <c r="HU216" s="76">
        <f t="shared" si="397"/>
        <v>0</v>
      </c>
      <c r="HV216" s="76">
        <f t="shared" si="398"/>
        <v>0</v>
      </c>
      <c r="HW216" s="76">
        <f t="shared" si="399"/>
        <v>0</v>
      </c>
      <c r="HX216" s="76">
        <f t="shared" si="400"/>
        <v>0</v>
      </c>
      <c r="HY216" s="76">
        <f t="shared" si="401"/>
        <v>0</v>
      </c>
      <c r="HZ216" s="76">
        <f t="shared" si="402"/>
        <v>0</v>
      </c>
      <c r="IA216" s="76">
        <f t="shared" si="403"/>
        <v>0</v>
      </c>
      <c r="IB216" s="76">
        <f t="shared" si="404"/>
        <v>0</v>
      </c>
      <c r="IC216" s="76">
        <f t="shared" si="405"/>
        <v>0</v>
      </c>
      <c r="ID216" s="76">
        <f t="shared" si="406"/>
        <v>0</v>
      </c>
      <c r="IE216" s="78">
        <f>IF('Daftar Pegawai'!I210="ASN YANG TIDAK DIBAYARKAN TPP",100%,
 IF(HZ216&gt;=$C$4,100%,
 (HN216*3%)+H216+I216+J216+O216+P216+Q216+V216+W216+X216+AC216+AD216+AE216+AJ216+AK216+AL216+AQ216+AR216+AS216+AX216+AY216+AZ216+BE216+BF216+BG216+BL216+BM216+BN216+BS216+BT216+BU216+BZ216+CA216+CB216+CG216+CH216+CI216+CN216+CO216+CP216+CU216+CV216+CW216+DB216+DC216+DD216+DI216+DJ216+DK216+DP216+DQ216+DR216+DW216+DX216+DY216+ED216+EE216+EF216+EK216+EL216+EM216+ER216+ES216+ET216+EY216+EZ216+FA216+FF216+FG216+FH216+FM216+FN216+FO216+FT216+FU216+FV216+GA216+GB216+GC216+GH216+GI216+GJ216+GO216+GP216+GQ216+GV216+GW216+GX216+HC216+HD216+HE216+HJ216+HK216+HL216+'Daftar Pegawai'!K210+'Daftar Pegawai'!M210+'Daftar Pegawai'!U210+'Daftar Pegawai'!O210+'Daftar Pegawai'!Q210+'Daftar Pegawai'!S210
 )
)</f>
        <v>1</v>
      </c>
      <c r="IF216" s="78">
        <f t="shared" si="501"/>
        <v>1</v>
      </c>
    </row>
    <row r="217" spans="1:240" x14ac:dyDescent="0.25">
      <c r="A217" s="121">
        <f t="shared" si="407"/>
        <v>207</v>
      </c>
      <c r="B217" s="121">
        <f>'Daftar Pegawai'!B211</f>
        <v>0</v>
      </c>
      <c r="C217" s="121">
        <f>'Daftar Pegawai'!C211</f>
        <v>0</v>
      </c>
      <c r="D217" s="118"/>
      <c r="E217" s="118"/>
      <c r="F217" s="119"/>
      <c r="G217" s="119"/>
      <c r="H217" s="77">
        <f t="shared" si="408"/>
        <v>0</v>
      </c>
      <c r="I217" s="77">
        <f t="shared" si="409"/>
        <v>0</v>
      </c>
      <c r="J217" s="77">
        <f t="shared" si="410"/>
        <v>0</v>
      </c>
      <c r="K217" s="118"/>
      <c r="L217" s="118"/>
      <c r="M217" s="119"/>
      <c r="N217" s="119"/>
      <c r="O217" s="77">
        <f t="shared" si="411"/>
        <v>0</v>
      </c>
      <c r="P217" s="77">
        <f t="shared" si="412"/>
        <v>0</v>
      </c>
      <c r="Q217" s="77">
        <f t="shared" si="413"/>
        <v>0</v>
      </c>
      <c r="R217" s="118"/>
      <c r="S217" s="118"/>
      <c r="T217" s="119"/>
      <c r="U217" s="119"/>
      <c r="V217" s="77">
        <f t="shared" si="414"/>
        <v>0</v>
      </c>
      <c r="W217" s="77">
        <f t="shared" si="415"/>
        <v>0</v>
      </c>
      <c r="X217" s="77">
        <f t="shared" si="416"/>
        <v>0</v>
      </c>
      <c r="Y217" s="118"/>
      <c r="Z217" s="118"/>
      <c r="AA217" s="119"/>
      <c r="AB217" s="119"/>
      <c r="AC217" s="77">
        <f t="shared" si="417"/>
        <v>0</v>
      </c>
      <c r="AD217" s="77">
        <f t="shared" si="418"/>
        <v>0</v>
      </c>
      <c r="AE217" s="77">
        <f t="shared" si="419"/>
        <v>0</v>
      </c>
      <c r="AF217" s="118"/>
      <c r="AG217" s="118"/>
      <c r="AH217" s="119"/>
      <c r="AI217" s="119"/>
      <c r="AJ217" s="77">
        <f t="shared" si="420"/>
        <v>0</v>
      </c>
      <c r="AK217" s="77">
        <f t="shared" si="421"/>
        <v>0</v>
      </c>
      <c r="AL217" s="77">
        <f t="shared" si="422"/>
        <v>0</v>
      </c>
      <c r="AM217" s="118"/>
      <c r="AN217" s="118"/>
      <c r="AO217" s="119"/>
      <c r="AP217" s="119"/>
      <c r="AQ217" s="77">
        <f t="shared" si="423"/>
        <v>0</v>
      </c>
      <c r="AR217" s="77">
        <f t="shared" si="424"/>
        <v>0</v>
      </c>
      <c r="AS217" s="77">
        <f t="shared" si="425"/>
        <v>0</v>
      </c>
      <c r="AT217" s="118"/>
      <c r="AU217" s="118"/>
      <c r="AV217" s="119"/>
      <c r="AW217" s="119"/>
      <c r="AX217" s="77">
        <f t="shared" si="426"/>
        <v>0</v>
      </c>
      <c r="AY217" s="77">
        <f t="shared" si="427"/>
        <v>0</v>
      </c>
      <c r="AZ217" s="77">
        <f t="shared" si="428"/>
        <v>0</v>
      </c>
      <c r="BA217" s="118"/>
      <c r="BB217" s="118"/>
      <c r="BC217" s="119"/>
      <c r="BD217" s="119"/>
      <c r="BE217" s="77">
        <f t="shared" si="429"/>
        <v>0</v>
      </c>
      <c r="BF217" s="77">
        <f t="shared" si="430"/>
        <v>0</v>
      </c>
      <c r="BG217" s="77">
        <f t="shared" si="431"/>
        <v>0</v>
      </c>
      <c r="BH217" s="118"/>
      <c r="BI217" s="118"/>
      <c r="BJ217" s="119"/>
      <c r="BK217" s="119"/>
      <c r="BL217" s="77">
        <f t="shared" si="432"/>
        <v>0</v>
      </c>
      <c r="BM217" s="77">
        <f t="shared" si="433"/>
        <v>0</v>
      </c>
      <c r="BN217" s="77">
        <f t="shared" si="434"/>
        <v>0</v>
      </c>
      <c r="BO217" s="118"/>
      <c r="BP217" s="118"/>
      <c r="BQ217" s="119"/>
      <c r="BR217" s="119"/>
      <c r="BS217" s="77">
        <f t="shared" si="435"/>
        <v>0</v>
      </c>
      <c r="BT217" s="77">
        <f t="shared" si="436"/>
        <v>0</v>
      </c>
      <c r="BU217" s="77">
        <f t="shared" si="437"/>
        <v>0</v>
      </c>
      <c r="BV217" s="118"/>
      <c r="BW217" s="118"/>
      <c r="BX217" s="119"/>
      <c r="BY217" s="119"/>
      <c r="BZ217" s="77">
        <f t="shared" si="438"/>
        <v>0</v>
      </c>
      <c r="CA217" s="77">
        <f t="shared" si="439"/>
        <v>0</v>
      </c>
      <c r="CB217" s="77">
        <f t="shared" si="440"/>
        <v>0</v>
      </c>
      <c r="CC217" s="118"/>
      <c r="CD217" s="118"/>
      <c r="CE217" s="119"/>
      <c r="CF217" s="119"/>
      <c r="CG217" s="77">
        <f t="shared" si="441"/>
        <v>0</v>
      </c>
      <c r="CH217" s="77">
        <f t="shared" si="442"/>
        <v>0</v>
      </c>
      <c r="CI217" s="77">
        <f t="shared" si="443"/>
        <v>0</v>
      </c>
      <c r="CJ217" s="118"/>
      <c r="CK217" s="118"/>
      <c r="CL217" s="119"/>
      <c r="CM217" s="119"/>
      <c r="CN217" s="77">
        <f t="shared" si="444"/>
        <v>0</v>
      </c>
      <c r="CO217" s="77">
        <f t="shared" si="445"/>
        <v>0</v>
      </c>
      <c r="CP217" s="77">
        <f t="shared" si="446"/>
        <v>0</v>
      </c>
      <c r="CQ217" s="118"/>
      <c r="CR217" s="118"/>
      <c r="CS217" s="119"/>
      <c r="CT217" s="119"/>
      <c r="CU217" s="77">
        <f t="shared" si="447"/>
        <v>0</v>
      </c>
      <c r="CV217" s="77">
        <f t="shared" si="448"/>
        <v>0</v>
      </c>
      <c r="CW217" s="77">
        <f t="shared" si="449"/>
        <v>0</v>
      </c>
      <c r="CX217" s="118"/>
      <c r="CY217" s="118"/>
      <c r="CZ217" s="119"/>
      <c r="DA217" s="119"/>
      <c r="DB217" s="77">
        <f t="shared" si="450"/>
        <v>0</v>
      </c>
      <c r="DC217" s="77">
        <f t="shared" si="451"/>
        <v>0</v>
      </c>
      <c r="DD217" s="77">
        <f t="shared" si="452"/>
        <v>0</v>
      </c>
      <c r="DE217" s="118"/>
      <c r="DF217" s="118"/>
      <c r="DG217" s="119"/>
      <c r="DH217" s="119"/>
      <c r="DI217" s="77">
        <f t="shared" si="453"/>
        <v>0</v>
      </c>
      <c r="DJ217" s="77">
        <f t="shared" si="454"/>
        <v>0</v>
      </c>
      <c r="DK217" s="77">
        <f t="shared" si="455"/>
        <v>0</v>
      </c>
      <c r="DL217" s="118"/>
      <c r="DM217" s="118"/>
      <c r="DN217" s="119"/>
      <c r="DO217" s="119"/>
      <c r="DP217" s="77">
        <f t="shared" si="456"/>
        <v>0</v>
      </c>
      <c r="DQ217" s="77">
        <f t="shared" si="457"/>
        <v>0</v>
      </c>
      <c r="DR217" s="77">
        <f t="shared" si="458"/>
        <v>0</v>
      </c>
      <c r="DS217" s="118"/>
      <c r="DT217" s="118"/>
      <c r="DU217" s="119"/>
      <c r="DV217" s="119"/>
      <c r="DW217" s="77">
        <f t="shared" si="459"/>
        <v>0</v>
      </c>
      <c r="DX217" s="77">
        <f t="shared" si="460"/>
        <v>0</v>
      </c>
      <c r="DY217" s="77">
        <f t="shared" si="461"/>
        <v>0</v>
      </c>
      <c r="DZ217" s="118"/>
      <c r="EA217" s="118"/>
      <c r="EB217" s="119"/>
      <c r="EC217" s="119"/>
      <c r="ED217" s="77">
        <f t="shared" si="462"/>
        <v>0</v>
      </c>
      <c r="EE217" s="77">
        <f t="shared" si="463"/>
        <v>0</v>
      </c>
      <c r="EF217" s="77">
        <f t="shared" si="464"/>
        <v>0</v>
      </c>
      <c r="EG217" s="118"/>
      <c r="EH217" s="118"/>
      <c r="EI217" s="119"/>
      <c r="EJ217" s="119"/>
      <c r="EK217" s="77">
        <f t="shared" si="465"/>
        <v>0</v>
      </c>
      <c r="EL217" s="77">
        <f t="shared" si="466"/>
        <v>0</v>
      </c>
      <c r="EM217" s="77">
        <f t="shared" si="467"/>
        <v>0</v>
      </c>
      <c r="EN217" s="118"/>
      <c r="EO217" s="118"/>
      <c r="EP217" s="119"/>
      <c r="EQ217" s="119"/>
      <c r="ER217" s="77">
        <f t="shared" si="468"/>
        <v>0</v>
      </c>
      <c r="ES217" s="77">
        <f t="shared" si="469"/>
        <v>0</v>
      </c>
      <c r="ET217" s="77">
        <f t="shared" si="470"/>
        <v>0</v>
      </c>
      <c r="EU217" s="118"/>
      <c r="EV217" s="118"/>
      <c r="EW217" s="119"/>
      <c r="EX217" s="119"/>
      <c r="EY217" s="77">
        <f t="shared" si="471"/>
        <v>0</v>
      </c>
      <c r="EZ217" s="77">
        <f t="shared" si="472"/>
        <v>0</v>
      </c>
      <c r="FA217" s="77">
        <f t="shared" si="473"/>
        <v>0</v>
      </c>
      <c r="FB217" s="118"/>
      <c r="FC217" s="118"/>
      <c r="FD217" s="119"/>
      <c r="FE217" s="119"/>
      <c r="FF217" s="77">
        <f t="shared" si="474"/>
        <v>0</v>
      </c>
      <c r="FG217" s="77">
        <f t="shared" si="475"/>
        <v>0</v>
      </c>
      <c r="FH217" s="77">
        <f t="shared" si="476"/>
        <v>0</v>
      </c>
      <c r="FI217" s="118"/>
      <c r="FJ217" s="118"/>
      <c r="FK217" s="119"/>
      <c r="FL217" s="119"/>
      <c r="FM217" s="77">
        <f t="shared" si="477"/>
        <v>0</v>
      </c>
      <c r="FN217" s="77">
        <f t="shared" si="478"/>
        <v>0</v>
      </c>
      <c r="FO217" s="77">
        <f t="shared" si="479"/>
        <v>0</v>
      </c>
      <c r="FP217" s="118"/>
      <c r="FQ217" s="118"/>
      <c r="FR217" s="119"/>
      <c r="FS217" s="119"/>
      <c r="FT217" s="77">
        <f t="shared" si="480"/>
        <v>0</v>
      </c>
      <c r="FU217" s="77">
        <f t="shared" si="481"/>
        <v>0</v>
      </c>
      <c r="FV217" s="77">
        <f t="shared" si="482"/>
        <v>0</v>
      </c>
      <c r="FW217" s="118"/>
      <c r="FX217" s="118"/>
      <c r="FY217" s="119"/>
      <c r="FZ217" s="119"/>
      <c r="GA217" s="77">
        <f t="shared" si="483"/>
        <v>0</v>
      </c>
      <c r="GB217" s="77">
        <f t="shared" si="484"/>
        <v>0</v>
      </c>
      <c r="GC217" s="77">
        <f t="shared" si="485"/>
        <v>0</v>
      </c>
      <c r="GD217" s="118"/>
      <c r="GE217" s="118"/>
      <c r="GF217" s="119"/>
      <c r="GG217" s="119"/>
      <c r="GH217" s="77">
        <f t="shared" si="486"/>
        <v>0</v>
      </c>
      <c r="GI217" s="77">
        <f t="shared" si="487"/>
        <v>0</v>
      </c>
      <c r="GJ217" s="77">
        <f t="shared" si="488"/>
        <v>0</v>
      </c>
      <c r="GK217" s="118"/>
      <c r="GL217" s="118"/>
      <c r="GM217" s="119"/>
      <c r="GN217" s="119"/>
      <c r="GO217" s="77">
        <f t="shared" si="489"/>
        <v>0</v>
      </c>
      <c r="GP217" s="77">
        <f t="shared" si="490"/>
        <v>0</v>
      </c>
      <c r="GQ217" s="77">
        <f t="shared" si="491"/>
        <v>0</v>
      </c>
      <c r="GR217" s="118"/>
      <c r="GS217" s="118"/>
      <c r="GT217" s="119"/>
      <c r="GU217" s="119"/>
      <c r="GV217" s="77">
        <f t="shared" si="492"/>
        <v>0</v>
      </c>
      <c r="GW217" s="77">
        <f t="shared" si="493"/>
        <v>0</v>
      </c>
      <c r="GX217" s="77">
        <f t="shared" si="494"/>
        <v>0</v>
      </c>
      <c r="GY217" s="118"/>
      <c r="GZ217" s="118"/>
      <c r="HA217" s="119"/>
      <c r="HB217" s="119"/>
      <c r="HC217" s="77">
        <f t="shared" si="495"/>
        <v>0</v>
      </c>
      <c r="HD217" s="77">
        <f t="shared" si="496"/>
        <v>0</v>
      </c>
      <c r="HE217" s="77">
        <f t="shared" si="497"/>
        <v>0</v>
      </c>
      <c r="HF217" s="118"/>
      <c r="HG217" s="118"/>
      <c r="HH217" s="119"/>
      <c r="HI217" s="119"/>
      <c r="HJ217" s="77">
        <f t="shared" si="498"/>
        <v>0</v>
      </c>
      <c r="HK217" s="77">
        <f t="shared" si="499"/>
        <v>0</v>
      </c>
      <c r="HL217" s="77">
        <f t="shared" si="500"/>
        <v>0</v>
      </c>
      <c r="HM217" s="120"/>
      <c r="HN217" s="120"/>
      <c r="HO217" s="120"/>
      <c r="HP217" s="120"/>
      <c r="HQ217" s="120"/>
      <c r="HR217" s="120"/>
      <c r="HS217" s="76">
        <f t="shared" si="395"/>
        <v>0</v>
      </c>
      <c r="HT217" s="76">
        <f t="shared" si="396"/>
        <v>0</v>
      </c>
      <c r="HU217" s="76">
        <f t="shared" si="397"/>
        <v>0</v>
      </c>
      <c r="HV217" s="76">
        <f t="shared" si="398"/>
        <v>0</v>
      </c>
      <c r="HW217" s="76">
        <f t="shared" si="399"/>
        <v>0</v>
      </c>
      <c r="HX217" s="76">
        <f t="shared" si="400"/>
        <v>0</v>
      </c>
      <c r="HY217" s="76">
        <f t="shared" si="401"/>
        <v>0</v>
      </c>
      <c r="HZ217" s="76">
        <f t="shared" si="402"/>
        <v>0</v>
      </c>
      <c r="IA217" s="76">
        <f t="shared" si="403"/>
        <v>0</v>
      </c>
      <c r="IB217" s="76">
        <f t="shared" si="404"/>
        <v>0</v>
      </c>
      <c r="IC217" s="76">
        <f t="shared" si="405"/>
        <v>0</v>
      </c>
      <c r="ID217" s="76">
        <f t="shared" si="406"/>
        <v>0</v>
      </c>
      <c r="IE217" s="78">
        <f>IF('Daftar Pegawai'!I211="ASN YANG TIDAK DIBAYARKAN TPP",100%,
 IF(HZ217&gt;=$C$4,100%,
 (HN217*3%)+H217+I217+J217+O217+P217+Q217+V217+W217+X217+AC217+AD217+AE217+AJ217+AK217+AL217+AQ217+AR217+AS217+AX217+AY217+AZ217+BE217+BF217+BG217+BL217+BM217+BN217+BS217+BT217+BU217+BZ217+CA217+CB217+CG217+CH217+CI217+CN217+CO217+CP217+CU217+CV217+CW217+DB217+DC217+DD217+DI217+DJ217+DK217+DP217+DQ217+DR217+DW217+DX217+DY217+ED217+EE217+EF217+EK217+EL217+EM217+ER217+ES217+ET217+EY217+EZ217+FA217+FF217+FG217+FH217+FM217+FN217+FO217+FT217+FU217+FV217+GA217+GB217+GC217+GH217+GI217+GJ217+GO217+GP217+GQ217+GV217+GW217+GX217+HC217+HD217+HE217+HJ217+HK217+HL217+'Daftar Pegawai'!K211+'Daftar Pegawai'!M211+'Daftar Pegawai'!U211+'Daftar Pegawai'!O211+'Daftar Pegawai'!Q211+'Daftar Pegawai'!S211
 )
)</f>
        <v>1</v>
      </c>
      <c r="IF217" s="78">
        <f t="shared" si="501"/>
        <v>1</v>
      </c>
    </row>
    <row r="218" spans="1:240" x14ac:dyDescent="0.25">
      <c r="A218" s="121">
        <f t="shared" si="407"/>
        <v>208</v>
      </c>
      <c r="B218" s="121">
        <f>'Daftar Pegawai'!B212</f>
        <v>0</v>
      </c>
      <c r="C218" s="121">
        <f>'Daftar Pegawai'!C212</f>
        <v>0</v>
      </c>
      <c r="D218" s="118"/>
      <c r="E218" s="118"/>
      <c r="F218" s="119"/>
      <c r="G218" s="119"/>
      <c r="H218" s="77">
        <f t="shared" si="408"/>
        <v>0</v>
      </c>
      <c r="I218" s="77">
        <f t="shared" si="409"/>
        <v>0</v>
      </c>
      <c r="J218" s="77">
        <f t="shared" si="410"/>
        <v>0</v>
      </c>
      <c r="K218" s="118"/>
      <c r="L218" s="118"/>
      <c r="M218" s="119"/>
      <c r="N218" s="119"/>
      <c r="O218" s="77">
        <f t="shared" si="411"/>
        <v>0</v>
      </c>
      <c r="P218" s="77">
        <f t="shared" si="412"/>
        <v>0</v>
      </c>
      <c r="Q218" s="77">
        <f t="shared" si="413"/>
        <v>0</v>
      </c>
      <c r="R218" s="118"/>
      <c r="S218" s="118"/>
      <c r="T218" s="119"/>
      <c r="U218" s="119"/>
      <c r="V218" s="77">
        <f t="shared" si="414"/>
        <v>0</v>
      </c>
      <c r="W218" s="77">
        <f t="shared" si="415"/>
        <v>0</v>
      </c>
      <c r="X218" s="77">
        <f t="shared" si="416"/>
        <v>0</v>
      </c>
      <c r="Y218" s="118"/>
      <c r="Z218" s="118"/>
      <c r="AA218" s="119"/>
      <c r="AB218" s="119"/>
      <c r="AC218" s="77">
        <f t="shared" si="417"/>
        <v>0</v>
      </c>
      <c r="AD218" s="77">
        <f t="shared" si="418"/>
        <v>0</v>
      </c>
      <c r="AE218" s="77">
        <f t="shared" si="419"/>
        <v>0</v>
      </c>
      <c r="AF218" s="118"/>
      <c r="AG218" s="118"/>
      <c r="AH218" s="119"/>
      <c r="AI218" s="119"/>
      <c r="AJ218" s="77">
        <f t="shared" si="420"/>
        <v>0</v>
      </c>
      <c r="AK218" s="77">
        <f t="shared" si="421"/>
        <v>0</v>
      </c>
      <c r="AL218" s="77">
        <f t="shared" si="422"/>
        <v>0</v>
      </c>
      <c r="AM218" s="118"/>
      <c r="AN218" s="118"/>
      <c r="AO218" s="119"/>
      <c r="AP218" s="119"/>
      <c r="AQ218" s="77">
        <f t="shared" si="423"/>
        <v>0</v>
      </c>
      <c r="AR218" s="77">
        <f t="shared" si="424"/>
        <v>0</v>
      </c>
      <c r="AS218" s="77">
        <f t="shared" si="425"/>
        <v>0</v>
      </c>
      <c r="AT218" s="118"/>
      <c r="AU218" s="118"/>
      <c r="AV218" s="119"/>
      <c r="AW218" s="119"/>
      <c r="AX218" s="77">
        <f t="shared" si="426"/>
        <v>0</v>
      </c>
      <c r="AY218" s="77">
        <f t="shared" si="427"/>
        <v>0</v>
      </c>
      <c r="AZ218" s="77">
        <f t="shared" si="428"/>
        <v>0</v>
      </c>
      <c r="BA218" s="118"/>
      <c r="BB218" s="118"/>
      <c r="BC218" s="119"/>
      <c r="BD218" s="119"/>
      <c r="BE218" s="77">
        <f t="shared" si="429"/>
        <v>0</v>
      </c>
      <c r="BF218" s="77">
        <f t="shared" si="430"/>
        <v>0</v>
      </c>
      <c r="BG218" s="77">
        <f t="shared" si="431"/>
        <v>0</v>
      </c>
      <c r="BH218" s="118"/>
      <c r="BI218" s="118"/>
      <c r="BJ218" s="119"/>
      <c r="BK218" s="119"/>
      <c r="BL218" s="77">
        <f t="shared" si="432"/>
        <v>0</v>
      </c>
      <c r="BM218" s="77">
        <f t="shared" si="433"/>
        <v>0</v>
      </c>
      <c r="BN218" s="77">
        <f t="shared" si="434"/>
        <v>0</v>
      </c>
      <c r="BO218" s="118"/>
      <c r="BP218" s="118"/>
      <c r="BQ218" s="119"/>
      <c r="BR218" s="119"/>
      <c r="BS218" s="77">
        <f t="shared" si="435"/>
        <v>0</v>
      </c>
      <c r="BT218" s="77">
        <f t="shared" si="436"/>
        <v>0</v>
      </c>
      <c r="BU218" s="77">
        <f t="shared" si="437"/>
        <v>0</v>
      </c>
      <c r="BV218" s="118"/>
      <c r="BW218" s="118"/>
      <c r="BX218" s="119"/>
      <c r="BY218" s="119"/>
      <c r="BZ218" s="77">
        <f t="shared" si="438"/>
        <v>0</v>
      </c>
      <c r="CA218" s="77">
        <f t="shared" si="439"/>
        <v>0</v>
      </c>
      <c r="CB218" s="77">
        <f t="shared" si="440"/>
        <v>0</v>
      </c>
      <c r="CC218" s="118"/>
      <c r="CD218" s="118"/>
      <c r="CE218" s="119"/>
      <c r="CF218" s="119"/>
      <c r="CG218" s="77">
        <f t="shared" si="441"/>
        <v>0</v>
      </c>
      <c r="CH218" s="77">
        <f t="shared" si="442"/>
        <v>0</v>
      </c>
      <c r="CI218" s="77">
        <f t="shared" si="443"/>
        <v>0</v>
      </c>
      <c r="CJ218" s="118"/>
      <c r="CK218" s="118"/>
      <c r="CL218" s="119"/>
      <c r="CM218" s="119"/>
      <c r="CN218" s="77">
        <f t="shared" si="444"/>
        <v>0</v>
      </c>
      <c r="CO218" s="77">
        <f t="shared" si="445"/>
        <v>0</v>
      </c>
      <c r="CP218" s="77">
        <f t="shared" si="446"/>
        <v>0</v>
      </c>
      <c r="CQ218" s="118"/>
      <c r="CR218" s="118"/>
      <c r="CS218" s="119"/>
      <c r="CT218" s="119"/>
      <c r="CU218" s="77">
        <f t="shared" si="447"/>
        <v>0</v>
      </c>
      <c r="CV218" s="77">
        <f t="shared" si="448"/>
        <v>0</v>
      </c>
      <c r="CW218" s="77">
        <f t="shared" si="449"/>
        <v>0</v>
      </c>
      <c r="CX218" s="118"/>
      <c r="CY218" s="118"/>
      <c r="CZ218" s="119"/>
      <c r="DA218" s="119"/>
      <c r="DB218" s="77">
        <f t="shared" si="450"/>
        <v>0</v>
      </c>
      <c r="DC218" s="77">
        <f t="shared" si="451"/>
        <v>0</v>
      </c>
      <c r="DD218" s="77">
        <f t="shared" si="452"/>
        <v>0</v>
      </c>
      <c r="DE218" s="118"/>
      <c r="DF218" s="118"/>
      <c r="DG218" s="119"/>
      <c r="DH218" s="119"/>
      <c r="DI218" s="77">
        <f t="shared" si="453"/>
        <v>0</v>
      </c>
      <c r="DJ218" s="77">
        <f t="shared" si="454"/>
        <v>0</v>
      </c>
      <c r="DK218" s="77">
        <f t="shared" si="455"/>
        <v>0</v>
      </c>
      <c r="DL218" s="118"/>
      <c r="DM218" s="118"/>
      <c r="DN218" s="119"/>
      <c r="DO218" s="119"/>
      <c r="DP218" s="77">
        <f t="shared" si="456"/>
        <v>0</v>
      </c>
      <c r="DQ218" s="77">
        <f t="shared" si="457"/>
        <v>0</v>
      </c>
      <c r="DR218" s="77">
        <f t="shared" si="458"/>
        <v>0</v>
      </c>
      <c r="DS218" s="118"/>
      <c r="DT218" s="118"/>
      <c r="DU218" s="119"/>
      <c r="DV218" s="119"/>
      <c r="DW218" s="77">
        <f t="shared" si="459"/>
        <v>0</v>
      </c>
      <c r="DX218" s="77">
        <f t="shared" si="460"/>
        <v>0</v>
      </c>
      <c r="DY218" s="77">
        <f t="shared" si="461"/>
        <v>0</v>
      </c>
      <c r="DZ218" s="118"/>
      <c r="EA218" s="118"/>
      <c r="EB218" s="119"/>
      <c r="EC218" s="119"/>
      <c r="ED218" s="77">
        <f t="shared" si="462"/>
        <v>0</v>
      </c>
      <c r="EE218" s="77">
        <f t="shared" si="463"/>
        <v>0</v>
      </c>
      <c r="EF218" s="77">
        <f t="shared" si="464"/>
        <v>0</v>
      </c>
      <c r="EG218" s="118"/>
      <c r="EH218" s="118"/>
      <c r="EI218" s="119"/>
      <c r="EJ218" s="119"/>
      <c r="EK218" s="77">
        <f t="shared" si="465"/>
        <v>0</v>
      </c>
      <c r="EL218" s="77">
        <f t="shared" si="466"/>
        <v>0</v>
      </c>
      <c r="EM218" s="77">
        <f t="shared" si="467"/>
        <v>0</v>
      </c>
      <c r="EN218" s="118"/>
      <c r="EO218" s="118"/>
      <c r="EP218" s="119"/>
      <c r="EQ218" s="119"/>
      <c r="ER218" s="77">
        <f t="shared" si="468"/>
        <v>0</v>
      </c>
      <c r="ES218" s="77">
        <f t="shared" si="469"/>
        <v>0</v>
      </c>
      <c r="ET218" s="77">
        <f t="shared" si="470"/>
        <v>0</v>
      </c>
      <c r="EU218" s="118"/>
      <c r="EV218" s="118"/>
      <c r="EW218" s="119"/>
      <c r="EX218" s="119"/>
      <c r="EY218" s="77">
        <f t="shared" si="471"/>
        <v>0</v>
      </c>
      <c r="EZ218" s="77">
        <f t="shared" si="472"/>
        <v>0</v>
      </c>
      <c r="FA218" s="77">
        <f t="shared" si="473"/>
        <v>0</v>
      </c>
      <c r="FB218" s="118"/>
      <c r="FC218" s="118"/>
      <c r="FD218" s="119"/>
      <c r="FE218" s="119"/>
      <c r="FF218" s="77">
        <f t="shared" si="474"/>
        <v>0</v>
      </c>
      <c r="FG218" s="77">
        <f t="shared" si="475"/>
        <v>0</v>
      </c>
      <c r="FH218" s="77">
        <f t="shared" si="476"/>
        <v>0</v>
      </c>
      <c r="FI218" s="118"/>
      <c r="FJ218" s="118"/>
      <c r="FK218" s="119"/>
      <c r="FL218" s="119"/>
      <c r="FM218" s="77">
        <f t="shared" si="477"/>
        <v>0</v>
      </c>
      <c r="FN218" s="77">
        <f t="shared" si="478"/>
        <v>0</v>
      </c>
      <c r="FO218" s="77">
        <f t="shared" si="479"/>
        <v>0</v>
      </c>
      <c r="FP218" s="118"/>
      <c r="FQ218" s="118"/>
      <c r="FR218" s="119"/>
      <c r="FS218" s="119"/>
      <c r="FT218" s="77">
        <f t="shared" si="480"/>
        <v>0</v>
      </c>
      <c r="FU218" s="77">
        <f t="shared" si="481"/>
        <v>0</v>
      </c>
      <c r="FV218" s="77">
        <f t="shared" si="482"/>
        <v>0</v>
      </c>
      <c r="FW218" s="118"/>
      <c r="FX218" s="118"/>
      <c r="FY218" s="119"/>
      <c r="FZ218" s="119"/>
      <c r="GA218" s="77">
        <f t="shared" si="483"/>
        <v>0</v>
      </c>
      <c r="GB218" s="77">
        <f t="shared" si="484"/>
        <v>0</v>
      </c>
      <c r="GC218" s="77">
        <f t="shared" si="485"/>
        <v>0</v>
      </c>
      <c r="GD218" s="118"/>
      <c r="GE218" s="118"/>
      <c r="GF218" s="119"/>
      <c r="GG218" s="119"/>
      <c r="GH218" s="77">
        <f t="shared" si="486"/>
        <v>0</v>
      </c>
      <c r="GI218" s="77">
        <f t="shared" si="487"/>
        <v>0</v>
      </c>
      <c r="GJ218" s="77">
        <f t="shared" si="488"/>
        <v>0</v>
      </c>
      <c r="GK218" s="118"/>
      <c r="GL218" s="118"/>
      <c r="GM218" s="119"/>
      <c r="GN218" s="119"/>
      <c r="GO218" s="77">
        <f t="shared" si="489"/>
        <v>0</v>
      </c>
      <c r="GP218" s="77">
        <f t="shared" si="490"/>
        <v>0</v>
      </c>
      <c r="GQ218" s="77">
        <f t="shared" si="491"/>
        <v>0</v>
      </c>
      <c r="GR218" s="118"/>
      <c r="GS218" s="118"/>
      <c r="GT218" s="119"/>
      <c r="GU218" s="119"/>
      <c r="GV218" s="77">
        <f t="shared" si="492"/>
        <v>0</v>
      </c>
      <c r="GW218" s="77">
        <f t="shared" si="493"/>
        <v>0</v>
      </c>
      <c r="GX218" s="77">
        <f t="shared" si="494"/>
        <v>0</v>
      </c>
      <c r="GY218" s="118"/>
      <c r="GZ218" s="118"/>
      <c r="HA218" s="119"/>
      <c r="HB218" s="119"/>
      <c r="HC218" s="77">
        <f t="shared" si="495"/>
        <v>0</v>
      </c>
      <c r="HD218" s="77">
        <f t="shared" si="496"/>
        <v>0</v>
      </c>
      <c r="HE218" s="77">
        <f t="shared" si="497"/>
        <v>0</v>
      </c>
      <c r="HF218" s="118"/>
      <c r="HG218" s="118"/>
      <c r="HH218" s="119"/>
      <c r="HI218" s="119"/>
      <c r="HJ218" s="77">
        <f t="shared" si="498"/>
        <v>0</v>
      </c>
      <c r="HK218" s="77">
        <f t="shared" si="499"/>
        <v>0</v>
      </c>
      <c r="HL218" s="77">
        <f t="shared" si="500"/>
        <v>0</v>
      </c>
      <c r="HM218" s="120"/>
      <c r="HN218" s="120"/>
      <c r="HO218" s="120"/>
      <c r="HP218" s="120"/>
      <c r="HQ218" s="120"/>
      <c r="HR218" s="120"/>
      <c r="HS218" s="76">
        <f t="shared" si="395"/>
        <v>0</v>
      </c>
      <c r="HT218" s="76">
        <f t="shared" si="396"/>
        <v>0</v>
      </c>
      <c r="HU218" s="76">
        <f t="shared" si="397"/>
        <v>0</v>
      </c>
      <c r="HV218" s="76">
        <f t="shared" si="398"/>
        <v>0</v>
      </c>
      <c r="HW218" s="76">
        <f t="shared" si="399"/>
        <v>0</v>
      </c>
      <c r="HX218" s="76">
        <f t="shared" si="400"/>
        <v>0</v>
      </c>
      <c r="HY218" s="76">
        <f t="shared" si="401"/>
        <v>0</v>
      </c>
      <c r="HZ218" s="76">
        <f t="shared" si="402"/>
        <v>0</v>
      </c>
      <c r="IA218" s="76">
        <f t="shared" si="403"/>
        <v>0</v>
      </c>
      <c r="IB218" s="76">
        <f t="shared" si="404"/>
        <v>0</v>
      </c>
      <c r="IC218" s="76">
        <f t="shared" si="405"/>
        <v>0</v>
      </c>
      <c r="ID218" s="76">
        <f t="shared" si="406"/>
        <v>0</v>
      </c>
      <c r="IE218" s="78">
        <f>IF('Daftar Pegawai'!I212="ASN YANG TIDAK DIBAYARKAN TPP",100%,
 IF(HZ218&gt;=$C$4,100%,
 (HN218*3%)+H218+I218+J218+O218+P218+Q218+V218+W218+X218+AC218+AD218+AE218+AJ218+AK218+AL218+AQ218+AR218+AS218+AX218+AY218+AZ218+BE218+BF218+BG218+BL218+BM218+BN218+BS218+BT218+BU218+BZ218+CA218+CB218+CG218+CH218+CI218+CN218+CO218+CP218+CU218+CV218+CW218+DB218+DC218+DD218+DI218+DJ218+DK218+DP218+DQ218+DR218+DW218+DX218+DY218+ED218+EE218+EF218+EK218+EL218+EM218+ER218+ES218+ET218+EY218+EZ218+FA218+FF218+FG218+FH218+FM218+FN218+FO218+FT218+FU218+FV218+GA218+GB218+GC218+GH218+GI218+GJ218+GO218+GP218+GQ218+GV218+GW218+GX218+HC218+HD218+HE218+HJ218+HK218+HL218+'Daftar Pegawai'!K212+'Daftar Pegawai'!M212+'Daftar Pegawai'!U212+'Daftar Pegawai'!O212+'Daftar Pegawai'!Q212+'Daftar Pegawai'!S212
 )
)</f>
        <v>1</v>
      </c>
      <c r="IF218" s="78">
        <f t="shared" si="501"/>
        <v>1</v>
      </c>
    </row>
    <row r="219" spans="1:240" x14ac:dyDescent="0.25">
      <c r="A219" s="121">
        <f t="shared" si="407"/>
        <v>209</v>
      </c>
      <c r="B219" s="121">
        <f>'Daftar Pegawai'!B213</f>
        <v>0</v>
      </c>
      <c r="C219" s="121">
        <f>'Daftar Pegawai'!C213</f>
        <v>0</v>
      </c>
      <c r="D219" s="118"/>
      <c r="E219" s="118"/>
      <c r="F219" s="119"/>
      <c r="G219" s="119"/>
      <c r="H219" s="77">
        <f t="shared" si="408"/>
        <v>0</v>
      </c>
      <c r="I219" s="77">
        <f t="shared" si="409"/>
        <v>0</v>
      </c>
      <c r="J219" s="77">
        <f t="shared" si="410"/>
        <v>0</v>
      </c>
      <c r="K219" s="118"/>
      <c r="L219" s="118"/>
      <c r="M219" s="119"/>
      <c r="N219" s="119"/>
      <c r="O219" s="77">
        <f t="shared" si="411"/>
        <v>0</v>
      </c>
      <c r="P219" s="77">
        <f t="shared" si="412"/>
        <v>0</v>
      </c>
      <c r="Q219" s="77">
        <f t="shared" si="413"/>
        <v>0</v>
      </c>
      <c r="R219" s="118"/>
      <c r="S219" s="118"/>
      <c r="T219" s="119"/>
      <c r="U219" s="119"/>
      <c r="V219" s="77">
        <f t="shared" si="414"/>
        <v>0</v>
      </c>
      <c r="W219" s="77">
        <f t="shared" si="415"/>
        <v>0</v>
      </c>
      <c r="X219" s="77">
        <f t="shared" si="416"/>
        <v>0</v>
      </c>
      <c r="Y219" s="118"/>
      <c r="Z219" s="118"/>
      <c r="AA219" s="119"/>
      <c r="AB219" s="119"/>
      <c r="AC219" s="77">
        <f t="shared" si="417"/>
        <v>0</v>
      </c>
      <c r="AD219" s="77">
        <f t="shared" si="418"/>
        <v>0</v>
      </c>
      <c r="AE219" s="77">
        <f t="shared" si="419"/>
        <v>0</v>
      </c>
      <c r="AF219" s="118"/>
      <c r="AG219" s="118"/>
      <c r="AH219" s="119"/>
      <c r="AI219" s="119"/>
      <c r="AJ219" s="77">
        <f t="shared" si="420"/>
        <v>0</v>
      </c>
      <c r="AK219" s="77">
        <f t="shared" si="421"/>
        <v>0</v>
      </c>
      <c r="AL219" s="77">
        <f t="shared" si="422"/>
        <v>0</v>
      </c>
      <c r="AM219" s="118"/>
      <c r="AN219" s="118"/>
      <c r="AO219" s="119"/>
      <c r="AP219" s="119"/>
      <c r="AQ219" s="77">
        <f t="shared" si="423"/>
        <v>0</v>
      </c>
      <c r="AR219" s="77">
        <f t="shared" si="424"/>
        <v>0</v>
      </c>
      <c r="AS219" s="77">
        <f t="shared" si="425"/>
        <v>0</v>
      </c>
      <c r="AT219" s="118"/>
      <c r="AU219" s="118"/>
      <c r="AV219" s="119"/>
      <c r="AW219" s="119"/>
      <c r="AX219" s="77">
        <f t="shared" si="426"/>
        <v>0</v>
      </c>
      <c r="AY219" s="77">
        <f t="shared" si="427"/>
        <v>0</v>
      </c>
      <c r="AZ219" s="77">
        <f t="shared" si="428"/>
        <v>0</v>
      </c>
      <c r="BA219" s="118"/>
      <c r="BB219" s="118"/>
      <c r="BC219" s="119"/>
      <c r="BD219" s="119"/>
      <c r="BE219" s="77">
        <f t="shared" si="429"/>
        <v>0</v>
      </c>
      <c r="BF219" s="77">
        <f t="shared" si="430"/>
        <v>0</v>
      </c>
      <c r="BG219" s="77">
        <f t="shared" si="431"/>
        <v>0</v>
      </c>
      <c r="BH219" s="118"/>
      <c r="BI219" s="118"/>
      <c r="BJ219" s="119"/>
      <c r="BK219" s="119"/>
      <c r="BL219" s="77">
        <f t="shared" si="432"/>
        <v>0</v>
      </c>
      <c r="BM219" s="77">
        <f t="shared" si="433"/>
        <v>0</v>
      </c>
      <c r="BN219" s="77">
        <f t="shared" si="434"/>
        <v>0</v>
      </c>
      <c r="BO219" s="118"/>
      <c r="BP219" s="118"/>
      <c r="BQ219" s="119"/>
      <c r="BR219" s="119"/>
      <c r="BS219" s="77">
        <f t="shared" si="435"/>
        <v>0</v>
      </c>
      <c r="BT219" s="77">
        <f t="shared" si="436"/>
        <v>0</v>
      </c>
      <c r="BU219" s="77">
        <f t="shared" si="437"/>
        <v>0</v>
      </c>
      <c r="BV219" s="118"/>
      <c r="BW219" s="118"/>
      <c r="BX219" s="119"/>
      <c r="BY219" s="119"/>
      <c r="BZ219" s="77">
        <f t="shared" si="438"/>
        <v>0</v>
      </c>
      <c r="CA219" s="77">
        <f t="shared" si="439"/>
        <v>0</v>
      </c>
      <c r="CB219" s="77">
        <f t="shared" si="440"/>
        <v>0</v>
      </c>
      <c r="CC219" s="118"/>
      <c r="CD219" s="118"/>
      <c r="CE219" s="119"/>
      <c r="CF219" s="119"/>
      <c r="CG219" s="77">
        <f t="shared" si="441"/>
        <v>0</v>
      </c>
      <c r="CH219" s="77">
        <f t="shared" si="442"/>
        <v>0</v>
      </c>
      <c r="CI219" s="77">
        <f t="shared" si="443"/>
        <v>0</v>
      </c>
      <c r="CJ219" s="118"/>
      <c r="CK219" s="118"/>
      <c r="CL219" s="119"/>
      <c r="CM219" s="119"/>
      <c r="CN219" s="77">
        <f t="shared" si="444"/>
        <v>0</v>
      </c>
      <c r="CO219" s="77">
        <f t="shared" si="445"/>
        <v>0</v>
      </c>
      <c r="CP219" s="77">
        <f t="shared" si="446"/>
        <v>0</v>
      </c>
      <c r="CQ219" s="118"/>
      <c r="CR219" s="118"/>
      <c r="CS219" s="119"/>
      <c r="CT219" s="119"/>
      <c r="CU219" s="77">
        <f t="shared" si="447"/>
        <v>0</v>
      </c>
      <c r="CV219" s="77">
        <f t="shared" si="448"/>
        <v>0</v>
      </c>
      <c r="CW219" s="77">
        <f t="shared" si="449"/>
        <v>0</v>
      </c>
      <c r="CX219" s="118"/>
      <c r="CY219" s="118"/>
      <c r="CZ219" s="119"/>
      <c r="DA219" s="119"/>
      <c r="DB219" s="77">
        <f t="shared" si="450"/>
        <v>0</v>
      </c>
      <c r="DC219" s="77">
        <f t="shared" si="451"/>
        <v>0</v>
      </c>
      <c r="DD219" s="77">
        <f t="shared" si="452"/>
        <v>0</v>
      </c>
      <c r="DE219" s="118"/>
      <c r="DF219" s="118"/>
      <c r="DG219" s="119"/>
      <c r="DH219" s="119"/>
      <c r="DI219" s="77">
        <f t="shared" si="453"/>
        <v>0</v>
      </c>
      <c r="DJ219" s="77">
        <f t="shared" si="454"/>
        <v>0</v>
      </c>
      <c r="DK219" s="77">
        <f t="shared" si="455"/>
        <v>0</v>
      </c>
      <c r="DL219" s="118"/>
      <c r="DM219" s="118"/>
      <c r="DN219" s="119"/>
      <c r="DO219" s="119"/>
      <c r="DP219" s="77">
        <f t="shared" si="456"/>
        <v>0</v>
      </c>
      <c r="DQ219" s="77">
        <f t="shared" si="457"/>
        <v>0</v>
      </c>
      <c r="DR219" s="77">
        <f t="shared" si="458"/>
        <v>0</v>
      </c>
      <c r="DS219" s="118"/>
      <c r="DT219" s="118"/>
      <c r="DU219" s="119"/>
      <c r="DV219" s="119"/>
      <c r="DW219" s="77">
        <f t="shared" si="459"/>
        <v>0</v>
      </c>
      <c r="DX219" s="77">
        <f t="shared" si="460"/>
        <v>0</v>
      </c>
      <c r="DY219" s="77">
        <f t="shared" si="461"/>
        <v>0</v>
      </c>
      <c r="DZ219" s="118"/>
      <c r="EA219" s="118"/>
      <c r="EB219" s="119"/>
      <c r="EC219" s="119"/>
      <c r="ED219" s="77">
        <f t="shared" si="462"/>
        <v>0</v>
      </c>
      <c r="EE219" s="77">
        <f t="shared" si="463"/>
        <v>0</v>
      </c>
      <c r="EF219" s="77">
        <f t="shared" si="464"/>
        <v>0</v>
      </c>
      <c r="EG219" s="118"/>
      <c r="EH219" s="118"/>
      <c r="EI219" s="119"/>
      <c r="EJ219" s="119"/>
      <c r="EK219" s="77">
        <f t="shared" si="465"/>
        <v>0</v>
      </c>
      <c r="EL219" s="77">
        <f t="shared" si="466"/>
        <v>0</v>
      </c>
      <c r="EM219" s="77">
        <f t="shared" si="467"/>
        <v>0</v>
      </c>
      <c r="EN219" s="118"/>
      <c r="EO219" s="118"/>
      <c r="EP219" s="119"/>
      <c r="EQ219" s="119"/>
      <c r="ER219" s="77">
        <f t="shared" si="468"/>
        <v>0</v>
      </c>
      <c r="ES219" s="77">
        <f t="shared" si="469"/>
        <v>0</v>
      </c>
      <c r="ET219" s="77">
        <f t="shared" si="470"/>
        <v>0</v>
      </c>
      <c r="EU219" s="118"/>
      <c r="EV219" s="118"/>
      <c r="EW219" s="119"/>
      <c r="EX219" s="119"/>
      <c r="EY219" s="77">
        <f t="shared" si="471"/>
        <v>0</v>
      </c>
      <c r="EZ219" s="77">
        <f t="shared" si="472"/>
        <v>0</v>
      </c>
      <c r="FA219" s="77">
        <f t="shared" si="473"/>
        <v>0</v>
      </c>
      <c r="FB219" s="118"/>
      <c r="FC219" s="118"/>
      <c r="FD219" s="119"/>
      <c r="FE219" s="119"/>
      <c r="FF219" s="77">
        <f t="shared" si="474"/>
        <v>0</v>
      </c>
      <c r="FG219" s="77">
        <f t="shared" si="475"/>
        <v>0</v>
      </c>
      <c r="FH219" s="77">
        <f t="shared" si="476"/>
        <v>0</v>
      </c>
      <c r="FI219" s="118"/>
      <c r="FJ219" s="118"/>
      <c r="FK219" s="119"/>
      <c r="FL219" s="119"/>
      <c r="FM219" s="77">
        <f t="shared" si="477"/>
        <v>0</v>
      </c>
      <c r="FN219" s="77">
        <f t="shared" si="478"/>
        <v>0</v>
      </c>
      <c r="FO219" s="77">
        <f t="shared" si="479"/>
        <v>0</v>
      </c>
      <c r="FP219" s="118"/>
      <c r="FQ219" s="118"/>
      <c r="FR219" s="119"/>
      <c r="FS219" s="119"/>
      <c r="FT219" s="77">
        <f t="shared" si="480"/>
        <v>0</v>
      </c>
      <c r="FU219" s="77">
        <f t="shared" si="481"/>
        <v>0</v>
      </c>
      <c r="FV219" s="77">
        <f t="shared" si="482"/>
        <v>0</v>
      </c>
      <c r="FW219" s="118"/>
      <c r="FX219" s="118"/>
      <c r="FY219" s="119"/>
      <c r="FZ219" s="119"/>
      <c r="GA219" s="77">
        <f t="shared" si="483"/>
        <v>0</v>
      </c>
      <c r="GB219" s="77">
        <f t="shared" si="484"/>
        <v>0</v>
      </c>
      <c r="GC219" s="77">
        <f t="shared" si="485"/>
        <v>0</v>
      </c>
      <c r="GD219" s="118"/>
      <c r="GE219" s="118"/>
      <c r="GF219" s="119"/>
      <c r="GG219" s="119"/>
      <c r="GH219" s="77">
        <f t="shared" si="486"/>
        <v>0</v>
      </c>
      <c r="GI219" s="77">
        <f t="shared" si="487"/>
        <v>0</v>
      </c>
      <c r="GJ219" s="77">
        <f t="shared" si="488"/>
        <v>0</v>
      </c>
      <c r="GK219" s="118"/>
      <c r="GL219" s="118"/>
      <c r="GM219" s="119"/>
      <c r="GN219" s="119"/>
      <c r="GO219" s="77">
        <f t="shared" si="489"/>
        <v>0</v>
      </c>
      <c r="GP219" s="77">
        <f t="shared" si="490"/>
        <v>0</v>
      </c>
      <c r="GQ219" s="77">
        <f t="shared" si="491"/>
        <v>0</v>
      </c>
      <c r="GR219" s="118"/>
      <c r="GS219" s="118"/>
      <c r="GT219" s="119"/>
      <c r="GU219" s="119"/>
      <c r="GV219" s="77">
        <f t="shared" si="492"/>
        <v>0</v>
      </c>
      <c r="GW219" s="77">
        <f t="shared" si="493"/>
        <v>0</v>
      </c>
      <c r="GX219" s="77">
        <f t="shared" si="494"/>
        <v>0</v>
      </c>
      <c r="GY219" s="118"/>
      <c r="GZ219" s="118"/>
      <c r="HA219" s="119"/>
      <c r="HB219" s="119"/>
      <c r="HC219" s="77">
        <f t="shared" si="495"/>
        <v>0</v>
      </c>
      <c r="HD219" s="77">
        <f t="shared" si="496"/>
        <v>0</v>
      </c>
      <c r="HE219" s="77">
        <f t="shared" si="497"/>
        <v>0</v>
      </c>
      <c r="HF219" s="118"/>
      <c r="HG219" s="118"/>
      <c r="HH219" s="119"/>
      <c r="HI219" s="119"/>
      <c r="HJ219" s="77">
        <f t="shared" si="498"/>
        <v>0</v>
      </c>
      <c r="HK219" s="77">
        <f t="shared" si="499"/>
        <v>0</v>
      </c>
      <c r="HL219" s="77">
        <f t="shared" si="500"/>
        <v>0</v>
      </c>
      <c r="HM219" s="120"/>
      <c r="HN219" s="120"/>
      <c r="HO219" s="120"/>
      <c r="HP219" s="120"/>
      <c r="HQ219" s="120"/>
      <c r="HR219" s="120"/>
      <c r="HS219" s="76">
        <f t="shared" si="395"/>
        <v>0</v>
      </c>
      <c r="HT219" s="76">
        <f t="shared" si="396"/>
        <v>0</v>
      </c>
      <c r="HU219" s="76">
        <f t="shared" si="397"/>
        <v>0</v>
      </c>
      <c r="HV219" s="76">
        <f t="shared" si="398"/>
        <v>0</v>
      </c>
      <c r="HW219" s="76">
        <f t="shared" si="399"/>
        <v>0</v>
      </c>
      <c r="HX219" s="76">
        <f t="shared" si="400"/>
        <v>0</v>
      </c>
      <c r="HY219" s="76">
        <f t="shared" si="401"/>
        <v>0</v>
      </c>
      <c r="HZ219" s="76">
        <f t="shared" si="402"/>
        <v>0</v>
      </c>
      <c r="IA219" s="76">
        <f t="shared" si="403"/>
        <v>0</v>
      </c>
      <c r="IB219" s="76">
        <f t="shared" si="404"/>
        <v>0</v>
      </c>
      <c r="IC219" s="76">
        <f t="shared" si="405"/>
        <v>0</v>
      </c>
      <c r="ID219" s="76">
        <f t="shared" si="406"/>
        <v>0</v>
      </c>
      <c r="IE219" s="78">
        <f>IF('Daftar Pegawai'!I213="ASN YANG TIDAK DIBAYARKAN TPP",100%,
 IF(HZ219&gt;=$C$4,100%,
 (HN219*3%)+H219+I219+J219+O219+P219+Q219+V219+W219+X219+AC219+AD219+AE219+AJ219+AK219+AL219+AQ219+AR219+AS219+AX219+AY219+AZ219+BE219+BF219+BG219+BL219+BM219+BN219+BS219+BT219+BU219+BZ219+CA219+CB219+CG219+CH219+CI219+CN219+CO219+CP219+CU219+CV219+CW219+DB219+DC219+DD219+DI219+DJ219+DK219+DP219+DQ219+DR219+DW219+DX219+DY219+ED219+EE219+EF219+EK219+EL219+EM219+ER219+ES219+ET219+EY219+EZ219+FA219+FF219+FG219+FH219+FM219+FN219+FO219+FT219+FU219+FV219+GA219+GB219+GC219+GH219+GI219+GJ219+GO219+GP219+GQ219+GV219+GW219+GX219+HC219+HD219+HE219+HJ219+HK219+HL219+'Daftar Pegawai'!K213+'Daftar Pegawai'!M213+'Daftar Pegawai'!U213+'Daftar Pegawai'!O213+'Daftar Pegawai'!Q213+'Daftar Pegawai'!S213
 )
)</f>
        <v>1</v>
      </c>
      <c r="IF219" s="78">
        <f t="shared" si="501"/>
        <v>1</v>
      </c>
    </row>
    <row r="220" spans="1:240" x14ac:dyDescent="0.25">
      <c r="A220" s="121">
        <f t="shared" si="407"/>
        <v>210</v>
      </c>
      <c r="B220" s="121">
        <f>'Daftar Pegawai'!B214</f>
        <v>0</v>
      </c>
      <c r="C220" s="121">
        <f>'Daftar Pegawai'!C214</f>
        <v>0</v>
      </c>
      <c r="D220" s="118"/>
      <c r="E220" s="118"/>
      <c r="F220" s="119"/>
      <c r="G220" s="119"/>
      <c r="H220" s="77">
        <f t="shared" si="408"/>
        <v>0</v>
      </c>
      <c r="I220" s="77">
        <f t="shared" si="409"/>
        <v>0</v>
      </c>
      <c r="J220" s="77">
        <f t="shared" si="410"/>
        <v>0</v>
      </c>
      <c r="K220" s="118"/>
      <c r="L220" s="118"/>
      <c r="M220" s="119"/>
      <c r="N220" s="119"/>
      <c r="O220" s="77">
        <f t="shared" si="411"/>
        <v>0</v>
      </c>
      <c r="P220" s="77">
        <f t="shared" si="412"/>
        <v>0</v>
      </c>
      <c r="Q220" s="77">
        <f t="shared" si="413"/>
        <v>0</v>
      </c>
      <c r="R220" s="118"/>
      <c r="S220" s="118"/>
      <c r="T220" s="119"/>
      <c r="U220" s="119"/>
      <c r="V220" s="77">
        <f t="shared" si="414"/>
        <v>0</v>
      </c>
      <c r="W220" s="77">
        <f t="shared" si="415"/>
        <v>0</v>
      </c>
      <c r="X220" s="77">
        <f t="shared" si="416"/>
        <v>0</v>
      </c>
      <c r="Y220" s="118"/>
      <c r="Z220" s="118"/>
      <c r="AA220" s="119"/>
      <c r="AB220" s="119"/>
      <c r="AC220" s="77">
        <f t="shared" si="417"/>
        <v>0</v>
      </c>
      <c r="AD220" s="77">
        <f t="shared" si="418"/>
        <v>0</v>
      </c>
      <c r="AE220" s="77">
        <f t="shared" si="419"/>
        <v>0</v>
      </c>
      <c r="AF220" s="118"/>
      <c r="AG220" s="118"/>
      <c r="AH220" s="119"/>
      <c r="AI220" s="119"/>
      <c r="AJ220" s="77">
        <f t="shared" si="420"/>
        <v>0</v>
      </c>
      <c r="AK220" s="77">
        <f t="shared" si="421"/>
        <v>0</v>
      </c>
      <c r="AL220" s="77">
        <f t="shared" si="422"/>
        <v>0</v>
      </c>
      <c r="AM220" s="118"/>
      <c r="AN220" s="118"/>
      <c r="AO220" s="119"/>
      <c r="AP220" s="119"/>
      <c r="AQ220" s="77">
        <f t="shared" si="423"/>
        <v>0</v>
      </c>
      <c r="AR220" s="77">
        <f t="shared" si="424"/>
        <v>0</v>
      </c>
      <c r="AS220" s="77">
        <f t="shared" si="425"/>
        <v>0</v>
      </c>
      <c r="AT220" s="118"/>
      <c r="AU220" s="118"/>
      <c r="AV220" s="119"/>
      <c r="AW220" s="119"/>
      <c r="AX220" s="77">
        <f t="shared" si="426"/>
        <v>0</v>
      </c>
      <c r="AY220" s="77">
        <f t="shared" si="427"/>
        <v>0</v>
      </c>
      <c r="AZ220" s="77">
        <f t="shared" si="428"/>
        <v>0</v>
      </c>
      <c r="BA220" s="118"/>
      <c r="BB220" s="118"/>
      <c r="BC220" s="119"/>
      <c r="BD220" s="119"/>
      <c r="BE220" s="77">
        <f t="shared" si="429"/>
        <v>0</v>
      </c>
      <c r="BF220" s="77">
        <f t="shared" si="430"/>
        <v>0</v>
      </c>
      <c r="BG220" s="77">
        <f t="shared" si="431"/>
        <v>0</v>
      </c>
      <c r="BH220" s="118"/>
      <c r="BI220" s="118"/>
      <c r="BJ220" s="119"/>
      <c r="BK220" s="119"/>
      <c r="BL220" s="77">
        <f t="shared" si="432"/>
        <v>0</v>
      </c>
      <c r="BM220" s="77">
        <f t="shared" si="433"/>
        <v>0</v>
      </c>
      <c r="BN220" s="77">
        <f t="shared" si="434"/>
        <v>0</v>
      </c>
      <c r="BO220" s="118"/>
      <c r="BP220" s="118"/>
      <c r="BQ220" s="119"/>
      <c r="BR220" s="119"/>
      <c r="BS220" s="77">
        <f t="shared" si="435"/>
        <v>0</v>
      </c>
      <c r="BT220" s="77">
        <f t="shared" si="436"/>
        <v>0</v>
      </c>
      <c r="BU220" s="77">
        <f t="shared" si="437"/>
        <v>0</v>
      </c>
      <c r="BV220" s="118"/>
      <c r="BW220" s="118"/>
      <c r="BX220" s="119"/>
      <c r="BY220" s="119"/>
      <c r="BZ220" s="77">
        <f t="shared" si="438"/>
        <v>0</v>
      </c>
      <c r="CA220" s="77">
        <f t="shared" si="439"/>
        <v>0</v>
      </c>
      <c r="CB220" s="77">
        <f t="shared" si="440"/>
        <v>0</v>
      </c>
      <c r="CC220" s="118"/>
      <c r="CD220" s="118"/>
      <c r="CE220" s="119"/>
      <c r="CF220" s="119"/>
      <c r="CG220" s="77">
        <f t="shared" si="441"/>
        <v>0</v>
      </c>
      <c r="CH220" s="77">
        <f t="shared" si="442"/>
        <v>0</v>
      </c>
      <c r="CI220" s="77">
        <f t="shared" si="443"/>
        <v>0</v>
      </c>
      <c r="CJ220" s="118"/>
      <c r="CK220" s="118"/>
      <c r="CL220" s="119"/>
      <c r="CM220" s="119"/>
      <c r="CN220" s="77">
        <f t="shared" si="444"/>
        <v>0</v>
      </c>
      <c r="CO220" s="77">
        <f t="shared" si="445"/>
        <v>0</v>
      </c>
      <c r="CP220" s="77">
        <f t="shared" si="446"/>
        <v>0</v>
      </c>
      <c r="CQ220" s="118"/>
      <c r="CR220" s="118"/>
      <c r="CS220" s="119"/>
      <c r="CT220" s="119"/>
      <c r="CU220" s="77">
        <f t="shared" si="447"/>
        <v>0</v>
      </c>
      <c r="CV220" s="77">
        <f t="shared" si="448"/>
        <v>0</v>
      </c>
      <c r="CW220" s="77">
        <f t="shared" si="449"/>
        <v>0</v>
      </c>
      <c r="CX220" s="118"/>
      <c r="CY220" s="118"/>
      <c r="CZ220" s="119"/>
      <c r="DA220" s="119"/>
      <c r="DB220" s="77">
        <f t="shared" si="450"/>
        <v>0</v>
      </c>
      <c r="DC220" s="77">
        <f t="shared" si="451"/>
        <v>0</v>
      </c>
      <c r="DD220" s="77">
        <f t="shared" si="452"/>
        <v>0</v>
      </c>
      <c r="DE220" s="118"/>
      <c r="DF220" s="118"/>
      <c r="DG220" s="119"/>
      <c r="DH220" s="119"/>
      <c r="DI220" s="77">
        <f t="shared" si="453"/>
        <v>0</v>
      </c>
      <c r="DJ220" s="77">
        <f t="shared" si="454"/>
        <v>0</v>
      </c>
      <c r="DK220" s="77">
        <f t="shared" si="455"/>
        <v>0</v>
      </c>
      <c r="DL220" s="118"/>
      <c r="DM220" s="118"/>
      <c r="DN220" s="119"/>
      <c r="DO220" s="119"/>
      <c r="DP220" s="77">
        <f t="shared" si="456"/>
        <v>0</v>
      </c>
      <c r="DQ220" s="77">
        <f t="shared" si="457"/>
        <v>0</v>
      </c>
      <c r="DR220" s="77">
        <f t="shared" si="458"/>
        <v>0</v>
      </c>
      <c r="DS220" s="118"/>
      <c r="DT220" s="118"/>
      <c r="DU220" s="119"/>
      <c r="DV220" s="119"/>
      <c r="DW220" s="77">
        <f t="shared" si="459"/>
        <v>0</v>
      </c>
      <c r="DX220" s="77">
        <f t="shared" si="460"/>
        <v>0</v>
      </c>
      <c r="DY220" s="77">
        <f t="shared" si="461"/>
        <v>0</v>
      </c>
      <c r="DZ220" s="118"/>
      <c r="EA220" s="118"/>
      <c r="EB220" s="119"/>
      <c r="EC220" s="119"/>
      <c r="ED220" s="77">
        <f t="shared" si="462"/>
        <v>0</v>
      </c>
      <c r="EE220" s="77">
        <f t="shared" si="463"/>
        <v>0</v>
      </c>
      <c r="EF220" s="77">
        <f t="shared" si="464"/>
        <v>0</v>
      </c>
      <c r="EG220" s="118"/>
      <c r="EH220" s="118"/>
      <c r="EI220" s="119"/>
      <c r="EJ220" s="119"/>
      <c r="EK220" s="77">
        <f t="shared" si="465"/>
        <v>0</v>
      </c>
      <c r="EL220" s="77">
        <f t="shared" si="466"/>
        <v>0</v>
      </c>
      <c r="EM220" s="77">
        <f t="shared" si="467"/>
        <v>0</v>
      </c>
      <c r="EN220" s="118"/>
      <c r="EO220" s="118"/>
      <c r="EP220" s="119"/>
      <c r="EQ220" s="119"/>
      <c r="ER220" s="77">
        <f t="shared" si="468"/>
        <v>0</v>
      </c>
      <c r="ES220" s="77">
        <f t="shared" si="469"/>
        <v>0</v>
      </c>
      <c r="ET220" s="77">
        <f t="shared" si="470"/>
        <v>0</v>
      </c>
      <c r="EU220" s="118"/>
      <c r="EV220" s="118"/>
      <c r="EW220" s="119"/>
      <c r="EX220" s="119"/>
      <c r="EY220" s="77">
        <f t="shared" si="471"/>
        <v>0</v>
      </c>
      <c r="EZ220" s="77">
        <f t="shared" si="472"/>
        <v>0</v>
      </c>
      <c r="FA220" s="77">
        <f t="shared" si="473"/>
        <v>0</v>
      </c>
      <c r="FB220" s="118"/>
      <c r="FC220" s="118"/>
      <c r="FD220" s="119"/>
      <c r="FE220" s="119"/>
      <c r="FF220" s="77">
        <f t="shared" si="474"/>
        <v>0</v>
      </c>
      <c r="FG220" s="77">
        <f t="shared" si="475"/>
        <v>0</v>
      </c>
      <c r="FH220" s="77">
        <f t="shared" si="476"/>
        <v>0</v>
      </c>
      <c r="FI220" s="118"/>
      <c r="FJ220" s="118"/>
      <c r="FK220" s="119"/>
      <c r="FL220" s="119"/>
      <c r="FM220" s="77">
        <f t="shared" si="477"/>
        <v>0</v>
      </c>
      <c r="FN220" s="77">
        <f t="shared" si="478"/>
        <v>0</v>
      </c>
      <c r="FO220" s="77">
        <f t="shared" si="479"/>
        <v>0</v>
      </c>
      <c r="FP220" s="118"/>
      <c r="FQ220" s="118"/>
      <c r="FR220" s="119"/>
      <c r="FS220" s="119"/>
      <c r="FT220" s="77">
        <f t="shared" si="480"/>
        <v>0</v>
      </c>
      <c r="FU220" s="77">
        <f t="shared" si="481"/>
        <v>0</v>
      </c>
      <c r="FV220" s="77">
        <f t="shared" si="482"/>
        <v>0</v>
      </c>
      <c r="FW220" s="118"/>
      <c r="FX220" s="118"/>
      <c r="FY220" s="119"/>
      <c r="FZ220" s="119"/>
      <c r="GA220" s="77">
        <f t="shared" si="483"/>
        <v>0</v>
      </c>
      <c r="GB220" s="77">
        <f t="shared" si="484"/>
        <v>0</v>
      </c>
      <c r="GC220" s="77">
        <f t="shared" si="485"/>
        <v>0</v>
      </c>
      <c r="GD220" s="118"/>
      <c r="GE220" s="118"/>
      <c r="GF220" s="119"/>
      <c r="GG220" s="119"/>
      <c r="GH220" s="77">
        <f t="shared" si="486"/>
        <v>0</v>
      </c>
      <c r="GI220" s="77">
        <f t="shared" si="487"/>
        <v>0</v>
      </c>
      <c r="GJ220" s="77">
        <f t="shared" si="488"/>
        <v>0</v>
      </c>
      <c r="GK220" s="118"/>
      <c r="GL220" s="118"/>
      <c r="GM220" s="119"/>
      <c r="GN220" s="119"/>
      <c r="GO220" s="77">
        <f t="shared" si="489"/>
        <v>0</v>
      </c>
      <c r="GP220" s="77">
        <f t="shared" si="490"/>
        <v>0</v>
      </c>
      <c r="GQ220" s="77">
        <f t="shared" si="491"/>
        <v>0</v>
      </c>
      <c r="GR220" s="118"/>
      <c r="GS220" s="118"/>
      <c r="GT220" s="119"/>
      <c r="GU220" s="119"/>
      <c r="GV220" s="77">
        <f t="shared" si="492"/>
        <v>0</v>
      </c>
      <c r="GW220" s="77">
        <f t="shared" si="493"/>
        <v>0</v>
      </c>
      <c r="GX220" s="77">
        <f t="shared" si="494"/>
        <v>0</v>
      </c>
      <c r="GY220" s="118"/>
      <c r="GZ220" s="118"/>
      <c r="HA220" s="119"/>
      <c r="HB220" s="119"/>
      <c r="HC220" s="77">
        <f t="shared" si="495"/>
        <v>0</v>
      </c>
      <c r="HD220" s="77">
        <f t="shared" si="496"/>
        <v>0</v>
      </c>
      <c r="HE220" s="77">
        <f t="shared" si="497"/>
        <v>0</v>
      </c>
      <c r="HF220" s="118"/>
      <c r="HG220" s="118"/>
      <c r="HH220" s="119"/>
      <c r="HI220" s="119"/>
      <c r="HJ220" s="77">
        <f t="shared" si="498"/>
        <v>0</v>
      </c>
      <c r="HK220" s="77">
        <f t="shared" si="499"/>
        <v>0</v>
      </c>
      <c r="HL220" s="77">
        <f t="shared" si="500"/>
        <v>0</v>
      </c>
      <c r="HM220" s="120"/>
      <c r="HN220" s="120"/>
      <c r="HO220" s="120"/>
      <c r="HP220" s="120"/>
      <c r="HQ220" s="120"/>
      <c r="HR220" s="120"/>
      <c r="HS220" s="76">
        <f t="shared" si="395"/>
        <v>0</v>
      </c>
      <c r="HT220" s="76">
        <f t="shared" si="396"/>
        <v>0</v>
      </c>
      <c r="HU220" s="76">
        <f t="shared" si="397"/>
        <v>0</v>
      </c>
      <c r="HV220" s="76">
        <f t="shared" si="398"/>
        <v>0</v>
      </c>
      <c r="HW220" s="76">
        <f t="shared" si="399"/>
        <v>0</v>
      </c>
      <c r="HX220" s="76">
        <f t="shared" si="400"/>
        <v>0</v>
      </c>
      <c r="HY220" s="76">
        <f t="shared" si="401"/>
        <v>0</v>
      </c>
      <c r="HZ220" s="76">
        <f t="shared" si="402"/>
        <v>0</v>
      </c>
      <c r="IA220" s="76">
        <f t="shared" si="403"/>
        <v>0</v>
      </c>
      <c r="IB220" s="76">
        <f t="shared" si="404"/>
        <v>0</v>
      </c>
      <c r="IC220" s="76">
        <f t="shared" si="405"/>
        <v>0</v>
      </c>
      <c r="ID220" s="76">
        <f t="shared" si="406"/>
        <v>0</v>
      </c>
      <c r="IE220" s="78">
        <f>IF('Daftar Pegawai'!I214="ASN YANG TIDAK DIBAYARKAN TPP",100%,
 IF(HZ220&gt;=$C$4,100%,
 (HN220*3%)+H220+I220+J220+O220+P220+Q220+V220+W220+X220+AC220+AD220+AE220+AJ220+AK220+AL220+AQ220+AR220+AS220+AX220+AY220+AZ220+BE220+BF220+BG220+BL220+BM220+BN220+BS220+BT220+BU220+BZ220+CA220+CB220+CG220+CH220+CI220+CN220+CO220+CP220+CU220+CV220+CW220+DB220+DC220+DD220+DI220+DJ220+DK220+DP220+DQ220+DR220+DW220+DX220+DY220+ED220+EE220+EF220+EK220+EL220+EM220+ER220+ES220+ET220+EY220+EZ220+FA220+FF220+FG220+FH220+FM220+FN220+FO220+FT220+FU220+FV220+GA220+GB220+GC220+GH220+GI220+GJ220+GO220+GP220+GQ220+GV220+GW220+GX220+HC220+HD220+HE220+HJ220+HK220+HL220+'Daftar Pegawai'!K214+'Daftar Pegawai'!M214+'Daftar Pegawai'!U214+'Daftar Pegawai'!O214+'Daftar Pegawai'!Q214+'Daftar Pegawai'!S214
 )
)</f>
        <v>1</v>
      </c>
      <c r="IF220" s="78">
        <f t="shared" si="501"/>
        <v>1</v>
      </c>
    </row>
    <row r="221" spans="1:240" x14ac:dyDescent="0.25">
      <c r="A221" s="121">
        <f t="shared" si="407"/>
        <v>211</v>
      </c>
      <c r="B221" s="121">
        <f>'Daftar Pegawai'!B215</f>
        <v>0</v>
      </c>
      <c r="C221" s="121">
        <f>'Daftar Pegawai'!C215</f>
        <v>0</v>
      </c>
      <c r="D221" s="118"/>
      <c r="E221" s="118"/>
      <c r="F221" s="119"/>
      <c r="G221" s="119"/>
      <c r="H221" s="77">
        <f t="shared" si="408"/>
        <v>0</v>
      </c>
      <c r="I221" s="77">
        <f t="shared" si="409"/>
        <v>0</v>
      </c>
      <c r="J221" s="77">
        <f t="shared" si="410"/>
        <v>0</v>
      </c>
      <c r="K221" s="118"/>
      <c r="L221" s="118"/>
      <c r="M221" s="119"/>
      <c r="N221" s="119"/>
      <c r="O221" s="77">
        <f t="shared" si="411"/>
        <v>0</v>
      </c>
      <c r="P221" s="77">
        <f t="shared" si="412"/>
        <v>0</v>
      </c>
      <c r="Q221" s="77">
        <f t="shared" si="413"/>
        <v>0</v>
      </c>
      <c r="R221" s="118"/>
      <c r="S221" s="118"/>
      <c r="T221" s="119"/>
      <c r="U221" s="119"/>
      <c r="V221" s="77">
        <f t="shared" si="414"/>
        <v>0</v>
      </c>
      <c r="W221" s="77">
        <f t="shared" si="415"/>
        <v>0</v>
      </c>
      <c r="X221" s="77">
        <f t="shared" si="416"/>
        <v>0</v>
      </c>
      <c r="Y221" s="118"/>
      <c r="Z221" s="118"/>
      <c r="AA221" s="119"/>
      <c r="AB221" s="119"/>
      <c r="AC221" s="77">
        <f t="shared" si="417"/>
        <v>0</v>
      </c>
      <c r="AD221" s="77">
        <f t="shared" si="418"/>
        <v>0</v>
      </c>
      <c r="AE221" s="77">
        <f t="shared" si="419"/>
        <v>0</v>
      </c>
      <c r="AF221" s="118"/>
      <c r="AG221" s="118"/>
      <c r="AH221" s="119"/>
      <c r="AI221" s="119"/>
      <c r="AJ221" s="77">
        <f t="shared" si="420"/>
        <v>0</v>
      </c>
      <c r="AK221" s="77">
        <f t="shared" si="421"/>
        <v>0</v>
      </c>
      <c r="AL221" s="77">
        <f t="shared" si="422"/>
        <v>0</v>
      </c>
      <c r="AM221" s="118"/>
      <c r="AN221" s="118"/>
      <c r="AO221" s="119"/>
      <c r="AP221" s="119"/>
      <c r="AQ221" s="77">
        <f t="shared" si="423"/>
        <v>0</v>
      </c>
      <c r="AR221" s="77">
        <f t="shared" si="424"/>
        <v>0</v>
      </c>
      <c r="AS221" s="77">
        <f t="shared" si="425"/>
        <v>0</v>
      </c>
      <c r="AT221" s="118"/>
      <c r="AU221" s="118"/>
      <c r="AV221" s="119"/>
      <c r="AW221" s="119"/>
      <c r="AX221" s="77">
        <f t="shared" si="426"/>
        <v>0</v>
      </c>
      <c r="AY221" s="77">
        <f t="shared" si="427"/>
        <v>0</v>
      </c>
      <c r="AZ221" s="77">
        <f t="shared" si="428"/>
        <v>0</v>
      </c>
      <c r="BA221" s="118"/>
      <c r="BB221" s="118"/>
      <c r="BC221" s="119"/>
      <c r="BD221" s="119"/>
      <c r="BE221" s="77">
        <f t="shared" si="429"/>
        <v>0</v>
      </c>
      <c r="BF221" s="77">
        <f t="shared" si="430"/>
        <v>0</v>
      </c>
      <c r="BG221" s="77">
        <f t="shared" si="431"/>
        <v>0</v>
      </c>
      <c r="BH221" s="118"/>
      <c r="BI221" s="118"/>
      <c r="BJ221" s="119"/>
      <c r="BK221" s="119"/>
      <c r="BL221" s="77">
        <f t="shared" si="432"/>
        <v>0</v>
      </c>
      <c r="BM221" s="77">
        <f t="shared" si="433"/>
        <v>0</v>
      </c>
      <c r="BN221" s="77">
        <f t="shared" si="434"/>
        <v>0</v>
      </c>
      <c r="BO221" s="118"/>
      <c r="BP221" s="118"/>
      <c r="BQ221" s="119"/>
      <c r="BR221" s="119"/>
      <c r="BS221" s="77">
        <f t="shared" si="435"/>
        <v>0</v>
      </c>
      <c r="BT221" s="77">
        <f t="shared" si="436"/>
        <v>0</v>
      </c>
      <c r="BU221" s="77">
        <f t="shared" si="437"/>
        <v>0</v>
      </c>
      <c r="BV221" s="118"/>
      <c r="BW221" s="118"/>
      <c r="BX221" s="119"/>
      <c r="BY221" s="119"/>
      <c r="BZ221" s="77">
        <f t="shared" si="438"/>
        <v>0</v>
      </c>
      <c r="CA221" s="77">
        <f t="shared" si="439"/>
        <v>0</v>
      </c>
      <c r="CB221" s="77">
        <f t="shared" si="440"/>
        <v>0</v>
      </c>
      <c r="CC221" s="118"/>
      <c r="CD221" s="118"/>
      <c r="CE221" s="119"/>
      <c r="CF221" s="119"/>
      <c r="CG221" s="77">
        <f t="shared" si="441"/>
        <v>0</v>
      </c>
      <c r="CH221" s="77">
        <f t="shared" si="442"/>
        <v>0</v>
      </c>
      <c r="CI221" s="77">
        <f t="shared" si="443"/>
        <v>0</v>
      </c>
      <c r="CJ221" s="118"/>
      <c r="CK221" s="118"/>
      <c r="CL221" s="119"/>
      <c r="CM221" s="119"/>
      <c r="CN221" s="77">
        <f t="shared" si="444"/>
        <v>0</v>
      </c>
      <c r="CO221" s="77">
        <f t="shared" si="445"/>
        <v>0</v>
      </c>
      <c r="CP221" s="77">
        <f t="shared" si="446"/>
        <v>0</v>
      </c>
      <c r="CQ221" s="118"/>
      <c r="CR221" s="118"/>
      <c r="CS221" s="119"/>
      <c r="CT221" s="119"/>
      <c r="CU221" s="77">
        <f t="shared" si="447"/>
        <v>0</v>
      </c>
      <c r="CV221" s="77">
        <f t="shared" si="448"/>
        <v>0</v>
      </c>
      <c r="CW221" s="77">
        <f t="shared" si="449"/>
        <v>0</v>
      </c>
      <c r="CX221" s="118"/>
      <c r="CY221" s="118"/>
      <c r="CZ221" s="119"/>
      <c r="DA221" s="119"/>
      <c r="DB221" s="77">
        <f t="shared" si="450"/>
        <v>0</v>
      </c>
      <c r="DC221" s="77">
        <f t="shared" si="451"/>
        <v>0</v>
      </c>
      <c r="DD221" s="77">
        <f t="shared" si="452"/>
        <v>0</v>
      </c>
      <c r="DE221" s="118"/>
      <c r="DF221" s="118"/>
      <c r="DG221" s="119"/>
      <c r="DH221" s="119"/>
      <c r="DI221" s="77">
        <f t="shared" si="453"/>
        <v>0</v>
      </c>
      <c r="DJ221" s="77">
        <f t="shared" si="454"/>
        <v>0</v>
      </c>
      <c r="DK221" s="77">
        <f t="shared" si="455"/>
        <v>0</v>
      </c>
      <c r="DL221" s="118"/>
      <c r="DM221" s="118"/>
      <c r="DN221" s="119"/>
      <c r="DO221" s="119"/>
      <c r="DP221" s="77">
        <f t="shared" si="456"/>
        <v>0</v>
      </c>
      <c r="DQ221" s="77">
        <f t="shared" si="457"/>
        <v>0</v>
      </c>
      <c r="DR221" s="77">
        <f t="shared" si="458"/>
        <v>0</v>
      </c>
      <c r="DS221" s="118"/>
      <c r="DT221" s="118"/>
      <c r="DU221" s="119"/>
      <c r="DV221" s="119"/>
      <c r="DW221" s="77">
        <f t="shared" si="459"/>
        <v>0</v>
      </c>
      <c r="DX221" s="77">
        <f t="shared" si="460"/>
        <v>0</v>
      </c>
      <c r="DY221" s="77">
        <f t="shared" si="461"/>
        <v>0</v>
      </c>
      <c r="DZ221" s="118"/>
      <c r="EA221" s="118"/>
      <c r="EB221" s="119"/>
      <c r="EC221" s="119"/>
      <c r="ED221" s="77">
        <f t="shared" si="462"/>
        <v>0</v>
      </c>
      <c r="EE221" s="77">
        <f t="shared" si="463"/>
        <v>0</v>
      </c>
      <c r="EF221" s="77">
        <f t="shared" si="464"/>
        <v>0</v>
      </c>
      <c r="EG221" s="118"/>
      <c r="EH221" s="118"/>
      <c r="EI221" s="119"/>
      <c r="EJ221" s="119"/>
      <c r="EK221" s="77">
        <f t="shared" si="465"/>
        <v>0</v>
      </c>
      <c r="EL221" s="77">
        <f t="shared" si="466"/>
        <v>0</v>
      </c>
      <c r="EM221" s="77">
        <f t="shared" si="467"/>
        <v>0</v>
      </c>
      <c r="EN221" s="118"/>
      <c r="EO221" s="118"/>
      <c r="EP221" s="119"/>
      <c r="EQ221" s="119"/>
      <c r="ER221" s="77">
        <f t="shared" si="468"/>
        <v>0</v>
      </c>
      <c r="ES221" s="77">
        <f t="shared" si="469"/>
        <v>0</v>
      </c>
      <c r="ET221" s="77">
        <f t="shared" si="470"/>
        <v>0</v>
      </c>
      <c r="EU221" s="118"/>
      <c r="EV221" s="118"/>
      <c r="EW221" s="119"/>
      <c r="EX221" s="119"/>
      <c r="EY221" s="77">
        <f t="shared" si="471"/>
        <v>0</v>
      </c>
      <c r="EZ221" s="77">
        <f t="shared" si="472"/>
        <v>0</v>
      </c>
      <c r="FA221" s="77">
        <f t="shared" si="473"/>
        <v>0</v>
      </c>
      <c r="FB221" s="118"/>
      <c r="FC221" s="118"/>
      <c r="FD221" s="119"/>
      <c r="FE221" s="119"/>
      <c r="FF221" s="77">
        <f t="shared" si="474"/>
        <v>0</v>
      </c>
      <c r="FG221" s="77">
        <f t="shared" si="475"/>
        <v>0</v>
      </c>
      <c r="FH221" s="77">
        <f t="shared" si="476"/>
        <v>0</v>
      </c>
      <c r="FI221" s="118"/>
      <c r="FJ221" s="118"/>
      <c r="FK221" s="119"/>
      <c r="FL221" s="119"/>
      <c r="FM221" s="77">
        <f t="shared" si="477"/>
        <v>0</v>
      </c>
      <c r="FN221" s="77">
        <f t="shared" si="478"/>
        <v>0</v>
      </c>
      <c r="FO221" s="77">
        <f t="shared" si="479"/>
        <v>0</v>
      </c>
      <c r="FP221" s="118"/>
      <c r="FQ221" s="118"/>
      <c r="FR221" s="119"/>
      <c r="FS221" s="119"/>
      <c r="FT221" s="77">
        <f t="shared" si="480"/>
        <v>0</v>
      </c>
      <c r="FU221" s="77">
        <f t="shared" si="481"/>
        <v>0</v>
      </c>
      <c r="FV221" s="77">
        <f t="shared" si="482"/>
        <v>0</v>
      </c>
      <c r="FW221" s="118"/>
      <c r="FX221" s="118"/>
      <c r="FY221" s="119"/>
      <c r="FZ221" s="119"/>
      <c r="GA221" s="77">
        <f t="shared" si="483"/>
        <v>0</v>
      </c>
      <c r="GB221" s="77">
        <f t="shared" si="484"/>
        <v>0</v>
      </c>
      <c r="GC221" s="77">
        <f t="shared" si="485"/>
        <v>0</v>
      </c>
      <c r="GD221" s="118"/>
      <c r="GE221" s="118"/>
      <c r="GF221" s="119"/>
      <c r="GG221" s="119"/>
      <c r="GH221" s="77">
        <f t="shared" si="486"/>
        <v>0</v>
      </c>
      <c r="GI221" s="77">
        <f t="shared" si="487"/>
        <v>0</v>
      </c>
      <c r="GJ221" s="77">
        <f t="shared" si="488"/>
        <v>0</v>
      </c>
      <c r="GK221" s="118"/>
      <c r="GL221" s="118"/>
      <c r="GM221" s="119"/>
      <c r="GN221" s="119"/>
      <c r="GO221" s="77">
        <f t="shared" si="489"/>
        <v>0</v>
      </c>
      <c r="GP221" s="77">
        <f t="shared" si="490"/>
        <v>0</v>
      </c>
      <c r="GQ221" s="77">
        <f t="shared" si="491"/>
        <v>0</v>
      </c>
      <c r="GR221" s="118"/>
      <c r="GS221" s="118"/>
      <c r="GT221" s="119"/>
      <c r="GU221" s="119"/>
      <c r="GV221" s="77">
        <f t="shared" si="492"/>
        <v>0</v>
      </c>
      <c r="GW221" s="77">
        <f t="shared" si="493"/>
        <v>0</v>
      </c>
      <c r="GX221" s="77">
        <f t="shared" si="494"/>
        <v>0</v>
      </c>
      <c r="GY221" s="118"/>
      <c r="GZ221" s="118"/>
      <c r="HA221" s="119"/>
      <c r="HB221" s="119"/>
      <c r="HC221" s="77">
        <f t="shared" si="495"/>
        <v>0</v>
      </c>
      <c r="HD221" s="77">
        <f t="shared" si="496"/>
        <v>0</v>
      </c>
      <c r="HE221" s="77">
        <f t="shared" si="497"/>
        <v>0</v>
      </c>
      <c r="HF221" s="118"/>
      <c r="HG221" s="118"/>
      <c r="HH221" s="119"/>
      <c r="HI221" s="119"/>
      <c r="HJ221" s="77">
        <f t="shared" si="498"/>
        <v>0</v>
      </c>
      <c r="HK221" s="77">
        <f t="shared" si="499"/>
        <v>0</v>
      </c>
      <c r="HL221" s="77">
        <f t="shared" si="500"/>
        <v>0</v>
      </c>
      <c r="HM221" s="120"/>
      <c r="HN221" s="120"/>
      <c r="HO221" s="120"/>
      <c r="HP221" s="120"/>
      <c r="HQ221" s="120"/>
      <c r="HR221" s="120"/>
      <c r="HS221" s="76">
        <f t="shared" si="395"/>
        <v>0</v>
      </c>
      <c r="HT221" s="76">
        <f t="shared" si="396"/>
        <v>0</v>
      </c>
      <c r="HU221" s="76">
        <f t="shared" si="397"/>
        <v>0</v>
      </c>
      <c r="HV221" s="76">
        <f t="shared" si="398"/>
        <v>0</v>
      </c>
      <c r="HW221" s="76">
        <f t="shared" si="399"/>
        <v>0</v>
      </c>
      <c r="HX221" s="76">
        <f t="shared" si="400"/>
        <v>0</v>
      </c>
      <c r="HY221" s="76">
        <f t="shared" si="401"/>
        <v>0</v>
      </c>
      <c r="HZ221" s="76">
        <f t="shared" si="402"/>
        <v>0</v>
      </c>
      <c r="IA221" s="76">
        <f t="shared" si="403"/>
        <v>0</v>
      </c>
      <c r="IB221" s="76">
        <f t="shared" si="404"/>
        <v>0</v>
      </c>
      <c r="IC221" s="76">
        <f t="shared" si="405"/>
        <v>0</v>
      </c>
      <c r="ID221" s="76">
        <f t="shared" si="406"/>
        <v>0</v>
      </c>
      <c r="IE221" s="78">
        <f>IF('Daftar Pegawai'!I215="ASN YANG TIDAK DIBAYARKAN TPP",100%,
 IF(HZ221&gt;=$C$4,100%,
 (HN221*3%)+H221+I221+J221+O221+P221+Q221+V221+W221+X221+AC221+AD221+AE221+AJ221+AK221+AL221+AQ221+AR221+AS221+AX221+AY221+AZ221+BE221+BF221+BG221+BL221+BM221+BN221+BS221+BT221+BU221+BZ221+CA221+CB221+CG221+CH221+CI221+CN221+CO221+CP221+CU221+CV221+CW221+DB221+DC221+DD221+DI221+DJ221+DK221+DP221+DQ221+DR221+DW221+DX221+DY221+ED221+EE221+EF221+EK221+EL221+EM221+ER221+ES221+ET221+EY221+EZ221+FA221+FF221+FG221+FH221+FM221+FN221+FO221+FT221+FU221+FV221+GA221+GB221+GC221+GH221+GI221+GJ221+GO221+GP221+GQ221+GV221+GW221+GX221+HC221+HD221+HE221+HJ221+HK221+HL221+'Daftar Pegawai'!K215+'Daftar Pegawai'!M215+'Daftar Pegawai'!U215+'Daftar Pegawai'!O215+'Daftar Pegawai'!Q215+'Daftar Pegawai'!S215
 )
)</f>
        <v>1</v>
      </c>
      <c r="IF221" s="78">
        <f t="shared" si="501"/>
        <v>1</v>
      </c>
    </row>
    <row r="222" spans="1:240" x14ac:dyDescent="0.25">
      <c r="A222" s="121">
        <f t="shared" si="407"/>
        <v>212</v>
      </c>
      <c r="B222" s="121">
        <f>'Daftar Pegawai'!B216</f>
        <v>0</v>
      </c>
      <c r="C222" s="121">
        <f>'Daftar Pegawai'!C216</f>
        <v>0</v>
      </c>
      <c r="D222" s="118"/>
      <c r="E222" s="118"/>
      <c r="F222" s="119"/>
      <c r="G222" s="119"/>
      <c r="H222" s="77">
        <f t="shared" si="408"/>
        <v>0</v>
      </c>
      <c r="I222" s="77">
        <f t="shared" si="409"/>
        <v>0</v>
      </c>
      <c r="J222" s="77">
        <f t="shared" si="410"/>
        <v>0</v>
      </c>
      <c r="K222" s="118"/>
      <c r="L222" s="118"/>
      <c r="M222" s="119"/>
      <c r="N222" s="119"/>
      <c r="O222" s="77">
        <f t="shared" si="411"/>
        <v>0</v>
      </c>
      <c r="P222" s="77">
        <f t="shared" si="412"/>
        <v>0</v>
      </c>
      <c r="Q222" s="77">
        <f t="shared" si="413"/>
        <v>0</v>
      </c>
      <c r="R222" s="118"/>
      <c r="S222" s="118"/>
      <c r="T222" s="119"/>
      <c r="U222" s="119"/>
      <c r="V222" s="77">
        <f t="shared" si="414"/>
        <v>0</v>
      </c>
      <c r="W222" s="77">
        <f t="shared" si="415"/>
        <v>0</v>
      </c>
      <c r="X222" s="77">
        <f t="shared" si="416"/>
        <v>0</v>
      </c>
      <c r="Y222" s="118"/>
      <c r="Z222" s="118"/>
      <c r="AA222" s="119"/>
      <c r="AB222" s="119"/>
      <c r="AC222" s="77">
        <f t="shared" si="417"/>
        <v>0</v>
      </c>
      <c r="AD222" s="77">
        <f t="shared" si="418"/>
        <v>0</v>
      </c>
      <c r="AE222" s="77">
        <f t="shared" si="419"/>
        <v>0</v>
      </c>
      <c r="AF222" s="118"/>
      <c r="AG222" s="118"/>
      <c r="AH222" s="119"/>
      <c r="AI222" s="119"/>
      <c r="AJ222" s="77">
        <f t="shared" si="420"/>
        <v>0</v>
      </c>
      <c r="AK222" s="77">
        <f t="shared" si="421"/>
        <v>0</v>
      </c>
      <c r="AL222" s="77">
        <f t="shared" si="422"/>
        <v>0</v>
      </c>
      <c r="AM222" s="118"/>
      <c r="AN222" s="118"/>
      <c r="AO222" s="119"/>
      <c r="AP222" s="119"/>
      <c r="AQ222" s="77">
        <f t="shared" si="423"/>
        <v>0</v>
      </c>
      <c r="AR222" s="77">
        <f t="shared" si="424"/>
        <v>0</v>
      </c>
      <c r="AS222" s="77">
        <f t="shared" si="425"/>
        <v>0</v>
      </c>
      <c r="AT222" s="118"/>
      <c r="AU222" s="118"/>
      <c r="AV222" s="119"/>
      <c r="AW222" s="119"/>
      <c r="AX222" s="77">
        <f t="shared" si="426"/>
        <v>0</v>
      </c>
      <c r="AY222" s="77">
        <f t="shared" si="427"/>
        <v>0</v>
      </c>
      <c r="AZ222" s="77">
        <f t="shared" si="428"/>
        <v>0</v>
      </c>
      <c r="BA222" s="118"/>
      <c r="BB222" s="118"/>
      <c r="BC222" s="119"/>
      <c r="BD222" s="119"/>
      <c r="BE222" s="77">
        <f t="shared" si="429"/>
        <v>0</v>
      </c>
      <c r="BF222" s="77">
        <f t="shared" si="430"/>
        <v>0</v>
      </c>
      <c r="BG222" s="77">
        <f t="shared" si="431"/>
        <v>0</v>
      </c>
      <c r="BH222" s="118"/>
      <c r="BI222" s="118"/>
      <c r="BJ222" s="119"/>
      <c r="BK222" s="119"/>
      <c r="BL222" s="77">
        <f t="shared" si="432"/>
        <v>0</v>
      </c>
      <c r="BM222" s="77">
        <f t="shared" si="433"/>
        <v>0</v>
      </c>
      <c r="BN222" s="77">
        <f t="shared" si="434"/>
        <v>0</v>
      </c>
      <c r="BO222" s="118"/>
      <c r="BP222" s="118"/>
      <c r="BQ222" s="119"/>
      <c r="BR222" s="119"/>
      <c r="BS222" s="77">
        <f t="shared" si="435"/>
        <v>0</v>
      </c>
      <c r="BT222" s="77">
        <f t="shared" si="436"/>
        <v>0</v>
      </c>
      <c r="BU222" s="77">
        <f t="shared" si="437"/>
        <v>0</v>
      </c>
      <c r="BV222" s="118"/>
      <c r="BW222" s="118"/>
      <c r="BX222" s="119"/>
      <c r="BY222" s="119"/>
      <c r="BZ222" s="77">
        <f t="shared" si="438"/>
        <v>0</v>
      </c>
      <c r="CA222" s="77">
        <f t="shared" si="439"/>
        <v>0</v>
      </c>
      <c r="CB222" s="77">
        <f t="shared" si="440"/>
        <v>0</v>
      </c>
      <c r="CC222" s="118"/>
      <c r="CD222" s="118"/>
      <c r="CE222" s="119"/>
      <c r="CF222" s="119"/>
      <c r="CG222" s="77">
        <f t="shared" si="441"/>
        <v>0</v>
      </c>
      <c r="CH222" s="77">
        <f t="shared" si="442"/>
        <v>0</v>
      </c>
      <c r="CI222" s="77">
        <f t="shared" si="443"/>
        <v>0</v>
      </c>
      <c r="CJ222" s="118"/>
      <c r="CK222" s="118"/>
      <c r="CL222" s="119"/>
      <c r="CM222" s="119"/>
      <c r="CN222" s="77">
        <f t="shared" si="444"/>
        <v>0</v>
      </c>
      <c r="CO222" s="77">
        <f t="shared" si="445"/>
        <v>0</v>
      </c>
      <c r="CP222" s="77">
        <f t="shared" si="446"/>
        <v>0</v>
      </c>
      <c r="CQ222" s="118"/>
      <c r="CR222" s="118"/>
      <c r="CS222" s="119"/>
      <c r="CT222" s="119"/>
      <c r="CU222" s="77">
        <f t="shared" si="447"/>
        <v>0</v>
      </c>
      <c r="CV222" s="77">
        <f t="shared" si="448"/>
        <v>0</v>
      </c>
      <c r="CW222" s="77">
        <f t="shared" si="449"/>
        <v>0</v>
      </c>
      <c r="CX222" s="118"/>
      <c r="CY222" s="118"/>
      <c r="CZ222" s="119"/>
      <c r="DA222" s="119"/>
      <c r="DB222" s="77">
        <f t="shared" si="450"/>
        <v>0</v>
      </c>
      <c r="DC222" s="77">
        <f t="shared" si="451"/>
        <v>0</v>
      </c>
      <c r="DD222" s="77">
        <f t="shared" si="452"/>
        <v>0</v>
      </c>
      <c r="DE222" s="118"/>
      <c r="DF222" s="118"/>
      <c r="DG222" s="119"/>
      <c r="DH222" s="119"/>
      <c r="DI222" s="77">
        <f t="shared" si="453"/>
        <v>0</v>
      </c>
      <c r="DJ222" s="77">
        <f t="shared" si="454"/>
        <v>0</v>
      </c>
      <c r="DK222" s="77">
        <f t="shared" si="455"/>
        <v>0</v>
      </c>
      <c r="DL222" s="118"/>
      <c r="DM222" s="118"/>
      <c r="DN222" s="119"/>
      <c r="DO222" s="119"/>
      <c r="DP222" s="77">
        <f t="shared" si="456"/>
        <v>0</v>
      </c>
      <c r="DQ222" s="77">
        <f t="shared" si="457"/>
        <v>0</v>
      </c>
      <c r="DR222" s="77">
        <f t="shared" si="458"/>
        <v>0</v>
      </c>
      <c r="DS222" s="118"/>
      <c r="DT222" s="118"/>
      <c r="DU222" s="119"/>
      <c r="DV222" s="119"/>
      <c r="DW222" s="77">
        <f t="shared" si="459"/>
        <v>0</v>
      </c>
      <c r="DX222" s="77">
        <f t="shared" si="460"/>
        <v>0</v>
      </c>
      <c r="DY222" s="77">
        <f t="shared" si="461"/>
        <v>0</v>
      </c>
      <c r="DZ222" s="118"/>
      <c r="EA222" s="118"/>
      <c r="EB222" s="119"/>
      <c r="EC222" s="119"/>
      <c r="ED222" s="77">
        <f t="shared" si="462"/>
        <v>0</v>
      </c>
      <c r="EE222" s="77">
        <f t="shared" si="463"/>
        <v>0</v>
      </c>
      <c r="EF222" s="77">
        <f t="shared" si="464"/>
        <v>0</v>
      </c>
      <c r="EG222" s="118"/>
      <c r="EH222" s="118"/>
      <c r="EI222" s="119"/>
      <c r="EJ222" s="119"/>
      <c r="EK222" s="77">
        <f t="shared" si="465"/>
        <v>0</v>
      </c>
      <c r="EL222" s="77">
        <f t="shared" si="466"/>
        <v>0</v>
      </c>
      <c r="EM222" s="77">
        <f t="shared" si="467"/>
        <v>0</v>
      </c>
      <c r="EN222" s="118"/>
      <c r="EO222" s="118"/>
      <c r="EP222" s="119"/>
      <c r="EQ222" s="119"/>
      <c r="ER222" s="77">
        <f t="shared" si="468"/>
        <v>0</v>
      </c>
      <c r="ES222" s="77">
        <f t="shared" si="469"/>
        <v>0</v>
      </c>
      <c r="ET222" s="77">
        <f t="shared" si="470"/>
        <v>0</v>
      </c>
      <c r="EU222" s="118"/>
      <c r="EV222" s="118"/>
      <c r="EW222" s="119"/>
      <c r="EX222" s="119"/>
      <c r="EY222" s="77">
        <f t="shared" si="471"/>
        <v>0</v>
      </c>
      <c r="EZ222" s="77">
        <f t="shared" si="472"/>
        <v>0</v>
      </c>
      <c r="FA222" s="77">
        <f t="shared" si="473"/>
        <v>0</v>
      </c>
      <c r="FB222" s="118"/>
      <c r="FC222" s="118"/>
      <c r="FD222" s="119"/>
      <c r="FE222" s="119"/>
      <c r="FF222" s="77">
        <f t="shared" si="474"/>
        <v>0</v>
      </c>
      <c r="FG222" s="77">
        <f t="shared" si="475"/>
        <v>0</v>
      </c>
      <c r="FH222" s="77">
        <f t="shared" si="476"/>
        <v>0</v>
      </c>
      <c r="FI222" s="118"/>
      <c r="FJ222" s="118"/>
      <c r="FK222" s="119"/>
      <c r="FL222" s="119"/>
      <c r="FM222" s="77">
        <f t="shared" si="477"/>
        <v>0</v>
      </c>
      <c r="FN222" s="77">
        <f t="shared" si="478"/>
        <v>0</v>
      </c>
      <c r="FO222" s="77">
        <f t="shared" si="479"/>
        <v>0</v>
      </c>
      <c r="FP222" s="118"/>
      <c r="FQ222" s="118"/>
      <c r="FR222" s="119"/>
      <c r="FS222" s="119"/>
      <c r="FT222" s="77">
        <f t="shared" si="480"/>
        <v>0</v>
      </c>
      <c r="FU222" s="77">
        <f t="shared" si="481"/>
        <v>0</v>
      </c>
      <c r="FV222" s="77">
        <f t="shared" si="482"/>
        <v>0</v>
      </c>
      <c r="FW222" s="118"/>
      <c r="FX222" s="118"/>
      <c r="FY222" s="119"/>
      <c r="FZ222" s="119"/>
      <c r="GA222" s="77">
        <f t="shared" si="483"/>
        <v>0</v>
      </c>
      <c r="GB222" s="77">
        <f t="shared" si="484"/>
        <v>0</v>
      </c>
      <c r="GC222" s="77">
        <f t="shared" si="485"/>
        <v>0</v>
      </c>
      <c r="GD222" s="118"/>
      <c r="GE222" s="118"/>
      <c r="GF222" s="119"/>
      <c r="GG222" s="119"/>
      <c r="GH222" s="77">
        <f t="shared" si="486"/>
        <v>0</v>
      </c>
      <c r="GI222" s="77">
        <f t="shared" si="487"/>
        <v>0</v>
      </c>
      <c r="GJ222" s="77">
        <f t="shared" si="488"/>
        <v>0</v>
      </c>
      <c r="GK222" s="118"/>
      <c r="GL222" s="118"/>
      <c r="GM222" s="119"/>
      <c r="GN222" s="119"/>
      <c r="GO222" s="77">
        <f t="shared" si="489"/>
        <v>0</v>
      </c>
      <c r="GP222" s="77">
        <f t="shared" si="490"/>
        <v>0</v>
      </c>
      <c r="GQ222" s="77">
        <f t="shared" si="491"/>
        <v>0</v>
      </c>
      <c r="GR222" s="118"/>
      <c r="GS222" s="118"/>
      <c r="GT222" s="119"/>
      <c r="GU222" s="119"/>
      <c r="GV222" s="77">
        <f t="shared" si="492"/>
        <v>0</v>
      </c>
      <c r="GW222" s="77">
        <f t="shared" si="493"/>
        <v>0</v>
      </c>
      <c r="GX222" s="77">
        <f t="shared" si="494"/>
        <v>0</v>
      </c>
      <c r="GY222" s="118"/>
      <c r="GZ222" s="118"/>
      <c r="HA222" s="119"/>
      <c r="HB222" s="119"/>
      <c r="HC222" s="77">
        <f t="shared" si="495"/>
        <v>0</v>
      </c>
      <c r="HD222" s="77">
        <f t="shared" si="496"/>
        <v>0</v>
      </c>
      <c r="HE222" s="77">
        <f t="shared" si="497"/>
        <v>0</v>
      </c>
      <c r="HF222" s="118"/>
      <c r="HG222" s="118"/>
      <c r="HH222" s="119"/>
      <c r="HI222" s="119"/>
      <c r="HJ222" s="77">
        <f t="shared" si="498"/>
        <v>0</v>
      </c>
      <c r="HK222" s="77">
        <f t="shared" si="499"/>
        <v>0</v>
      </c>
      <c r="HL222" s="77">
        <f t="shared" si="500"/>
        <v>0</v>
      </c>
      <c r="HM222" s="120"/>
      <c r="HN222" s="120"/>
      <c r="HO222" s="120"/>
      <c r="HP222" s="120"/>
      <c r="HQ222" s="120"/>
      <c r="HR222" s="120"/>
      <c r="HS222" s="76">
        <f t="shared" si="395"/>
        <v>0</v>
      </c>
      <c r="HT222" s="76">
        <f t="shared" si="396"/>
        <v>0</v>
      </c>
      <c r="HU222" s="76">
        <f t="shared" si="397"/>
        <v>0</v>
      </c>
      <c r="HV222" s="76">
        <f t="shared" si="398"/>
        <v>0</v>
      </c>
      <c r="HW222" s="76">
        <f t="shared" si="399"/>
        <v>0</v>
      </c>
      <c r="HX222" s="76">
        <f t="shared" si="400"/>
        <v>0</v>
      </c>
      <c r="HY222" s="76">
        <f t="shared" si="401"/>
        <v>0</v>
      </c>
      <c r="HZ222" s="76">
        <f t="shared" si="402"/>
        <v>0</v>
      </c>
      <c r="IA222" s="76">
        <f t="shared" si="403"/>
        <v>0</v>
      </c>
      <c r="IB222" s="76">
        <f t="shared" si="404"/>
        <v>0</v>
      </c>
      <c r="IC222" s="76">
        <f t="shared" si="405"/>
        <v>0</v>
      </c>
      <c r="ID222" s="76">
        <f t="shared" si="406"/>
        <v>0</v>
      </c>
      <c r="IE222" s="78">
        <f>IF('Daftar Pegawai'!I216="ASN YANG TIDAK DIBAYARKAN TPP",100%,
 IF(HZ222&gt;=$C$4,100%,
 (HN222*3%)+H222+I222+J222+O222+P222+Q222+V222+W222+X222+AC222+AD222+AE222+AJ222+AK222+AL222+AQ222+AR222+AS222+AX222+AY222+AZ222+BE222+BF222+BG222+BL222+BM222+BN222+BS222+BT222+BU222+BZ222+CA222+CB222+CG222+CH222+CI222+CN222+CO222+CP222+CU222+CV222+CW222+DB222+DC222+DD222+DI222+DJ222+DK222+DP222+DQ222+DR222+DW222+DX222+DY222+ED222+EE222+EF222+EK222+EL222+EM222+ER222+ES222+ET222+EY222+EZ222+FA222+FF222+FG222+FH222+FM222+FN222+FO222+FT222+FU222+FV222+GA222+GB222+GC222+GH222+GI222+GJ222+GO222+GP222+GQ222+GV222+GW222+GX222+HC222+HD222+HE222+HJ222+HK222+HL222+'Daftar Pegawai'!K216+'Daftar Pegawai'!M216+'Daftar Pegawai'!U216+'Daftar Pegawai'!O216+'Daftar Pegawai'!Q216+'Daftar Pegawai'!S216
 )
)</f>
        <v>1</v>
      </c>
      <c r="IF222" s="78">
        <f t="shared" si="501"/>
        <v>1</v>
      </c>
    </row>
    <row r="223" spans="1:240" x14ac:dyDescent="0.25">
      <c r="A223" s="121">
        <f t="shared" si="407"/>
        <v>213</v>
      </c>
      <c r="B223" s="121">
        <f>'Daftar Pegawai'!B217</f>
        <v>0</v>
      </c>
      <c r="C223" s="121">
        <f>'Daftar Pegawai'!C217</f>
        <v>0</v>
      </c>
      <c r="D223" s="118"/>
      <c r="E223" s="118"/>
      <c r="F223" s="119"/>
      <c r="G223" s="119"/>
      <c r="H223" s="77">
        <f t="shared" si="408"/>
        <v>0</v>
      </c>
      <c r="I223" s="77">
        <f t="shared" si="409"/>
        <v>0</v>
      </c>
      <c r="J223" s="77">
        <f t="shared" si="410"/>
        <v>0</v>
      </c>
      <c r="K223" s="118"/>
      <c r="L223" s="118"/>
      <c r="M223" s="119"/>
      <c r="N223" s="119"/>
      <c r="O223" s="77">
        <f t="shared" si="411"/>
        <v>0</v>
      </c>
      <c r="P223" s="77">
        <f t="shared" si="412"/>
        <v>0</v>
      </c>
      <c r="Q223" s="77">
        <f t="shared" si="413"/>
        <v>0</v>
      </c>
      <c r="R223" s="118"/>
      <c r="S223" s="118"/>
      <c r="T223" s="119"/>
      <c r="U223" s="119"/>
      <c r="V223" s="77">
        <f t="shared" si="414"/>
        <v>0</v>
      </c>
      <c r="W223" s="77">
        <f t="shared" si="415"/>
        <v>0</v>
      </c>
      <c r="X223" s="77">
        <f t="shared" si="416"/>
        <v>0</v>
      </c>
      <c r="Y223" s="118"/>
      <c r="Z223" s="118"/>
      <c r="AA223" s="119"/>
      <c r="AB223" s="119"/>
      <c r="AC223" s="77">
        <f t="shared" si="417"/>
        <v>0</v>
      </c>
      <c r="AD223" s="77">
        <f t="shared" si="418"/>
        <v>0</v>
      </c>
      <c r="AE223" s="77">
        <f t="shared" si="419"/>
        <v>0</v>
      </c>
      <c r="AF223" s="118"/>
      <c r="AG223" s="118"/>
      <c r="AH223" s="119"/>
      <c r="AI223" s="119"/>
      <c r="AJ223" s="77">
        <f t="shared" si="420"/>
        <v>0</v>
      </c>
      <c r="AK223" s="77">
        <f t="shared" si="421"/>
        <v>0</v>
      </c>
      <c r="AL223" s="77">
        <f t="shared" si="422"/>
        <v>0</v>
      </c>
      <c r="AM223" s="118"/>
      <c r="AN223" s="118"/>
      <c r="AO223" s="119"/>
      <c r="AP223" s="119"/>
      <c r="AQ223" s="77">
        <f t="shared" si="423"/>
        <v>0</v>
      </c>
      <c r="AR223" s="77">
        <f t="shared" si="424"/>
        <v>0</v>
      </c>
      <c r="AS223" s="77">
        <f t="shared" si="425"/>
        <v>0</v>
      </c>
      <c r="AT223" s="118"/>
      <c r="AU223" s="118"/>
      <c r="AV223" s="119"/>
      <c r="AW223" s="119"/>
      <c r="AX223" s="77">
        <f t="shared" si="426"/>
        <v>0</v>
      </c>
      <c r="AY223" s="77">
        <f t="shared" si="427"/>
        <v>0</v>
      </c>
      <c r="AZ223" s="77">
        <f t="shared" si="428"/>
        <v>0</v>
      </c>
      <c r="BA223" s="118"/>
      <c r="BB223" s="118"/>
      <c r="BC223" s="119"/>
      <c r="BD223" s="119"/>
      <c r="BE223" s="77">
        <f t="shared" si="429"/>
        <v>0</v>
      </c>
      <c r="BF223" s="77">
        <f t="shared" si="430"/>
        <v>0</v>
      </c>
      <c r="BG223" s="77">
        <f t="shared" si="431"/>
        <v>0</v>
      </c>
      <c r="BH223" s="118"/>
      <c r="BI223" s="118"/>
      <c r="BJ223" s="119"/>
      <c r="BK223" s="119"/>
      <c r="BL223" s="77">
        <f t="shared" si="432"/>
        <v>0</v>
      </c>
      <c r="BM223" s="77">
        <f t="shared" si="433"/>
        <v>0</v>
      </c>
      <c r="BN223" s="77">
        <f t="shared" si="434"/>
        <v>0</v>
      </c>
      <c r="BO223" s="118"/>
      <c r="BP223" s="118"/>
      <c r="BQ223" s="119"/>
      <c r="BR223" s="119"/>
      <c r="BS223" s="77">
        <f t="shared" si="435"/>
        <v>0</v>
      </c>
      <c r="BT223" s="77">
        <f t="shared" si="436"/>
        <v>0</v>
      </c>
      <c r="BU223" s="77">
        <f t="shared" si="437"/>
        <v>0</v>
      </c>
      <c r="BV223" s="118"/>
      <c r="BW223" s="118"/>
      <c r="BX223" s="119"/>
      <c r="BY223" s="119"/>
      <c r="BZ223" s="77">
        <f t="shared" si="438"/>
        <v>0</v>
      </c>
      <c r="CA223" s="77">
        <f t="shared" si="439"/>
        <v>0</v>
      </c>
      <c r="CB223" s="77">
        <f t="shared" si="440"/>
        <v>0</v>
      </c>
      <c r="CC223" s="118"/>
      <c r="CD223" s="118"/>
      <c r="CE223" s="119"/>
      <c r="CF223" s="119"/>
      <c r="CG223" s="77">
        <f t="shared" si="441"/>
        <v>0</v>
      </c>
      <c r="CH223" s="77">
        <f t="shared" si="442"/>
        <v>0</v>
      </c>
      <c r="CI223" s="77">
        <f t="shared" si="443"/>
        <v>0</v>
      </c>
      <c r="CJ223" s="118"/>
      <c r="CK223" s="118"/>
      <c r="CL223" s="119"/>
      <c r="CM223" s="119"/>
      <c r="CN223" s="77">
        <f t="shared" si="444"/>
        <v>0</v>
      </c>
      <c r="CO223" s="77">
        <f t="shared" si="445"/>
        <v>0</v>
      </c>
      <c r="CP223" s="77">
        <f t="shared" si="446"/>
        <v>0</v>
      </c>
      <c r="CQ223" s="118"/>
      <c r="CR223" s="118"/>
      <c r="CS223" s="119"/>
      <c r="CT223" s="119"/>
      <c r="CU223" s="77">
        <f t="shared" si="447"/>
        <v>0</v>
      </c>
      <c r="CV223" s="77">
        <f t="shared" si="448"/>
        <v>0</v>
      </c>
      <c r="CW223" s="77">
        <f t="shared" si="449"/>
        <v>0</v>
      </c>
      <c r="CX223" s="118"/>
      <c r="CY223" s="118"/>
      <c r="CZ223" s="119"/>
      <c r="DA223" s="119"/>
      <c r="DB223" s="77">
        <f t="shared" si="450"/>
        <v>0</v>
      </c>
      <c r="DC223" s="77">
        <f t="shared" si="451"/>
        <v>0</v>
      </c>
      <c r="DD223" s="77">
        <f t="shared" si="452"/>
        <v>0</v>
      </c>
      <c r="DE223" s="118"/>
      <c r="DF223" s="118"/>
      <c r="DG223" s="119"/>
      <c r="DH223" s="119"/>
      <c r="DI223" s="77">
        <f t="shared" si="453"/>
        <v>0</v>
      </c>
      <c r="DJ223" s="77">
        <f t="shared" si="454"/>
        <v>0</v>
      </c>
      <c r="DK223" s="77">
        <f t="shared" si="455"/>
        <v>0</v>
      </c>
      <c r="DL223" s="118"/>
      <c r="DM223" s="118"/>
      <c r="DN223" s="119"/>
      <c r="DO223" s="119"/>
      <c r="DP223" s="77">
        <f t="shared" si="456"/>
        <v>0</v>
      </c>
      <c r="DQ223" s="77">
        <f t="shared" si="457"/>
        <v>0</v>
      </c>
      <c r="DR223" s="77">
        <f t="shared" si="458"/>
        <v>0</v>
      </c>
      <c r="DS223" s="118"/>
      <c r="DT223" s="118"/>
      <c r="DU223" s="119"/>
      <c r="DV223" s="119"/>
      <c r="DW223" s="77">
        <f t="shared" si="459"/>
        <v>0</v>
      </c>
      <c r="DX223" s="77">
        <f t="shared" si="460"/>
        <v>0</v>
      </c>
      <c r="DY223" s="77">
        <f t="shared" si="461"/>
        <v>0</v>
      </c>
      <c r="DZ223" s="118"/>
      <c r="EA223" s="118"/>
      <c r="EB223" s="119"/>
      <c r="EC223" s="119"/>
      <c r="ED223" s="77">
        <f t="shared" si="462"/>
        <v>0</v>
      </c>
      <c r="EE223" s="77">
        <f t="shared" si="463"/>
        <v>0</v>
      </c>
      <c r="EF223" s="77">
        <f t="shared" si="464"/>
        <v>0</v>
      </c>
      <c r="EG223" s="118"/>
      <c r="EH223" s="118"/>
      <c r="EI223" s="119"/>
      <c r="EJ223" s="119"/>
      <c r="EK223" s="77">
        <f t="shared" si="465"/>
        <v>0</v>
      </c>
      <c r="EL223" s="77">
        <f t="shared" si="466"/>
        <v>0</v>
      </c>
      <c r="EM223" s="77">
        <f t="shared" si="467"/>
        <v>0</v>
      </c>
      <c r="EN223" s="118"/>
      <c r="EO223" s="118"/>
      <c r="EP223" s="119"/>
      <c r="EQ223" s="119"/>
      <c r="ER223" s="77">
        <f t="shared" si="468"/>
        <v>0</v>
      </c>
      <c r="ES223" s="77">
        <f t="shared" si="469"/>
        <v>0</v>
      </c>
      <c r="ET223" s="77">
        <f t="shared" si="470"/>
        <v>0</v>
      </c>
      <c r="EU223" s="118"/>
      <c r="EV223" s="118"/>
      <c r="EW223" s="119"/>
      <c r="EX223" s="119"/>
      <c r="EY223" s="77">
        <f t="shared" si="471"/>
        <v>0</v>
      </c>
      <c r="EZ223" s="77">
        <f t="shared" si="472"/>
        <v>0</v>
      </c>
      <c r="FA223" s="77">
        <f t="shared" si="473"/>
        <v>0</v>
      </c>
      <c r="FB223" s="118"/>
      <c r="FC223" s="118"/>
      <c r="FD223" s="119"/>
      <c r="FE223" s="119"/>
      <c r="FF223" s="77">
        <f t="shared" si="474"/>
        <v>0</v>
      </c>
      <c r="FG223" s="77">
        <f t="shared" si="475"/>
        <v>0</v>
      </c>
      <c r="FH223" s="77">
        <f t="shared" si="476"/>
        <v>0</v>
      </c>
      <c r="FI223" s="118"/>
      <c r="FJ223" s="118"/>
      <c r="FK223" s="119"/>
      <c r="FL223" s="119"/>
      <c r="FM223" s="77">
        <f t="shared" si="477"/>
        <v>0</v>
      </c>
      <c r="FN223" s="77">
        <f t="shared" si="478"/>
        <v>0</v>
      </c>
      <c r="FO223" s="77">
        <f t="shared" si="479"/>
        <v>0</v>
      </c>
      <c r="FP223" s="118"/>
      <c r="FQ223" s="118"/>
      <c r="FR223" s="119"/>
      <c r="FS223" s="119"/>
      <c r="FT223" s="77">
        <f t="shared" si="480"/>
        <v>0</v>
      </c>
      <c r="FU223" s="77">
        <f t="shared" si="481"/>
        <v>0</v>
      </c>
      <c r="FV223" s="77">
        <f t="shared" si="482"/>
        <v>0</v>
      </c>
      <c r="FW223" s="118"/>
      <c r="FX223" s="118"/>
      <c r="FY223" s="119"/>
      <c r="FZ223" s="119"/>
      <c r="GA223" s="77">
        <f t="shared" si="483"/>
        <v>0</v>
      </c>
      <c r="GB223" s="77">
        <f t="shared" si="484"/>
        <v>0</v>
      </c>
      <c r="GC223" s="77">
        <f t="shared" si="485"/>
        <v>0</v>
      </c>
      <c r="GD223" s="118"/>
      <c r="GE223" s="118"/>
      <c r="GF223" s="119"/>
      <c r="GG223" s="119"/>
      <c r="GH223" s="77">
        <f t="shared" si="486"/>
        <v>0</v>
      </c>
      <c r="GI223" s="77">
        <f t="shared" si="487"/>
        <v>0</v>
      </c>
      <c r="GJ223" s="77">
        <f t="shared" si="488"/>
        <v>0</v>
      </c>
      <c r="GK223" s="118"/>
      <c r="GL223" s="118"/>
      <c r="GM223" s="119"/>
      <c r="GN223" s="119"/>
      <c r="GO223" s="77">
        <f t="shared" si="489"/>
        <v>0</v>
      </c>
      <c r="GP223" s="77">
        <f t="shared" si="490"/>
        <v>0</v>
      </c>
      <c r="GQ223" s="77">
        <f t="shared" si="491"/>
        <v>0</v>
      </c>
      <c r="GR223" s="118"/>
      <c r="GS223" s="118"/>
      <c r="GT223" s="119"/>
      <c r="GU223" s="119"/>
      <c r="GV223" s="77">
        <f t="shared" si="492"/>
        <v>0</v>
      </c>
      <c r="GW223" s="77">
        <f t="shared" si="493"/>
        <v>0</v>
      </c>
      <c r="GX223" s="77">
        <f t="shared" si="494"/>
        <v>0</v>
      </c>
      <c r="GY223" s="118"/>
      <c r="GZ223" s="118"/>
      <c r="HA223" s="119"/>
      <c r="HB223" s="119"/>
      <c r="HC223" s="77">
        <f t="shared" si="495"/>
        <v>0</v>
      </c>
      <c r="HD223" s="77">
        <f t="shared" si="496"/>
        <v>0</v>
      </c>
      <c r="HE223" s="77">
        <f t="shared" si="497"/>
        <v>0</v>
      </c>
      <c r="HF223" s="118"/>
      <c r="HG223" s="118"/>
      <c r="HH223" s="119"/>
      <c r="HI223" s="119"/>
      <c r="HJ223" s="77">
        <f t="shared" si="498"/>
        <v>0</v>
      </c>
      <c r="HK223" s="77">
        <f t="shared" si="499"/>
        <v>0</v>
      </c>
      <c r="HL223" s="77">
        <f t="shared" si="500"/>
        <v>0</v>
      </c>
      <c r="HM223" s="120"/>
      <c r="HN223" s="120"/>
      <c r="HO223" s="120"/>
      <c r="HP223" s="120"/>
      <c r="HQ223" s="120"/>
      <c r="HR223" s="120"/>
      <c r="HS223" s="76">
        <f t="shared" si="395"/>
        <v>0</v>
      </c>
      <c r="HT223" s="76">
        <f t="shared" si="396"/>
        <v>0</v>
      </c>
      <c r="HU223" s="76">
        <f t="shared" si="397"/>
        <v>0</v>
      </c>
      <c r="HV223" s="76">
        <f t="shared" si="398"/>
        <v>0</v>
      </c>
      <c r="HW223" s="76">
        <f t="shared" si="399"/>
        <v>0</v>
      </c>
      <c r="HX223" s="76">
        <f t="shared" si="400"/>
        <v>0</v>
      </c>
      <c r="HY223" s="76">
        <f t="shared" si="401"/>
        <v>0</v>
      </c>
      <c r="HZ223" s="76">
        <f t="shared" si="402"/>
        <v>0</v>
      </c>
      <c r="IA223" s="76">
        <f t="shared" si="403"/>
        <v>0</v>
      </c>
      <c r="IB223" s="76">
        <f t="shared" si="404"/>
        <v>0</v>
      </c>
      <c r="IC223" s="76">
        <f t="shared" si="405"/>
        <v>0</v>
      </c>
      <c r="ID223" s="76">
        <f t="shared" si="406"/>
        <v>0</v>
      </c>
      <c r="IE223" s="78">
        <f>IF('Daftar Pegawai'!I217="ASN YANG TIDAK DIBAYARKAN TPP",100%,
 IF(HZ223&gt;=$C$4,100%,
 (HN223*3%)+H223+I223+J223+O223+P223+Q223+V223+W223+X223+AC223+AD223+AE223+AJ223+AK223+AL223+AQ223+AR223+AS223+AX223+AY223+AZ223+BE223+BF223+BG223+BL223+BM223+BN223+BS223+BT223+BU223+BZ223+CA223+CB223+CG223+CH223+CI223+CN223+CO223+CP223+CU223+CV223+CW223+DB223+DC223+DD223+DI223+DJ223+DK223+DP223+DQ223+DR223+DW223+DX223+DY223+ED223+EE223+EF223+EK223+EL223+EM223+ER223+ES223+ET223+EY223+EZ223+FA223+FF223+FG223+FH223+FM223+FN223+FO223+FT223+FU223+FV223+GA223+GB223+GC223+GH223+GI223+GJ223+GO223+GP223+GQ223+GV223+GW223+GX223+HC223+HD223+HE223+HJ223+HK223+HL223+'Daftar Pegawai'!K217+'Daftar Pegawai'!M217+'Daftar Pegawai'!U217+'Daftar Pegawai'!O217+'Daftar Pegawai'!Q217+'Daftar Pegawai'!S217
 )
)</f>
        <v>1</v>
      </c>
      <c r="IF223" s="78">
        <f t="shared" si="501"/>
        <v>1</v>
      </c>
    </row>
    <row r="224" spans="1:240" x14ac:dyDescent="0.25">
      <c r="A224" s="121">
        <f t="shared" si="407"/>
        <v>214</v>
      </c>
      <c r="B224" s="121">
        <f>'Daftar Pegawai'!B218</f>
        <v>0</v>
      </c>
      <c r="C224" s="121">
        <f>'Daftar Pegawai'!C218</f>
        <v>0</v>
      </c>
      <c r="D224" s="118"/>
      <c r="E224" s="118"/>
      <c r="F224" s="119"/>
      <c r="G224" s="119"/>
      <c r="H224" s="77">
        <f t="shared" si="408"/>
        <v>0</v>
      </c>
      <c r="I224" s="77">
        <f t="shared" si="409"/>
        <v>0</v>
      </c>
      <c r="J224" s="77">
        <f t="shared" si="410"/>
        <v>0</v>
      </c>
      <c r="K224" s="118"/>
      <c r="L224" s="118"/>
      <c r="M224" s="119"/>
      <c r="N224" s="119"/>
      <c r="O224" s="77">
        <f t="shared" si="411"/>
        <v>0</v>
      </c>
      <c r="P224" s="77">
        <f t="shared" si="412"/>
        <v>0</v>
      </c>
      <c r="Q224" s="77">
        <f t="shared" si="413"/>
        <v>0</v>
      </c>
      <c r="R224" s="118"/>
      <c r="S224" s="118"/>
      <c r="T224" s="119"/>
      <c r="U224" s="119"/>
      <c r="V224" s="77">
        <f t="shared" si="414"/>
        <v>0</v>
      </c>
      <c r="W224" s="77">
        <f t="shared" si="415"/>
        <v>0</v>
      </c>
      <c r="X224" s="77">
        <f t="shared" si="416"/>
        <v>0</v>
      </c>
      <c r="Y224" s="118"/>
      <c r="Z224" s="118"/>
      <c r="AA224" s="119"/>
      <c r="AB224" s="119"/>
      <c r="AC224" s="77">
        <f t="shared" si="417"/>
        <v>0</v>
      </c>
      <c r="AD224" s="77">
        <f t="shared" si="418"/>
        <v>0</v>
      </c>
      <c r="AE224" s="77">
        <f t="shared" si="419"/>
        <v>0</v>
      </c>
      <c r="AF224" s="118"/>
      <c r="AG224" s="118"/>
      <c r="AH224" s="119"/>
      <c r="AI224" s="119"/>
      <c r="AJ224" s="77">
        <f t="shared" si="420"/>
        <v>0</v>
      </c>
      <c r="AK224" s="77">
        <f t="shared" si="421"/>
        <v>0</v>
      </c>
      <c r="AL224" s="77">
        <f t="shared" si="422"/>
        <v>0</v>
      </c>
      <c r="AM224" s="118"/>
      <c r="AN224" s="118"/>
      <c r="AO224" s="119"/>
      <c r="AP224" s="119"/>
      <c r="AQ224" s="77">
        <f t="shared" si="423"/>
        <v>0</v>
      </c>
      <c r="AR224" s="77">
        <f t="shared" si="424"/>
        <v>0</v>
      </c>
      <c r="AS224" s="77">
        <f t="shared" si="425"/>
        <v>0</v>
      </c>
      <c r="AT224" s="118"/>
      <c r="AU224" s="118"/>
      <c r="AV224" s="119"/>
      <c r="AW224" s="119"/>
      <c r="AX224" s="77">
        <f t="shared" si="426"/>
        <v>0</v>
      </c>
      <c r="AY224" s="77">
        <f t="shared" si="427"/>
        <v>0</v>
      </c>
      <c r="AZ224" s="77">
        <f t="shared" si="428"/>
        <v>0</v>
      </c>
      <c r="BA224" s="118"/>
      <c r="BB224" s="118"/>
      <c r="BC224" s="119"/>
      <c r="BD224" s="119"/>
      <c r="BE224" s="77">
        <f t="shared" si="429"/>
        <v>0</v>
      </c>
      <c r="BF224" s="77">
        <f t="shared" si="430"/>
        <v>0</v>
      </c>
      <c r="BG224" s="77">
        <f t="shared" si="431"/>
        <v>0</v>
      </c>
      <c r="BH224" s="118"/>
      <c r="BI224" s="118"/>
      <c r="BJ224" s="119"/>
      <c r="BK224" s="119"/>
      <c r="BL224" s="77">
        <f t="shared" si="432"/>
        <v>0</v>
      </c>
      <c r="BM224" s="77">
        <f t="shared" si="433"/>
        <v>0</v>
      </c>
      <c r="BN224" s="77">
        <f t="shared" si="434"/>
        <v>0</v>
      </c>
      <c r="BO224" s="118"/>
      <c r="BP224" s="118"/>
      <c r="BQ224" s="119"/>
      <c r="BR224" s="119"/>
      <c r="BS224" s="77">
        <f t="shared" si="435"/>
        <v>0</v>
      </c>
      <c r="BT224" s="77">
        <f t="shared" si="436"/>
        <v>0</v>
      </c>
      <c r="BU224" s="77">
        <f t="shared" si="437"/>
        <v>0</v>
      </c>
      <c r="BV224" s="118"/>
      <c r="BW224" s="118"/>
      <c r="BX224" s="119"/>
      <c r="BY224" s="119"/>
      <c r="BZ224" s="77">
        <f t="shared" si="438"/>
        <v>0</v>
      </c>
      <c r="CA224" s="77">
        <f t="shared" si="439"/>
        <v>0</v>
      </c>
      <c r="CB224" s="77">
        <f t="shared" si="440"/>
        <v>0</v>
      </c>
      <c r="CC224" s="118"/>
      <c r="CD224" s="118"/>
      <c r="CE224" s="119"/>
      <c r="CF224" s="119"/>
      <c r="CG224" s="77">
        <f t="shared" si="441"/>
        <v>0</v>
      </c>
      <c r="CH224" s="77">
        <f t="shared" si="442"/>
        <v>0</v>
      </c>
      <c r="CI224" s="77">
        <f t="shared" si="443"/>
        <v>0</v>
      </c>
      <c r="CJ224" s="118"/>
      <c r="CK224" s="118"/>
      <c r="CL224" s="119"/>
      <c r="CM224" s="119"/>
      <c r="CN224" s="77">
        <f t="shared" si="444"/>
        <v>0</v>
      </c>
      <c r="CO224" s="77">
        <f t="shared" si="445"/>
        <v>0</v>
      </c>
      <c r="CP224" s="77">
        <f t="shared" si="446"/>
        <v>0</v>
      </c>
      <c r="CQ224" s="118"/>
      <c r="CR224" s="118"/>
      <c r="CS224" s="119"/>
      <c r="CT224" s="119"/>
      <c r="CU224" s="77">
        <f t="shared" si="447"/>
        <v>0</v>
      </c>
      <c r="CV224" s="77">
        <f t="shared" si="448"/>
        <v>0</v>
      </c>
      <c r="CW224" s="77">
        <f t="shared" si="449"/>
        <v>0</v>
      </c>
      <c r="CX224" s="118"/>
      <c r="CY224" s="118"/>
      <c r="CZ224" s="119"/>
      <c r="DA224" s="119"/>
      <c r="DB224" s="77">
        <f t="shared" si="450"/>
        <v>0</v>
      </c>
      <c r="DC224" s="77">
        <f t="shared" si="451"/>
        <v>0</v>
      </c>
      <c r="DD224" s="77">
        <f t="shared" si="452"/>
        <v>0</v>
      </c>
      <c r="DE224" s="118"/>
      <c r="DF224" s="118"/>
      <c r="DG224" s="119"/>
      <c r="DH224" s="119"/>
      <c r="DI224" s="77">
        <f t="shared" si="453"/>
        <v>0</v>
      </c>
      <c r="DJ224" s="77">
        <f t="shared" si="454"/>
        <v>0</v>
      </c>
      <c r="DK224" s="77">
        <f t="shared" si="455"/>
        <v>0</v>
      </c>
      <c r="DL224" s="118"/>
      <c r="DM224" s="118"/>
      <c r="DN224" s="119"/>
      <c r="DO224" s="119"/>
      <c r="DP224" s="77">
        <f t="shared" si="456"/>
        <v>0</v>
      </c>
      <c r="DQ224" s="77">
        <f t="shared" si="457"/>
        <v>0</v>
      </c>
      <c r="DR224" s="77">
        <f t="shared" si="458"/>
        <v>0</v>
      </c>
      <c r="DS224" s="118"/>
      <c r="DT224" s="118"/>
      <c r="DU224" s="119"/>
      <c r="DV224" s="119"/>
      <c r="DW224" s="77">
        <f t="shared" si="459"/>
        <v>0</v>
      </c>
      <c r="DX224" s="77">
        <f t="shared" si="460"/>
        <v>0</v>
      </c>
      <c r="DY224" s="77">
        <f t="shared" si="461"/>
        <v>0</v>
      </c>
      <c r="DZ224" s="118"/>
      <c r="EA224" s="118"/>
      <c r="EB224" s="119"/>
      <c r="EC224" s="119"/>
      <c r="ED224" s="77">
        <f t="shared" si="462"/>
        <v>0</v>
      </c>
      <c r="EE224" s="77">
        <f t="shared" si="463"/>
        <v>0</v>
      </c>
      <c r="EF224" s="77">
        <f t="shared" si="464"/>
        <v>0</v>
      </c>
      <c r="EG224" s="118"/>
      <c r="EH224" s="118"/>
      <c r="EI224" s="119"/>
      <c r="EJ224" s="119"/>
      <c r="EK224" s="77">
        <f t="shared" si="465"/>
        <v>0</v>
      </c>
      <c r="EL224" s="77">
        <f t="shared" si="466"/>
        <v>0</v>
      </c>
      <c r="EM224" s="77">
        <f t="shared" si="467"/>
        <v>0</v>
      </c>
      <c r="EN224" s="118"/>
      <c r="EO224" s="118"/>
      <c r="EP224" s="119"/>
      <c r="EQ224" s="119"/>
      <c r="ER224" s="77">
        <f t="shared" si="468"/>
        <v>0</v>
      </c>
      <c r="ES224" s="77">
        <f t="shared" si="469"/>
        <v>0</v>
      </c>
      <c r="ET224" s="77">
        <f t="shared" si="470"/>
        <v>0</v>
      </c>
      <c r="EU224" s="118"/>
      <c r="EV224" s="118"/>
      <c r="EW224" s="119"/>
      <c r="EX224" s="119"/>
      <c r="EY224" s="77">
        <f t="shared" si="471"/>
        <v>0</v>
      </c>
      <c r="EZ224" s="77">
        <f t="shared" si="472"/>
        <v>0</v>
      </c>
      <c r="FA224" s="77">
        <f t="shared" si="473"/>
        <v>0</v>
      </c>
      <c r="FB224" s="118"/>
      <c r="FC224" s="118"/>
      <c r="FD224" s="119"/>
      <c r="FE224" s="119"/>
      <c r="FF224" s="77">
        <f t="shared" si="474"/>
        <v>0</v>
      </c>
      <c r="FG224" s="77">
        <f t="shared" si="475"/>
        <v>0</v>
      </c>
      <c r="FH224" s="77">
        <f t="shared" si="476"/>
        <v>0</v>
      </c>
      <c r="FI224" s="118"/>
      <c r="FJ224" s="118"/>
      <c r="FK224" s="119"/>
      <c r="FL224" s="119"/>
      <c r="FM224" s="77">
        <f t="shared" si="477"/>
        <v>0</v>
      </c>
      <c r="FN224" s="77">
        <f t="shared" si="478"/>
        <v>0</v>
      </c>
      <c r="FO224" s="77">
        <f t="shared" si="479"/>
        <v>0</v>
      </c>
      <c r="FP224" s="118"/>
      <c r="FQ224" s="118"/>
      <c r="FR224" s="119"/>
      <c r="FS224" s="119"/>
      <c r="FT224" s="77">
        <f t="shared" si="480"/>
        <v>0</v>
      </c>
      <c r="FU224" s="77">
        <f t="shared" si="481"/>
        <v>0</v>
      </c>
      <c r="FV224" s="77">
        <f t="shared" si="482"/>
        <v>0</v>
      </c>
      <c r="FW224" s="118"/>
      <c r="FX224" s="118"/>
      <c r="FY224" s="119"/>
      <c r="FZ224" s="119"/>
      <c r="GA224" s="77">
        <f t="shared" si="483"/>
        <v>0</v>
      </c>
      <c r="GB224" s="77">
        <f t="shared" si="484"/>
        <v>0</v>
      </c>
      <c r="GC224" s="77">
        <f t="shared" si="485"/>
        <v>0</v>
      </c>
      <c r="GD224" s="118"/>
      <c r="GE224" s="118"/>
      <c r="GF224" s="119"/>
      <c r="GG224" s="119"/>
      <c r="GH224" s="77">
        <f t="shared" si="486"/>
        <v>0</v>
      </c>
      <c r="GI224" s="77">
        <f t="shared" si="487"/>
        <v>0</v>
      </c>
      <c r="GJ224" s="77">
        <f t="shared" si="488"/>
        <v>0</v>
      </c>
      <c r="GK224" s="118"/>
      <c r="GL224" s="118"/>
      <c r="GM224" s="119"/>
      <c r="GN224" s="119"/>
      <c r="GO224" s="77">
        <f t="shared" si="489"/>
        <v>0</v>
      </c>
      <c r="GP224" s="77">
        <f t="shared" si="490"/>
        <v>0</v>
      </c>
      <c r="GQ224" s="77">
        <f t="shared" si="491"/>
        <v>0</v>
      </c>
      <c r="GR224" s="118"/>
      <c r="GS224" s="118"/>
      <c r="GT224" s="119"/>
      <c r="GU224" s="119"/>
      <c r="GV224" s="77">
        <f t="shared" si="492"/>
        <v>0</v>
      </c>
      <c r="GW224" s="77">
        <f t="shared" si="493"/>
        <v>0</v>
      </c>
      <c r="GX224" s="77">
        <f t="shared" si="494"/>
        <v>0</v>
      </c>
      <c r="GY224" s="118"/>
      <c r="GZ224" s="118"/>
      <c r="HA224" s="119"/>
      <c r="HB224" s="119"/>
      <c r="HC224" s="77">
        <f t="shared" si="495"/>
        <v>0</v>
      </c>
      <c r="HD224" s="77">
        <f t="shared" si="496"/>
        <v>0</v>
      </c>
      <c r="HE224" s="77">
        <f t="shared" si="497"/>
        <v>0</v>
      </c>
      <c r="HF224" s="118"/>
      <c r="HG224" s="118"/>
      <c r="HH224" s="119"/>
      <c r="HI224" s="119"/>
      <c r="HJ224" s="77">
        <f t="shared" si="498"/>
        <v>0</v>
      </c>
      <c r="HK224" s="77">
        <f t="shared" si="499"/>
        <v>0</v>
      </c>
      <c r="HL224" s="77">
        <f t="shared" si="500"/>
        <v>0</v>
      </c>
      <c r="HM224" s="120"/>
      <c r="HN224" s="120"/>
      <c r="HO224" s="120"/>
      <c r="HP224" s="120"/>
      <c r="HQ224" s="120"/>
      <c r="HR224" s="120"/>
      <c r="HS224" s="76">
        <f t="shared" si="395"/>
        <v>0</v>
      </c>
      <c r="HT224" s="76">
        <f t="shared" si="396"/>
        <v>0</v>
      </c>
      <c r="HU224" s="76">
        <f t="shared" si="397"/>
        <v>0</v>
      </c>
      <c r="HV224" s="76">
        <f t="shared" si="398"/>
        <v>0</v>
      </c>
      <c r="HW224" s="76">
        <f t="shared" si="399"/>
        <v>0</v>
      </c>
      <c r="HX224" s="76">
        <f t="shared" si="400"/>
        <v>0</v>
      </c>
      <c r="HY224" s="76">
        <f t="shared" si="401"/>
        <v>0</v>
      </c>
      <c r="HZ224" s="76">
        <f t="shared" si="402"/>
        <v>0</v>
      </c>
      <c r="IA224" s="76">
        <f t="shared" si="403"/>
        <v>0</v>
      </c>
      <c r="IB224" s="76">
        <f t="shared" si="404"/>
        <v>0</v>
      </c>
      <c r="IC224" s="76">
        <f t="shared" si="405"/>
        <v>0</v>
      </c>
      <c r="ID224" s="76">
        <f t="shared" si="406"/>
        <v>0</v>
      </c>
      <c r="IE224" s="78">
        <f>IF('Daftar Pegawai'!I218="ASN YANG TIDAK DIBAYARKAN TPP",100%,
 IF(HZ224&gt;=$C$4,100%,
 (HN224*3%)+H224+I224+J224+O224+P224+Q224+V224+W224+X224+AC224+AD224+AE224+AJ224+AK224+AL224+AQ224+AR224+AS224+AX224+AY224+AZ224+BE224+BF224+BG224+BL224+BM224+BN224+BS224+BT224+BU224+BZ224+CA224+CB224+CG224+CH224+CI224+CN224+CO224+CP224+CU224+CV224+CW224+DB224+DC224+DD224+DI224+DJ224+DK224+DP224+DQ224+DR224+DW224+DX224+DY224+ED224+EE224+EF224+EK224+EL224+EM224+ER224+ES224+ET224+EY224+EZ224+FA224+FF224+FG224+FH224+FM224+FN224+FO224+FT224+FU224+FV224+GA224+GB224+GC224+GH224+GI224+GJ224+GO224+GP224+GQ224+GV224+GW224+GX224+HC224+HD224+HE224+HJ224+HK224+HL224+'Daftar Pegawai'!K218+'Daftar Pegawai'!M218+'Daftar Pegawai'!U218+'Daftar Pegawai'!O218+'Daftar Pegawai'!Q218+'Daftar Pegawai'!S218
 )
)</f>
        <v>1</v>
      </c>
      <c r="IF224" s="78">
        <f t="shared" si="501"/>
        <v>1</v>
      </c>
    </row>
    <row r="225" spans="1:240" x14ac:dyDescent="0.25">
      <c r="A225" s="121">
        <f t="shared" si="407"/>
        <v>215</v>
      </c>
      <c r="B225" s="121">
        <f>'Daftar Pegawai'!B219</f>
        <v>0</v>
      </c>
      <c r="C225" s="121">
        <f>'Daftar Pegawai'!C219</f>
        <v>0</v>
      </c>
      <c r="D225" s="118"/>
      <c r="E225" s="118"/>
      <c r="F225" s="119"/>
      <c r="G225" s="119"/>
      <c r="H225" s="77">
        <f t="shared" si="408"/>
        <v>0</v>
      </c>
      <c r="I225" s="77">
        <f t="shared" si="409"/>
        <v>0</v>
      </c>
      <c r="J225" s="77">
        <f t="shared" si="410"/>
        <v>0</v>
      </c>
      <c r="K225" s="118"/>
      <c r="L225" s="118"/>
      <c r="M225" s="119"/>
      <c r="N225" s="119"/>
      <c r="O225" s="77">
        <f t="shared" si="411"/>
        <v>0</v>
      </c>
      <c r="P225" s="77">
        <f t="shared" si="412"/>
        <v>0</v>
      </c>
      <c r="Q225" s="77">
        <f t="shared" si="413"/>
        <v>0</v>
      </c>
      <c r="R225" s="118"/>
      <c r="S225" s="118"/>
      <c r="T225" s="119"/>
      <c r="U225" s="119"/>
      <c r="V225" s="77">
        <f t="shared" si="414"/>
        <v>0</v>
      </c>
      <c r="W225" s="77">
        <f t="shared" si="415"/>
        <v>0</v>
      </c>
      <c r="X225" s="77">
        <f t="shared" si="416"/>
        <v>0</v>
      </c>
      <c r="Y225" s="118"/>
      <c r="Z225" s="118"/>
      <c r="AA225" s="119"/>
      <c r="AB225" s="119"/>
      <c r="AC225" s="77">
        <f t="shared" si="417"/>
        <v>0</v>
      </c>
      <c r="AD225" s="77">
        <f t="shared" si="418"/>
        <v>0</v>
      </c>
      <c r="AE225" s="77">
        <f t="shared" si="419"/>
        <v>0</v>
      </c>
      <c r="AF225" s="118"/>
      <c r="AG225" s="118"/>
      <c r="AH225" s="119"/>
      <c r="AI225" s="119"/>
      <c r="AJ225" s="77">
        <f t="shared" si="420"/>
        <v>0</v>
      </c>
      <c r="AK225" s="77">
        <f t="shared" si="421"/>
        <v>0</v>
      </c>
      <c r="AL225" s="77">
        <f t="shared" si="422"/>
        <v>0</v>
      </c>
      <c r="AM225" s="118"/>
      <c r="AN225" s="118"/>
      <c r="AO225" s="119"/>
      <c r="AP225" s="119"/>
      <c r="AQ225" s="77">
        <f t="shared" si="423"/>
        <v>0</v>
      </c>
      <c r="AR225" s="77">
        <f t="shared" si="424"/>
        <v>0</v>
      </c>
      <c r="AS225" s="77">
        <f t="shared" si="425"/>
        <v>0</v>
      </c>
      <c r="AT225" s="118"/>
      <c r="AU225" s="118"/>
      <c r="AV225" s="119"/>
      <c r="AW225" s="119"/>
      <c r="AX225" s="77">
        <f t="shared" si="426"/>
        <v>0</v>
      </c>
      <c r="AY225" s="77">
        <f t="shared" si="427"/>
        <v>0</v>
      </c>
      <c r="AZ225" s="77">
        <f t="shared" si="428"/>
        <v>0</v>
      </c>
      <c r="BA225" s="118"/>
      <c r="BB225" s="118"/>
      <c r="BC225" s="119"/>
      <c r="BD225" s="119"/>
      <c r="BE225" s="77">
        <f t="shared" si="429"/>
        <v>0</v>
      </c>
      <c r="BF225" s="77">
        <f t="shared" si="430"/>
        <v>0</v>
      </c>
      <c r="BG225" s="77">
        <f t="shared" si="431"/>
        <v>0</v>
      </c>
      <c r="BH225" s="118"/>
      <c r="BI225" s="118"/>
      <c r="BJ225" s="119"/>
      <c r="BK225" s="119"/>
      <c r="BL225" s="77">
        <f t="shared" si="432"/>
        <v>0</v>
      </c>
      <c r="BM225" s="77">
        <f t="shared" si="433"/>
        <v>0</v>
      </c>
      <c r="BN225" s="77">
        <f t="shared" si="434"/>
        <v>0</v>
      </c>
      <c r="BO225" s="118"/>
      <c r="BP225" s="118"/>
      <c r="BQ225" s="119"/>
      <c r="BR225" s="119"/>
      <c r="BS225" s="77">
        <f t="shared" si="435"/>
        <v>0</v>
      </c>
      <c r="BT225" s="77">
        <f t="shared" si="436"/>
        <v>0</v>
      </c>
      <c r="BU225" s="77">
        <f t="shared" si="437"/>
        <v>0</v>
      </c>
      <c r="BV225" s="118"/>
      <c r="BW225" s="118"/>
      <c r="BX225" s="119"/>
      <c r="BY225" s="119"/>
      <c r="BZ225" s="77">
        <f t="shared" si="438"/>
        <v>0</v>
      </c>
      <c r="CA225" s="77">
        <f t="shared" si="439"/>
        <v>0</v>
      </c>
      <c r="CB225" s="77">
        <f t="shared" si="440"/>
        <v>0</v>
      </c>
      <c r="CC225" s="118"/>
      <c r="CD225" s="118"/>
      <c r="CE225" s="119"/>
      <c r="CF225" s="119"/>
      <c r="CG225" s="77">
        <f t="shared" si="441"/>
        <v>0</v>
      </c>
      <c r="CH225" s="77">
        <f t="shared" si="442"/>
        <v>0</v>
      </c>
      <c r="CI225" s="77">
        <f t="shared" si="443"/>
        <v>0</v>
      </c>
      <c r="CJ225" s="118"/>
      <c r="CK225" s="118"/>
      <c r="CL225" s="119"/>
      <c r="CM225" s="119"/>
      <c r="CN225" s="77">
        <f t="shared" si="444"/>
        <v>0</v>
      </c>
      <c r="CO225" s="77">
        <f t="shared" si="445"/>
        <v>0</v>
      </c>
      <c r="CP225" s="77">
        <f t="shared" si="446"/>
        <v>0</v>
      </c>
      <c r="CQ225" s="118"/>
      <c r="CR225" s="118"/>
      <c r="CS225" s="119"/>
      <c r="CT225" s="119"/>
      <c r="CU225" s="77">
        <f t="shared" si="447"/>
        <v>0</v>
      </c>
      <c r="CV225" s="77">
        <f t="shared" si="448"/>
        <v>0</v>
      </c>
      <c r="CW225" s="77">
        <f t="shared" si="449"/>
        <v>0</v>
      </c>
      <c r="CX225" s="118"/>
      <c r="CY225" s="118"/>
      <c r="CZ225" s="119"/>
      <c r="DA225" s="119"/>
      <c r="DB225" s="77">
        <f t="shared" si="450"/>
        <v>0</v>
      </c>
      <c r="DC225" s="77">
        <f t="shared" si="451"/>
        <v>0</v>
      </c>
      <c r="DD225" s="77">
        <f t="shared" si="452"/>
        <v>0</v>
      </c>
      <c r="DE225" s="118"/>
      <c r="DF225" s="118"/>
      <c r="DG225" s="119"/>
      <c r="DH225" s="119"/>
      <c r="DI225" s="77">
        <f t="shared" si="453"/>
        <v>0</v>
      </c>
      <c r="DJ225" s="77">
        <f t="shared" si="454"/>
        <v>0</v>
      </c>
      <c r="DK225" s="77">
        <f t="shared" si="455"/>
        <v>0</v>
      </c>
      <c r="DL225" s="118"/>
      <c r="DM225" s="118"/>
      <c r="DN225" s="119"/>
      <c r="DO225" s="119"/>
      <c r="DP225" s="77">
        <f t="shared" si="456"/>
        <v>0</v>
      </c>
      <c r="DQ225" s="77">
        <f t="shared" si="457"/>
        <v>0</v>
      </c>
      <c r="DR225" s="77">
        <f t="shared" si="458"/>
        <v>0</v>
      </c>
      <c r="DS225" s="118"/>
      <c r="DT225" s="118"/>
      <c r="DU225" s="119"/>
      <c r="DV225" s="119"/>
      <c r="DW225" s="77">
        <f t="shared" si="459"/>
        <v>0</v>
      </c>
      <c r="DX225" s="77">
        <f t="shared" si="460"/>
        <v>0</v>
      </c>
      <c r="DY225" s="77">
        <f t="shared" si="461"/>
        <v>0</v>
      </c>
      <c r="DZ225" s="118"/>
      <c r="EA225" s="118"/>
      <c r="EB225" s="119"/>
      <c r="EC225" s="119"/>
      <c r="ED225" s="77">
        <f t="shared" si="462"/>
        <v>0</v>
      </c>
      <c r="EE225" s="77">
        <f t="shared" si="463"/>
        <v>0</v>
      </c>
      <c r="EF225" s="77">
        <f t="shared" si="464"/>
        <v>0</v>
      </c>
      <c r="EG225" s="118"/>
      <c r="EH225" s="118"/>
      <c r="EI225" s="119"/>
      <c r="EJ225" s="119"/>
      <c r="EK225" s="77">
        <f t="shared" si="465"/>
        <v>0</v>
      </c>
      <c r="EL225" s="77">
        <f t="shared" si="466"/>
        <v>0</v>
      </c>
      <c r="EM225" s="77">
        <f t="shared" si="467"/>
        <v>0</v>
      </c>
      <c r="EN225" s="118"/>
      <c r="EO225" s="118"/>
      <c r="EP225" s="119"/>
      <c r="EQ225" s="119"/>
      <c r="ER225" s="77">
        <f t="shared" si="468"/>
        <v>0</v>
      </c>
      <c r="ES225" s="77">
        <f t="shared" si="469"/>
        <v>0</v>
      </c>
      <c r="ET225" s="77">
        <f t="shared" si="470"/>
        <v>0</v>
      </c>
      <c r="EU225" s="118"/>
      <c r="EV225" s="118"/>
      <c r="EW225" s="119"/>
      <c r="EX225" s="119"/>
      <c r="EY225" s="77">
        <f t="shared" si="471"/>
        <v>0</v>
      </c>
      <c r="EZ225" s="77">
        <f t="shared" si="472"/>
        <v>0</v>
      </c>
      <c r="FA225" s="77">
        <f t="shared" si="473"/>
        <v>0</v>
      </c>
      <c r="FB225" s="118"/>
      <c r="FC225" s="118"/>
      <c r="FD225" s="119"/>
      <c r="FE225" s="119"/>
      <c r="FF225" s="77">
        <f t="shared" si="474"/>
        <v>0</v>
      </c>
      <c r="FG225" s="77">
        <f t="shared" si="475"/>
        <v>0</v>
      </c>
      <c r="FH225" s="77">
        <f t="shared" si="476"/>
        <v>0</v>
      </c>
      <c r="FI225" s="118"/>
      <c r="FJ225" s="118"/>
      <c r="FK225" s="119"/>
      <c r="FL225" s="119"/>
      <c r="FM225" s="77">
        <f t="shared" si="477"/>
        <v>0</v>
      </c>
      <c r="FN225" s="77">
        <f t="shared" si="478"/>
        <v>0</v>
      </c>
      <c r="FO225" s="77">
        <f t="shared" si="479"/>
        <v>0</v>
      </c>
      <c r="FP225" s="118"/>
      <c r="FQ225" s="118"/>
      <c r="FR225" s="119"/>
      <c r="FS225" s="119"/>
      <c r="FT225" s="77">
        <f t="shared" si="480"/>
        <v>0</v>
      </c>
      <c r="FU225" s="77">
        <f t="shared" si="481"/>
        <v>0</v>
      </c>
      <c r="FV225" s="77">
        <f t="shared" si="482"/>
        <v>0</v>
      </c>
      <c r="FW225" s="118"/>
      <c r="FX225" s="118"/>
      <c r="FY225" s="119"/>
      <c r="FZ225" s="119"/>
      <c r="GA225" s="77">
        <f t="shared" si="483"/>
        <v>0</v>
      </c>
      <c r="GB225" s="77">
        <f t="shared" si="484"/>
        <v>0</v>
      </c>
      <c r="GC225" s="77">
        <f t="shared" si="485"/>
        <v>0</v>
      </c>
      <c r="GD225" s="118"/>
      <c r="GE225" s="118"/>
      <c r="GF225" s="119"/>
      <c r="GG225" s="119"/>
      <c r="GH225" s="77">
        <f t="shared" si="486"/>
        <v>0</v>
      </c>
      <c r="GI225" s="77">
        <f t="shared" si="487"/>
        <v>0</v>
      </c>
      <c r="GJ225" s="77">
        <f t="shared" si="488"/>
        <v>0</v>
      </c>
      <c r="GK225" s="118"/>
      <c r="GL225" s="118"/>
      <c r="GM225" s="119"/>
      <c r="GN225" s="119"/>
      <c r="GO225" s="77">
        <f t="shared" si="489"/>
        <v>0</v>
      </c>
      <c r="GP225" s="77">
        <f t="shared" si="490"/>
        <v>0</v>
      </c>
      <c r="GQ225" s="77">
        <f t="shared" si="491"/>
        <v>0</v>
      </c>
      <c r="GR225" s="118"/>
      <c r="GS225" s="118"/>
      <c r="GT225" s="119"/>
      <c r="GU225" s="119"/>
      <c r="GV225" s="77">
        <f t="shared" si="492"/>
        <v>0</v>
      </c>
      <c r="GW225" s="77">
        <f t="shared" si="493"/>
        <v>0</v>
      </c>
      <c r="GX225" s="77">
        <f t="shared" si="494"/>
        <v>0</v>
      </c>
      <c r="GY225" s="118"/>
      <c r="GZ225" s="118"/>
      <c r="HA225" s="119"/>
      <c r="HB225" s="119"/>
      <c r="HC225" s="77">
        <f t="shared" si="495"/>
        <v>0</v>
      </c>
      <c r="HD225" s="77">
        <f t="shared" si="496"/>
        <v>0</v>
      </c>
      <c r="HE225" s="77">
        <f t="shared" si="497"/>
        <v>0</v>
      </c>
      <c r="HF225" s="118"/>
      <c r="HG225" s="118"/>
      <c r="HH225" s="119"/>
      <c r="HI225" s="119"/>
      <c r="HJ225" s="77">
        <f t="shared" si="498"/>
        <v>0</v>
      </c>
      <c r="HK225" s="77">
        <f t="shared" si="499"/>
        <v>0</v>
      </c>
      <c r="HL225" s="77">
        <f t="shared" si="500"/>
        <v>0</v>
      </c>
      <c r="HM225" s="120"/>
      <c r="HN225" s="120"/>
      <c r="HO225" s="120"/>
      <c r="HP225" s="120"/>
      <c r="HQ225" s="120"/>
      <c r="HR225" s="120"/>
      <c r="HS225" s="76">
        <f t="shared" si="395"/>
        <v>0</v>
      </c>
      <c r="HT225" s="76">
        <f t="shared" si="396"/>
        <v>0</v>
      </c>
      <c r="HU225" s="76">
        <f t="shared" si="397"/>
        <v>0</v>
      </c>
      <c r="HV225" s="76">
        <f t="shared" si="398"/>
        <v>0</v>
      </c>
      <c r="HW225" s="76">
        <f t="shared" si="399"/>
        <v>0</v>
      </c>
      <c r="HX225" s="76">
        <f t="shared" si="400"/>
        <v>0</v>
      </c>
      <c r="HY225" s="76">
        <f t="shared" si="401"/>
        <v>0</v>
      </c>
      <c r="HZ225" s="76">
        <f t="shared" si="402"/>
        <v>0</v>
      </c>
      <c r="IA225" s="76">
        <f t="shared" si="403"/>
        <v>0</v>
      </c>
      <c r="IB225" s="76">
        <f t="shared" si="404"/>
        <v>0</v>
      </c>
      <c r="IC225" s="76">
        <f t="shared" si="405"/>
        <v>0</v>
      </c>
      <c r="ID225" s="76">
        <f t="shared" ref="ID225:ID260" si="502">COUNTIF(D225:HL225,"DL")</f>
        <v>0</v>
      </c>
      <c r="IE225" s="78">
        <f>IF('Daftar Pegawai'!I219="ASN YANG TIDAK DIBAYARKAN TPP",100%,
 IF(HZ225&gt;=$C$4,100%,
 (HN225*3%)+H225+I225+J225+O225+P225+Q225+V225+W225+X225+AC225+AD225+AE225+AJ225+AK225+AL225+AQ225+AR225+AS225+AX225+AY225+AZ225+BE225+BF225+BG225+BL225+BM225+BN225+BS225+BT225+BU225+BZ225+CA225+CB225+CG225+CH225+CI225+CN225+CO225+CP225+CU225+CV225+CW225+DB225+DC225+DD225+DI225+DJ225+DK225+DP225+DQ225+DR225+DW225+DX225+DY225+ED225+EE225+EF225+EK225+EL225+EM225+ER225+ES225+ET225+EY225+EZ225+FA225+FF225+FG225+FH225+FM225+FN225+FO225+FT225+FU225+FV225+GA225+GB225+GC225+GH225+GI225+GJ225+GO225+GP225+GQ225+GV225+GW225+GX225+HC225+HD225+HE225+HJ225+HK225+HL225+'Daftar Pegawai'!K219+'Daftar Pegawai'!M219+'Daftar Pegawai'!U219+'Daftar Pegawai'!O219+'Daftar Pegawai'!Q219+'Daftar Pegawai'!S219
 )
)</f>
        <v>1</v>
      </c>
      <c r="IF225" s="78">
        <f t="shared" si="501"/>
        <v>1</v>
      </c>
    </row>
    <row r="226" spans="1:240" x14ac:dyDescent="0.25">
      <c r="A226" s="121">
        <f t="shared" si="407"/>
        <v>216</v>
      </c>
      <c r="B226" s="121">
        <f>'Daftar Pegawai'!B220</f>
        <v>0</v>
      </c>
      <c r="C226" s="121">
        <f>'Daftar Pegawai'!C220</f>
        <v>0</v>
      </c>
      <c r="D226" s="118"/>
      <c r="E226" s="118"/>
      <c r="F226" s="119"/>
      <c r="G226" s="119"/>
      <c r="H226" s="77">
        <f t="shared" si="408"/>
        <v>0</v>
      </c>
      <c r="I226" s="77">
        <f t="shared" si="409"/>
        <v>0</v>
      </c>
      <c r="J226" s="77">
        <f t="shared" si="410"/>
        <v>0</v>
      </c>
      <c r="K226" s="118"/>
      <c r="L226" s="118"/>
      <c r="M226" s="119"/>
      <c r="N226" s="119"/>
      <c r="O226" s="77">
        <f t="shared" si="411"/>
        <v>0</v>
      </c>
      <c r="P226" s="77">
        <f t="shared" si="412"/>
        <v>0</v>
      </c>
      <c r="Q226" s="77">
        <f t="shared" si="413"/>
        <v>0</v>
      </c>
      <c r="R226" s="118"/>
      <c r="S226" s="118"/>
      <c r="T226" s="119"/>
      <c r="U226" s="119"/>
      <c r="V226" s="77">
        <f t="shared" si="414"/>
        <v>0</v>
      </c>
      <c r="W226" s="77">
        <f t="shared" si="415"/>
        <v>0</v>
      </c>
      <c r="X226" s="77">
        <f t="shared" si="416"/>
        <v>0</v>
      </c>
      <c r="Y226" s="118"/>
      <c r="Z226" s="118"/>
      <c r="AA226" s="119"/>
      <c r="AB226" s="119"/>
      <c r="AC226" s="77">
        <f t="shared" si="417"/>
        <v>0</v>
      </c>
      <c r="AD226" s="77">
        <f t="shared" si="418"/>
        <v>0</v>
      </c>
      <c r="AE226" s="77">
        <f t="shared" si="419"/>
        <v>0</v>
      </c>
      <c r="AF226" s="118"/>
      <c r="AG226" s="118"/>
      <c r="AH226" s="119"/>
      <c r="AI226" s="119"/>
      <c r="AJ226" s="77">
        <f t="shared" si="420"/>
        <v>0</v>
      </c>
      <c r="AK226" s="77">
        <f t="shared" si="421"/>
        <v>0</v>
      </c>
      <c r="AL226" s="77">
        <f t="shared" si="422"/>
        <v>0</v>
      </c>
      <c r="AM226" s="118"/>
      <c r="AN226" s="118"/>
      <c r="AO226" s="119"/>
      <c r="AP226" s="119"/>
      <c r="AQ226" s="77">
        <f t="shared" si="423"/>
        <v>0</v>
      </c>
      <c r="AR226" s="77">
        <f t="shared" si="424"/>
        <v>0</v>
      </c>
      <c r="AS226" s="77">
        <f t="shared" si="425"/>
        <v>0</v>
      </c>
      <c r="AT226" s="118"/>
      <c r="AU226" s="118"/>
      <c r="AV226" s="119"/>
      <c r="AW226" s="119"/>
      <c r="AX226" s="77">
        <f t="shared" si="426"/>
        <v>0</v>
      </c>
      <c r="AY226" s="77">
        <f t="shared" si="427"/>
        <v>0</v>
      </c>
      <c r="AZ226" s="77">
        <f t="shared" si="428"/>
        <v>0</v>
      </c>
      <c r="BA226" s="118"/>
      <c r="BB226" s="118"/>
      <c r="BC226" s="119"/>
      <c r="BD226" s="119"/>
      <c r="BE226" s="77">
        <f t="shared" si="429"/>
        <v>0</v>
      </c>
      <c r="BF226" s="77">
        <f t="shared" si="430"/>
        <v>0</v>
      </c>
      <c r="BG226" s="77">
        <f t="shared" si="431"/>
        <v>0</v>
      </c>
      <c r="BH226" s="118"/>
      <c r="BI226" s="118"/>
      <c r="BJ226" s="119"/>
      <c r="BK226" s="119"/>
      <c r="BL226" s="77">
        <f t="shared" si="432"/>
        <v>0</v>
      </c>
      <c r="BM226" s="77">
        <f t="shared" si="433"/>
        <v>0</v>
      </c>
      <c r="BN226" s="77">
        <f t="shared" si="434"/>
        <v>0</v>
      </c>
      <c r="BO226" s="118"/>
      <c r="BP226" s="118"/>
      <c r="BQ226" s="119"/>
      <c r="BR226" s="119"/>
      <c r="BS226" s="77">
        <f t="shared" si="435"/>
        <v>0</v>
      </c>
      <c r="BT226" s="77">
        <f t="shared" si="436"/>
        <v>0</v>
      </c>
      <c r="BU226" s="77">
        <f t="shared" si="437"/>
        <v>0</v>
      </c>
      <c r="BV226" s="118"/>
      <c r="BW226" s="118"/>
      <c r="BX226" s="119"/>
      <c r="BY226" s="119"/>
      <c r="BZ226" s="77">
        <f t="shared" si="438"/>
        <v>0</v>
      </c>
      <c r="CA226" s="77">
        <f t="shared" si="439"/>
        <v>0</v>
      </c>
      <c r="CB226" s="77">
        <f t="shared" si="440"/>
        <v>0</v>
      </c>
      <c r="CC226" s="118"/>
      <c r="CD226" s="118"/>
      <c r="CE226" s="119"/>
      <c r="CF226" s="119"/>
      <c r="CG226" s="77">
        <f t="shared" si="441"/>
        <v>0</v>
      </c>
      <c r="CH226" s="77">
        <f t="shared" si="442"/>
        <v>0</v>
      </c>
      <c r="CI226" s="77">
        <f t="shared" si="443"/>
        <v>0</v>
      </c>
      <c r="CJ226" s="118"/>
      <c r="CK226" s="118"/>
      <c r="CL226" s="119"/>
      <c r="CM226" s="119"/>
      <c r="CN226" s="77">
        <f t="shared" si="444"/>
        <v>0</v>
      </c>
      <c r="CO226" s="77">
        <f t="shared" si="445"/>
        <v>0</v>
      </c>
      <c r="CP226" s="77">
        <f t="shared" si="446"/>
        <v>0</v>
      </c>
      <c r="CQ226" s="118"/>
      <c r="CR226" s="118"/>
      <c r="CS226" s="119"/>
      <c r="CT226" s="119"/>
      <c r="CU226" s="77">
        <f t="shared" si="447"/>
        <v>0</v>
      </c>
      <c r="CV226" s="77">
        <f t="shared" si="448"/>
        <v>0</v>
      </c>
      <c r="CW226" s="77">
        <f t="shared" si="449"/>
        <v>0</v>
      </c>
      <c r="CX226" s="118"/>
      <c r="CY226" s="118"/>
      <c r="CZ226" s="119"/>
      <c r="DA226" s="119"/>
      <c r="DB226" s="77">
        <f t="shared" si="450"/>
        <v>0</v>
      </c>
      <c r="DC226" s="77">
        <f t="shared" si="451"/>
        <v>0</v>
      </c>
      <c r="DD226" s="77">
        <f t="shared" si="452"/>
        <v>0</v>
      </c>
      <c r="DE226" s="118"/>
      <c r="DF226" s="118"/>
      <c r="DG226" s="119"/>
      <c r="DH226" s="119"/>
      <c r="DI226" s="77">
        <f t="shared" si="453"/>
        <v>0</v>
      </c>
      <c r="DJ226" s="77">
        <f t="shared" si="454"/>
        <v>0</v>
      </c>
      <c r="DK226" s="77">
        <f t="shared" si="455"/>
        <v>0</v>
      </c>
      <c r="DL226" s="118"/>
      <c r="DM226" s="118"/>
      <c r="DN226" s="119"/>
      <c r="DO226" s="119"/>
      <c r="DP226" s="77">
        <f t="shared" si="456"/>
        <v>0</v>
      </c>
      <c r="DQ226" s="77">
        <f t="shared" si="457"/>
        <v>0</v>
      </c>
      <c r="DR226" s="77">
        <f t="shared" si="458"/>
        <v>0</v>
      </c>
      <c r="DS226" s="118"/>
      <c r="DT226" s="118"/>
      <c r="DU226" s="119"/>
      <c r="DV226" s="119"/>
      <c r="DW226" s="77">
        <f t="shared" si="459"/>
        <v>0</v>
      </c>
      <c r="DX226" s="77">
        <f t="shared" si="460"/>
        <v>0</v>
      </c>
      <c r="DY226" s="77">
        <f t="shared" si="461"/>
        <v>0</v>
      </c>
      <c r="DZ226" s="118"/>
      <c r="EA226" s="118"/>
      <c r="EB226" s="119"/>
      <c r="EC226" s="119"/>
      <c r="ED226" s="77">
        <f t="shared" si="462"/>
        <v>0</v>
      </c>
      <c r="EE226" s="77">
        <f t="shared" si="463"/>
        <v>0</v>
      </c>
      <c r="EF226" s="77">
        <f t="shared" si="464"/>
        <v>0</v>
      </c>
      <c r="EG226" s="118"/>
      <c r="EH226" s="118"/>
      <c r="EI226" s="119"/>
      <c r="EJ226" s="119"/>
      <c r="EK226" s="77">
        <f t="shared" si="465"/>
        <v>0</v>
      </c>
      <c r="EL226" s="77">
        <f t="shared" si="466"/>
        <v>0</v>
      </c>
      <c r="EM226" s="77">
        <f t="shared" si="467"/>
        <v>0</v>
      </c>
      <c r="EN226" s="118"/>
      <c r="EO226" s="118"/>
      <c r="EP226" s="119"/>
      <c r="EQ226" s="119"/>
      <c r="ER226" s="77">
        <f t="shared" si="468"/>
        <v>0</v>
      </c>
      <c r="ES226" s="77">
        <f t="shared" si="469"/>
        <v>0</v>
      </c>
      <c r="ET226" s="77">
        <f t="shared" si="470"/>
        <v>0</v>
      </c>
      <c r="EU226" s="118"/>
      <c r="EV226" s="118"/>
      <c r="EW226" s="119"/>
      <c r="EX226" s="119"/>
      <c r="EY226" s="77">
        <f t="shared" si="471"/>
        <v>0</v>
      </c>
      <c r="EZ226" s="77">
        <f t="shared" si="472"/>
        <v>0</v>
      </c>
      <c r="FA226" s="77">
        <f t="shared" si="473"/>
        <v>0</v>
      </c>
      <c r="FB226" s="118"/>
      <c r="FC226" s="118"/>
      <c r="FD226" s="119"/>
      <c r="FE226" s="119"/>
      <c r="FF226" s="77">
        <f t="shared" si="474"/>
        <v>0</v>
      </c>
      <c r="FG226" s="77">
        <f t="shared" si="475"/>
        <v>0</v>
      </c>
      <c r="FH226" s="77">
        <f t="shared" si="476"/>
        <v>0</v>
      </c>
      <c r="FI226" s="118"/>
      <c r="FJ226" s="118"/>
      <c r="FK226" s="119"/>
      <c r="FL226" s="119"/>
      <c r="FM226" s="77">
        <f t="shared" si="477"/>
        <v>0</v>
      </c>
      <c r="FN226" s="77">
        <f t="shared" si="478"/>
        <v>0</v>
      </c>
      <c r="FO226" s="77">
        <f t="shared" si="479"/>
        <v>0</v>
      </c>
      <c r="FP226" s="118"/>
      <c r="FQ226" s="118"/>
      <c r="FR226" s="119"/>
      <c r="FS226" s="119"/>
      <c r="FT226" s="77">
        <f t="shared" si="480"/>
        <v>0</v>
      </c>
      <c r="FU226" s="77">
        <f t="shared" si="481"/>
        <v>0</v>
      </c>
      <c r="FV226" s="77">
        <f t="shared" si="482"/>
        <v>0</v>
      </c>
      <c r="FW226" s="118"/>
      <c r="FX226" s="118"/>
      <c r="FY226" s="119"/>
      <c r="FZ226" s="119"/>
      <c r="GA226" s="77">
        <f t="shared" si="483"/>
        <v>0</v>
      </c>
      <c r="GB226" s="77">
        <f t="shared" si="484"/>
        <v>0</v>
      </c>
      <c r="GC226" s="77">
        <f t="shared" si="485"/>
        <v>0</v>
      </c>
      <c r="GD226" s="118"/>
      <c r="GE226" s="118"/>
      <c r="GF226" s="119"/>
      <c r="GG226" s="119"/>
      <c r="GH226" s="77">
        <f t="shared" si="486"/>
        <v>0</v>
      </c>
      <c r="GI226" s="77">
        <f t="shared" si="487"/>
        <v>0</v>
      </c>
      <c r="GJ226" s="77">
        <f t="shared" si="488"/>
        <v>0</v>
      </c>
      <c r="GK226" s="118"/>
      <c r="GL226" s="118"/>
      <c r="GM226" s="119"/>
      <c r="GN226" s="119"/>
      <c r="GO226" s="77">
        <f t="shared" si="489"/>
        <v>0</v>
      </c>
      <c r="GP226" s="77">
        <f t="shared" si="490"/>
        <v>0</v>
      </c>
      <c r="GQ226" s="77">
        <f t="shared" si="491"/>
        <v>0</v>
      </c>
      <c r="GR226" s="118"/>
      <c r="GS226" s="118"/>
      <c r="GT226" s="119"/>
      <c r="GU226" s="119"/>
      <c r="GV226" s="77">
        <f t="shared" si="492"/>
        <v>0</v>
      </c>
      <c r="GW226" s="77">
        <f t="shared" si="493"/>
        <v>0</v>
      </c>
      <c r="GX226" s="77">
        <f t="shared" si="494"/>
        <v>0</v>
      </c>
      <c r="GY226" s="118"/>
      <c r="GZ226" s="118"/>
      <c r="HA226" s="119"/>
      <c r="HB226" s="119"/>
      <c r="HC226" s="77">
        <f t="shared" si="495"/>
        <v>0</v>
      </c>
      <c r="HD226" s="77">
        <f t="shared" si="496"/>
        <v>0</v>
      </c>
      <c r="HE226" s="77">
        <f t="shared" si="497"/>
        <v>0</v>
      </c>
      <c r="HF226" s="118"/>
      <c r="HG226" s="118"/>
      <c r="HH226" s="119"/>
      <c r="HI226" s="119"/>
      <c r="HJ226" s="77">
        <f t="shared" si="498"/>
        <v>0</v>
      </c>
      <c r="HK226" s="77">
        <f t="shared" si="499"/>
        <v>0</v>
      </c>
      <c r="HL226" s="77">
        <f t="shared" si="500"/>
        <v>0</v>
      </c>
      <c r="HM226" s="120"/>
      <c r="HN226" s="120"/>
      <c r="HO226" s="120"/>
      <c r="HP226" s="120"/>
      <c r="HQ226" s="120"/>
      <c r="HR226" s="120"/>
      <c r="HS226" s="76">
        <f t="shared" si="395"/>
        <v>0</v>
      </c>
      <c r="HT226" s="76">
        <f t="shared" si="396"/>
        <v>0</v>
      </c>
      <c r="HU226" s="76">
        <f t="shared" si="397"/>
        <v>0</v>
      </c>
      <c r="HV226" s="76">
        <f t="shared" si="398"/>
        <v>0</v>
      </c>
      <c r="HW226" s="76">
        <f t="shared" si="399"/>
        <v>0</v>
      </c>
      <c r="HX226" s="76">
        <f t="shared" si="400"/>
        <v>0</v>
      </c>
      <c r="HY226" s="76">
        <f t="shared" si="401"/>
        <v>0</v>
      </c>
      <c r="HZ226" s="76">
        <f t="shared" si="402"/>
        <v>0</v>
      </c>
      <c r="IA226" s="76">
        <f t="shared" si="403"/>
        <v>0</v>
      </c>
      <c r="IB226" s="76">
        <f t="shared" si="404"/>
        <v>0</v>
      </c>
      <c r="IC226" s="76">
        <f t="shared" si="405"/>
        <v>0</v>
      </c>
      <c r="ID226" s="76">
        <f t="shared" si="502"/>
        <v>0</v>
      </c>
      <c r="IE226" s="78">
        <f>IF('Daftar Pegawai'!I220="ASN YANG TIDAK DIBAYARKAN TPP",100%,
 IF(HZ226&gt;=$C$4,100%,
 (HN226*3%)+H226+I226+J226+O226+P226+Q226+V226+W226+X226+AC226+AD226+AE226+AJ226+AK226+AL226+AQ226+AR226+AS226+AX226+AY226+AZ226+BE226+BF226+BG226+BL226+BM226+BN226+BS226+BT226+BU226+BZ226+CA226+CB226+CG226+CH226+CI226+CN226+CO226+CP226+CU226+CV226+CW226+DB226+DC226+DD226+DI226+DJ226+DK226+DP226+DQ226+DR226+DW226+DX226+DY226+ED226+EE226+EF226+EK226+EL226+EM226+ER226+ES226+ET226+EY226+EZ226+FA226+FF226+FG226+FH226+FM226+FN226+FO226+FT226+FU226+FV226+GA226+GB226+GC226+GH226+GI226+GJ226+GO226+GP226+GQ226+GV226+GW226+GX226+HC226+HD226+HE226+HJ226+HK226+HL226+'Daftar Pegawai'!K220+'Daftar Pegawai'!M220+'Daftar Pegawai'!U220+'Daftar Pegawai'!O220+'Daftar Pegawai'!Q220+'Daftar Pegawai'!S220
 )
)</f>
        <v>1</v>
      </c>
      <c r="IF226" s="78">
        <f t="shared" si="501"/>
        <v>1</v>
      </c>
    </row>
    <row r="227" spans="1:240" x14ac:dyDescent="0.25">
      <c r="A227" s="121">
        <f t="shared" si="407"/>
        <v>217</v>
      </c>
      <c r="B227" s="121">
        <f>'Daftar Pegawai'!B221</f>
        <v>0</v>
      </c>
      <c r="C227" s="121">
        <f>'Daftar Pegawai'!C221</f>
        <v>0</v>
      </c>
      <c r="D227" s="118"/>
      <c r="E227" s="118"/>
      <c r="F227" s="119"/>
      <c r="G227" s="119"/>
      <c r="H227" s="77">
        <f t="shared" si="408"/>
        <v>0</v>
      </c>
      <c r="I227" s="77">
        <f t="shared" si="409"/>
        <v>0</v>
      </c>
      <c r="J227" s="77">
        <f t="shared" si="410"/>
        <v>0</v>
      </c>
      <c r="K227" s="118"/>
      <c r="L227" s="118"/>
      <c r="M227" s="119"/>
      <c r="N227" s="119"/>
      <c r="O227" s="77">
        <f t="shared" si="411"/>
        <v>0</v>
      </c>
      <c r="P227" s="77">
        <f t="shared" si="412"/>
        <v>0</v>
      </c>
      <c r="Q227" s="77">
        <f t="shared" si="413"/>
        <v>0</v>
      </c>
      <c r="R227" s="118"/>
      <c r="S227" s="118"/>
      <c r="T227" s="119"/>
      <c r="U227" s="119"/>
      <c r="V227" s="77">
        <f t="shared" si="414"/>
        <v>0</v>
      </c>
      <c r="W227" s="77">
        <f t="shared" si="415"/>
        <v>0</v>
      </c>
      <c r="X227" s="77">
        <f t="shared" si="416"/>
        <v>0</v>
      </c>
      <c r="Y227" s="118"/>
      <c r="Z227" s="118"/>
      <c r="AA227" s="119"/>
      <c r="AB227" s="119"/>
      <c r="AC227" s="77">
        <f t="shared" si="417"/>
        <v>0</v>
      </c>
      <c r="AD227" s="77">
        <f t="shared" si="418"/>
        <v>0</v>
      </c>
      <c r="AE227" s="77">
        <f t="shared" si="419"/>
        <v>0</v>
      </c>
      <c r="AF227" s="118"/>
      <c r="AG227" s="118"/>
      <c r="AH227" s="119"/>
      <c r="AI227" s="119"/>
      <c r="AJ227" s="77">
        <f t="shared" si="420"/>
        <v>0</v>
      </c>
      <c r="AK227" s="77">
        <f t="shared" si="421"/>
        <v>0</v>
      </c>
      <c r="AL227" s="77">
        <f t="shared" si="422"/>
        <v>0</v>
      </c>
      <c r="AM227" s="118"/>
      <c r="AN227" s="118"/>
      <c r="AO227" s="119"/>
      <c r="AP227" s="119"/>
      <c r="AQ227" s="77">
        <f t="shared" si="423"/>
        <v>0</v>
      </c>
      <c r="AR227" s="77">
        <f t="shared" si="424"/>
        <v>0</v>
      </c>
      <c r="AS227" s="77">
        <f t="shared" si="425"/>
        <v>0</v>
      </c>
      <c r="AT227" s="118"/>
      <c r="AU227" s="118"/>
      <c r="AV227" s="119"/>
      <c r="AW227" s="119"/>
      <c r="AX227" s="77">
        <f t="shared" si="426"/>
        <v>0</v>
      </c>
      <c r="AY227" s="77">
        <f t="shared" si="427"/>
        <v>0</v>
      </c>
      <c r="AZ227" s="77">
        <f t="shared" si="428"/>
        <v>0</v>
      </c>
      <c r="BA227" s="118"/>
      <c r="BB227" s="118"/>
      <c r="BC227" s="119"/>
      <c r="BD227" s="119"/>
      <c r="BE227" s="77">
        <f t="shared" si="429"/>
        <v>0</v>
      </c>
      <c r="BF227" s="77">
        <f t="shared" si="430"/>
        <v>0</v>
      </c>
      <c r="BG227" s="77">
        <f t="shared" si="431"/>
        <v>0</v>
      </c>
      <c r="BH227" s="118"/>
      <c r="BI227" s="118"/>
      <c r="BJ227" s="119"/>
      <c r="BK227" s="119"/>
      <c r="BL227" s="77">
        <f t="shared" si="432"/>
        <v>0</v>
      </c>
      <c r="BM227" s="77">
        <f t="shared" si="433"/>
        <v>0</v>
      </c>
      <c r="BN227" s="77">
        <f t="shared" si="434"/>
        <v>0</v>
      </c>
      <c r="BO227" s="118"/>
      <c r="BP227" s="118"/>
      <c r="BQ227" s="119"/>
      <c r="BR227" s="119"/>
      <c r="BS227" s="77">
        <f t="shared" si="435"/>
        <v>0</v>
      </c>
      <c r="BT227" s="77">
        <f t="shared" si="436"/>
        <v>0</v>
      </c>
      <c r="BU227" s="77">
        <f t="shared" si="437"/>
        <v>0</v>
      </c>
      <c r="BV227" s="118"/>
      <c r="BW227" s="118"/>
      <c r="BX227" s="119"/>
      <c r="BY227" s="119"/>
      <c r="BZ227" s="77">
        <f t="shared" si="438"/>
        <v>0</v>
      </c>
      <c r="CA227" s="77">
        <f t="shared" si="439"/>
        <v>0</v>
      </c>
      <c r="CB227" s="77">
        <f t="shared" si="440"/>
        <v>0</v>
      </c>
      <c r="CC227" s="118"/>
      <c r="CD227" s="118"/>
      <c r="CE227" s="119"/>
      <c r="CF227" s="119"/>
      <c r="CG227" s="77">
        <f t="shared" si="441"/>
        <v>0</v>
      </c>
      <c r="CH227" s="77">
        <f t="shared" si="442"/>
        <v>0</v>
      </c>
      <c r="CI227" s="77">
        <f t="shared" si="443"/>
        <v>0</v>
      </c>
      <c r="CJ227" s="118"/>
      <c r="CK227" s="118"/>
      <c r="CL227" s="119"/>
      <c r="CM227" s="119"/>
      <c r="CN227" s="77">
        <f t="shared" si="444"/>
        <v>0</v>
      </c>
      <c r="CO227" s="77">
        <f t="shared" si="445"/>
        <v>0</v>
      </c>
      <c r="CP227" s="77">
        <f t="shared" si="446"/>
        <v>0</v>
      </c>
      <c r="CQ227" s="118"/>
      <c r="CR227" s="118"/>
      <c r="CS227" s="119"/>
      <c r="CT227" s="119"/>
      <c r="CU227" s="77">
        <f t="shared" si="447"/>
        <v>0</v>
      </c>
      <c r="CV227" s="77">
        <f t="shared" si="448"/>
        <v>0</v>
      </c>
      <c r="CW227" s="77">
        <f t="shared" si="449"/>
        <v>0</v>
      </c>
      <c r="CX227" s="118"/>
      <c r="CY227" s="118"/>
      <c r="CZ227" s="119"/>
      <c r="DA227" s="119"/>
      <c r="DB227" s="77">
        <f t="shared" si="450"/>
        <v>0</v>
      </c>
      <c r="DC227" s="77">
        <f t="shared" si="451"/>
        <v>0</v>
      </c>
      <c r="DD227" s="77">
        <f t="shared" si="452"/>
        <v>0</v>
      </c>
      <c r="DE227" s="118"/>
      <c r="DF227" s="118"/>
      <c r="DG227" s="119"/>
      <c r="DH227" s="119"/>
      <c r="DI227" s="77">
        <f t="shared" si="453"/>
        <v>0</v>
      </c>
      <c r="DJ227" s="77">
        <f t="shared" si="454"/>
        <v>0</v>
      </c>
      <c r="DK227" s="77">
        <f t="shared" si="455"/>
        <v>0</v>
      </c>
      <c r="DL227" s="118"/>
      <c r="DM227" s="118"/>
      <c r="DN227" s="119"/>
      <c r="DO227" s="119"/>
      <c r="DP227" s="77">
        <f t="shared" si="456"/>
        <v>0</v>
      </c>
      <c r="DQ227" s="77">
        <f t="shared" si="457"/>
        <v>0</v>
      </c>
      <c r="DR227" s="77">
        <f t="shared" si="458"/>
        <v>0</v>
      </c>
      <c r="DS227" s="118"/>
      <c r="DT227" s="118"/>
      <c r="DU227" s="119"/>
      <c r="DV227" s="119"/>
      <c r="DW227" s="77">
        <f t="shared" si="459"/>
        <v>0</v>
      </c>
      <c r="DX227" s="77">
        <f t="shared" si="460"/>
        <v>0</v>
      </c>
      <c r="DY227" s="77">
        <f t="shared" si="461"/>
        <v>0</v>
      </c>
      <c r="DZ227" s="118"/>
      <c r="EA227" s="118"/>
      <c r="EB227" s="119"/>
      <c r="EC227" s="119"/>
      <c r="ED227" s="77">
        <f t="shared" si="462"/>
        <v>0</v>
      </c>
      <c r="EE227" s="77">
        <f t="shared" si="463"/>
        <v>0</v>
      </c>
      <c r="EF227" s="77">
        <f t="shared" si="464"/>
        <v>0</v>
      </c>
      <c r="EG227" s="118"/>
      <c r="EH227" s="118"/>
      <c r="EI227" s="119"/>
      <c r="EJ227" s="119"/>
      <c r="EK227" s="77">
        <f t="shared" si="465"/>
        <v>0</v>
      </c>
      <c r="EL227" s="77">
        <f t="shared" si="466"/>
        <v>0</v>
      </c>
      <c r="EM227" s="77">
        <f t="shared" si="467"/>
        <v>0</v>
      </c>
      <c r="EN227" s="118"/>
      <c r="EO227" s="118"/>
      <c r="EP227" s="119"/>
      <c r="EQ227" s="119"/>
      <c r="ER227" s="77">
        <f t="shared" si="468"/>
        <v>0</v>
      </c>
      <c r="ES227" s="77">
        <f t="shared" si="469"/>
        <v>0</v>
      </c>
      <c r="ET227" s="77">
        <f t="shared" si="470"/>
        <v>0</v>
      </c>
      <c r="EU227" s="118"/>
      <c r="EV227" s="118"/>
      <c r="EW227" s="119"/>
      <c r="EX227" s="119"/>
      <c r="EY227" s="77">
        <f t="shared" si="471"/>
        <v>0</v>
      </c>
      <c r="EZ227" s="77">
        <f t="shared" si="472"/>
        <v>0</v>
      </c>
      <c r="FA227" s="77">
        <f t="shared" si="473"/>
        <v>0</v>
      </c>
      <c r="FB227" s="118"/>
      <c r="FC227" s="118"/>
      <c r="FD227" s="119"/>
      <c r="FE227" s="119"/>
      <c r="FF227" s="77">
        <f t="shared" si="474"/>
        <v>0</v>
      </c>
      <c r="FG227" s="77">
        <f t="shared" si="475"/>
        <v>0</v>
      </c>
      <c r="FH227" s="77">
        <f t="shared" si="476"/>
        <v>0</v>
      </c>
      <c r="FI227" s="118"/>
      <c r="FJ227" s="118"/>
      <c r="FK227" s="119"/>
      <c r="FL227" s="119"/>
      <c r="FM227" s="77">
        <f t="shared" si="477"/>
        <v>0</v>
      </c>
      <c r="FN227" s="77">
        <f t="shared" si="478"/>
        <v>0</v>
      </c>
      <c r="FO227" s="77">
        <f t="shared" si="479"/>
        <v>0</v>
      </c>
      <c r="FP227" s="118"/>
      <c r="FQ227" s="118"/>
      <c r="FR227" s="119"/>
      <c r="FS227" s="119"/>
      <c r="FT227" s="77">
        <f t="shared" si="480"/>
        <v>0</v>
      </c>
      <c r="FU227" s="77">
        <f t="shared" si="481"/>
        <v>0</v>
      </c>
      <c r="FV227" s="77">
        <f t="shared" si="482"/>
        <v>0</v>
      </c>
      <c r="FW227" s="118"/>
      <c r="FX227" s="118"/>
      <c r="FY227" s="119"/>
      <c r="FZ227" s="119"/>
      <c r="GA227" s="77">
        <f t="shared" si="483"/>
        <v>0</v>
      </c>
      <c r="GB227" s="77">
        <f t="shared" si="484"/>
        <v>0</v>
      </c>
      <c r="GC227" s="77">
        <f t="shared" si="485"/>
        <v>0</v>
      </c>
      <c r="GD227" s="118"/>
      <c r="GE227" s="118"/>
      <c r="GF227" s="119"/>
      <c r="GG227" s="119"/>
      <c r="GH227" s="77">
        <f t="shared" si="486"/>
        <v>0</v>
      </c>
      <c r="GI227" s="77">
        <f t="shared" si="487"/>
        <v>0</v>
      </c>
      <c r="GJ227" s="77">
        <f t="shared" si="488"/>
        <v>0</v>
      </c>
      <c r="GK227" s="118"/>
      <c r="GL227" s="118"/>
      <c r="GM227" s="119"/>
      <c r="GN227" s="119"/>
      <c r="GO227" s="77">
        <f t="shared" si="489"/>
        <v>0</v>
      </c>
      <c r="GP227" s="77">
        <f t="shared" si="490"/>
        <v>0</v>
      </c>
      <c r="GQ227" s="77">
        <f t="shared" si="491"/>
        <v>0</v>
      </c>
      <c r="GR227" s="118"/>
      <c r="GS227" s="118"/>
      <c r="GT227" s="119"/>
      <c r="GU227" s="119"/>
      <c r="GV227" s="77">
        <f t="shared" si="492"/>
        <v>0</v>
      </c>
      <c r="GW227" s="77">
        <f t="shared" si="493"/>
        <v>0</v>
      </c>
      <c r="GX227" s="77">
        <f t="shared" si="494"/>
        <v>0</v>
      </c>
      <c r="GY227" s="118"/>
      <c r="GZ227" s="118"/>
      <c r="HA227" s="119"/>
      <c r="HB227" s="119"/>
      <c r="HC227" s="77">
        <f t="shared" si="495"/>
        <v>0</v>
      </c>
      <c r="HD227" s="77">
        <f t="shared" si="496"/>
        <v>0</v>
      </c>
      <c r="HE227" s="77">
        <f t="shared" si="497"/>
        <v>0</v>
      </c>
      <c r="HF227" s="118"/>
      <c r="HG227" s="118"/>
      <c r="HH227" s="119"/>
      <c r="HI227" s="119"/>
      <c r="HJ227" s="77">
        <f t="shared" si="498"/>
        <v>0</v>
      </c>
      <c r="HK227" s="77">
        <f t="shared" si="499"/>
        <v>0</v>
      </c>
      <c r="HL227" s="77">
        <f t="shared" si="500"/>
        <v>0</v>
      </c>
      <c r="HM227" s="120"/>
      <c r="HN227" s="120"/>
      <c r="HO227" s="120"/>
      <c r="HP227" s="120"/>
      <c r="HQ227" s="120"/>
      <c r="HR227" s="120"/>
      <c r="HS227" s="76">
        <f t="shared" si="395"/>
        <v>0</v>
      </c>
      <c r="HT227" s="76">
        <f t="shared" si="396"/>
        <v>0</v>
      </c>
      <c r="HU227" s="76">
        <f t="shared" si="397"/>
        <v>0</v>
      </c>
      <c r="HV227" s="76">
        <f t="shared" si="398"/>
        <v>0</v>
      </c>
      <c r="HW227" s="76">
        <f t="shared" si="399"/>
        <v>0</v>
      </c>
      <c r="HX227" s="76">
        <f t="shared" si="400"/>
        <v>0</v>
      </c>
      <c r="HY227" s="76">
        <f t="shared" si="401"/>
        <v>0</v>
      </c>
      <c r="HZ227" s="76">
        <f t="shared" si="402"/>
        <v>0</v>
      </c>
      <c r="IA227" s="76">
        <f t="shared" si="403"/>
        <v>0</v>
      </c>
      <c r="IB227" s="76">
        <f t="shared" si="404"/>
        <v>0</v>
      </c>
      <c r="IC227" s="76">
        <f t="shared" si="405"/>
        <v>0</v>
      </c>
      <c r="ID227" s="76">
        <f t="shared" si="502"/>
        <v>0</v>
      </c>
      <c r="IE227" s="78">
        <f>IF('Daftar Pegawai'!I221="ASN YANG TIDAK DIBAYARKAN TPP",100%,
 IF(HZ227&gt;=$C$4,100%,
 (HN227*3%)+H227+I227+J227+O227+P227+Q227+V227+W227+X227+AC227+AD227+AE227+AJ227+AK227+AL227+AQ227+AR227+AS227+AX227+AY227+AZ227+BE227+BF227+BG227+BL227+BM227+BN227+BS227+BT227+BU227+BZ227+CA227+CB227+CG227+CH227+CI227+CN227+CO227+CP227+CU227+CV227+CW227+DB227+DC227+DD227+DI227+DJ227+DK227+DP227+DQ227+DR227+DW227+DX227+DY227+ED227+EE227+EF227+EK227+EL227+EM227+ER227+ES227+ET227+EY227+EZ227+FA227+FF227+FG227+FH227+FM227+FN227+FO227+FT227+FU227+FV227+GA227+GB227+GC227+GH227+GI227+GJ227+GO227+GP227+GQ227+GV227+GW227+GX227+HC227+HD227+HE227+HJ227+HK227+HL227+'Daftar Pegawai'!K221+'Daftar Pegawai'!M221+'Daftar Pegawai'!U221+'Daftar Pegawai'!O221+'Daftar Pegawai'!Q221+'Daftar Pegawai'!S221
 )
)</f>
        <v>1</v>
      </c>
      <c r="IF227" s="78">
        <f t="shared" si="501"/>
        <v>1</v>
      </c>
    </row>
    <row r="228" spans="1:240" x14ac:dyDescent="0.25">
      <c r="A228" s="121">
        <f t="shared" si="407"/>
        <v>218</v>
      </c>
      <c r="B228" s="121">
        <f>'Daftar Pegawai'!B222</f>
        <v>0</v>
      </c>
      <c r="C228" s="121">
        <f>'Daftar Pegawai'!C222</f>
        <v>0</v>
      </c>
      <c r="D228" s="118"/>
      <c r="E228" s="118"/>
      <c r="F228" s="119"/>
      <c r="G228" s="119"/>
      <c r="H228" s="77">
        <f t="shared" si="408"/>
        <v>0</v>
      </c>
      <c r="I228" s="77">
        <f t="shared" si="409"/>
        <v>0</v>
      </c>
      <c r="J228" s="77">
        <f t="shared" si="410"/>
        <v>0</v>
      </c>
      <c r="K228" s="118"/>
      <c r="L228" s="118"/>
      <c r="M228" s="119"/>
      <c r="N228" s="119"/>
      <c r="O228" s="77">
        <f t="shared" si="411"/>
        <v>0</v>
      </c>
      <c r="P228" s="77">
        <f t="shared" si="412"/>
        <v>0</v>
      </c>
      <c r="Q228" s="77">
        <f t="shared" si="413"/>
        <v>0</v>
      </c>
      <c r="R228" s="118"/>
      <c r="S228" s="118"/>
      <c r="T228" s="119"/>
      <c r="U228" s="119"/>
      <c r="V228" s="77">
        <f t="shared" si="414"/>
        <v>0</v>
      </c>
      <c r="W228" s="77">
        <f t="shared" si="415"/>
        <v>0</v>
      </c>
      <c r="X228" s="77">
        <f t="shared" si="416"/>
        <v>0</v>
      </c>
      <c r="Y228" s="118"/>
      <c r="Z228" s="118"/>
      <c r="AA228" s="119"/>
      <c r="AB228" s="119"/>
      <c r="AC228" s="77">
        <f t="shared" si="417"/>
        <v>0</v>
      </c>
      <c r="AD228" s="77">
        <f t="shared" si="418"/>
        <v>0</v>
      </c>
      <c r="AE228" s="77">
        <f t="shared" si="419"/>
        <v>0</v>
      </c>
      <c r="AF228" s="118"/>
      <c r="AG228" s="118"/>
      <c r="AH228" s="119"/>
      <c r="AI228" s="119"/>
      <c r="AJ228" s="77">
        <f t="shared" si="420"/>
        <v>0</v>
      </c>
      <c r="AK228" s="77">
        <f t="shared" si="421"/>
        <v>0</v>
      </c>
      <c r="AL228" s="77">
        <f t="shared" si="422"/>
        <v>0</v>
      </c>
      <c r="AM228" s="118"/>
      <c r="AN228" s="118"/>
      <c r="AO228" s="119"/>
      <c r="AP228" s="119"/>
      <c r="AQ228" s="77">
        <f t="shared" si="423"/>
        <v>0</v>
      </c>
      <c r="AR228" s="77">
        <f t="shared" si="424"/>
        <v>0</v>
      </c>
      <c r="AS228" s="77">
        <f t="shared" si="425"/>
        <v>0</v>
      </c>
      <c r="AT228" s="118"/>
      <c r="AU228" s="118"/>
      <c r="AV228" s="119"/>
      <c r="AW228" s="119"/>
      <c r="AX228" s="77">
        <f t="shared" si="426"/>
        <v>0</v>
      </c>
      <c r="AY228" s="77">
        <f t="shared" si="427"/>
        <v>0</v>
      </c>
      <c r="AZ228" s="77">
        <f t="shared" si="428"/>
        <v>0</v>
      </c>
      <c r="BA228" s="118"/>
      <c r="BB228" s="118"/>
      <c r="BC228" s="119"/>
      <c r="BD228" s="119"/>
      <c r="BE228" s="77">
        <f t="shared" si="429"/>
        <v>0</v>
      </c>
      <c r="BF228" s="77">
        <f t="shared" si="430"/>
        <v>0</v>
      </c>
      <c r="BG228" s="77">
        <f t="shared" si="431"/>
        <v>0</v>
      </c>
      <c r="BH228" s="118"/>
      <c r="BI228" s="118"/>
      <c r="BJ228" s="119"/>
      <c r="BK228" s="119"/>
      <c r="BL228" s="77">
        <f t="shared" si="432"/>
        <v>0</v>
      </c>
      <c r="BM228" s="77">
        <f t="shared" si="433"/>
        <v>0</v>
      </c>
      <c r="BN228" s="77">
        <f t="shared" si="434"/>
        <v>0</v>
      </c>
      <c r="BO228" s="118"/>
      <c r="BP228" s="118"/>
      <c r="BQ228" s="119"/>
      <c r="BR228" s="119"/>
      <c r="BS228" s="77">
        <f t="shared" si="435"/>
        <v>0</v>
      </c>
      <c r="BT228" s="77">
        <f t="shared" si="436"/>
        <v>0</v>
      </c>
      <c r="BU228" s="77">
        <f t="shared" si="437"/>
        <v>0</v>
      </c>
      <c r="BV228" s="118"/>
      <c r="BW228" s="118"/>
      <c r="BX228" s="119"/>
      <c r="BY228" s="119"/>
      <c r="BZ228" s="77">
        <f t="shared" si="438"/>
        <v>0</v>
      </c>
      <c r="CA228" s="77">
        <f t="shared" si="439"/>
        <v>0</v>
      </c>
      <c r="CB228" s="77">
        <f t="shared" si="440"/>
        <v>0</v>
      </c>
      <c r="CC228" s="118"/>
      <c r="CD228" s="118"/>
      <c r="CE228" s="119"/>
      <c r="CF228" s="119"/>
      <c r="CG228" s="77">
        <f t="shared" si="441"/>
        <v>0</v>
      </c>
      <c r="CH228" s="77">
        <f t="shared" si="442"/>
        <v>0</v>
      </c>
      <c r="CI228" s="77">
        <f t="shared" si="443"/>
        <v>0</v>
      </c>
      <c r="CJ228" s="118"/>
      <c r="CK228" s="118"/>
      <c r="CL228" s="119"/>
      <c r="CM228" s="119"/>
      <c r="CN228" s="77">
        <f t="shared" si="444"/>
        <v>0</v>
      </c>
      <c r="CO228" s="77">
        <f t="shared" si="445"/>
        <v>0</v>
      </c>
      <c r="CP228" s="77">
        <f t="shared" si="446"/>
        <v>0</v>
      </c>
      <c r="CQ228" s="118"/>
      <c r="CR228" s="118"/>
      <c r="CS228" s="119"/>
      <c r="CT228" s="119"/>
      <c r="CU228" s="77">
        <f t="shared" si="447"/>
        <v>0</v>
      </c>
      <c r="CV228" s="77">
        <f t="shared" si="448"/>
        <v>0</v>
      </c>
      <c r="CW228" s="77">
        <f t="shared" si="449"/>
        <v>0</v>
      </c>
      <c r="CX228" s="118"/>
      <c r="CY228" s="118"/>
      <c r="CZ228" s="119"/>
      <c r="DA228" s="119"/>
      <c r="DB228" s="77">
        <f t="shared" si="450"/>
        <v>0</v>
      </c>
      <c r="DC228" s="77">
        <f t="shared" si="451"/>
        <v>0</v>
      </c>
      <c r="DD228" s="77">
        <f t="shared" si="452"/>
        <v>0</v>
      </c>
      <c r="DE228" s="118"/>
      <c r="DF228" s="118"/>
      <c r="DG228" s="119"/>
      <c r="DH228" s="119"/>
      <c r="DI228" s="77">
        <f t="shared" si="453"/>
        <v>0</v>
      </c>
      <c r="DJ228" s="77">
        <f t="shared" si="454"/>
        <v>0</v>
      </c>
      <c r="DK228" s="77">
        <f t="shared" si="455"/>
        <v>0</v>
      </c>
      <c r="DL228" s="118"/>
      <c r="DM228" s="118"/>
      <c r="DN228" s="119"/>
      <c r="DO228" s="119"/>
      <c r="DP228" s="77">
        <f t="shared" si="456"/>
        <v>0</v>
      </c>
      <c r="DQ228" s="77">
        <f t="shared" si="457"/>
        <v>0</v>
      </c>
      <c r="DR228" s="77">
        <f t="shared" si="458"/>
        <v>0</v>
      </c>
      <c r="DS228" s="118"/>
      <c r="DT228" s="118"/>
      <c r="DU228" s="119"/>
      <c r="DV228" s="119"/>
      <c r="DW228" s="77">
        <f t="shared" si="459"/>
        <v>0</v>
      </c>
      <c r="DX228" s="77">
        <f t="shared" si="460"/>
        <v>0</v>
      </c>
      <c r="DY228" s="77">
        <f t="shared" si="461"/>
        <v>0</v>
      </c>
      <c r="DZ228" s="118"/>
      <c r="EA228" s="118"/>
      <c r="EB228" s="119"/>
      <c r="EC228" s="119"/>
      <c r="ED228" s="77">
        <f t="shared" si="462"/>
        <v>0</v>
      </c>
      <c r="EE228" s="77">
        <f t="shared" si="463"/>
        <v>0</v>
      </c>
      <c r="EF228" s="77">
        <f t="shared" si="464"/>
        <v>0</v>
      </c>
      <c r="EG228" s="118"/>
      <c r="EH228" s="118"/>
      <c r="EI228" s="119"/>
      <c r="EJ228" s="119"/>
      <c r="EK228" s="77">
        <f t="shared" si="465"/>
        <v>0</v>
      </c>
      <c r="EL228" s="77">
        <f t="shared" si="466"/>
        <v>0</v>
      </c>
      <c r="EM228" s="77">
        <f t="shared" si="467"/>
        <v>0</v>
      </c>
      <c r="EN228" s="118"/>
      <c r="EO228" s="118"/>
      <c r="EP228" s="119"/>
      <c r="EQ228" s="119"/>
      <c r="ER228" s="77">
        <f t="shared" si="468"/>
        <v>0</v>
      </c>
      <c r="ES228" s="77">
        <f t="shared" si="469"/>
        <v>0</v>
      </c>
      <c r="ET228" s="77">
        <f t="shared" si="470"/>
        <v>0</v>
      </c>
      <c r="EU228" s="118"/>
      <c r="EV228" s="118"/>
      <c r="EW228" s="119"/>
      <c r="EX228" s="119"/>
      <c r="EY228" s="77">
        <f t="shared" si="471"/>
        <v>0</v>
      </c>
      <c r="EZ228" s="77">
        <f t="shared" si="472"/>
        <v>0</v>
      </c>
      <c r="FA228" s="77">
        <f t="shared" si="473"/>
        <v>0</v>
      </c>
      <c r="FB228" s="118"/>
      <c r="FC228" s="118"/>
      <c r="FD228" s="119"/>
      <c r="FE228" s="119"/>
      <c r="FF228" s="77">
        <f t="shared" si="474"/>
        <v>0</v>
      </c>
      <c r="FG228" s="77">
        <f t="shared" si="475"/>
        <v>0</v>
      </c>
      <c r="FH228" s="77">
        <f t="shared" si="476"/>
        <v>0</v>
      </c>
      <c r="FI228" s="118"/>
      <c r="FJ228" s="118"/>
      <c r="FK228" s="119"/>
      <c r="FL228" s="119"/>
      <c r="FM228" s="77">
        <f t="shared" si="477"/>
        <v>0</v>
      </c>
      <c r="FN228" s="77">
        <f t="shared" si="478"/>
        <v>0</v>
      </c>
      <c r="FO228" s="77">
        <f t="shared" si="479"/>
        <v>0</v>
      </c>
      <c r="FP228" s="118"/>
      <c r="FQ228" s="118"/>
      <c r="FR228" s="119"/>
      <c r="FS228" s="119"/>
      <c r="FT228" s="77">
        <f t="shared" si="480"/>
        <v>0</v>
      </c>
      <c r="FU228" s="77">
        <f t="shared" si="481"/>
        <v>0</v>
      </c>
      <c r="FV228" s="77">
        <f t="shared" si="482"/>
        <v>0</v>
      </c>
      <c r="FW228" s="118"/>
      <c r="FX228" s="118"/>
      <c r="FY228" s="119"/>
      <c r="FZ228" s="119"/>
      <c r="GA228" s="77">
        <f t="shared" si="483"/>
        <v>0</v>
      </c>
      <c r="GB228" s="77">
        <f t="shared" si="484"/>
        <v>0</v>
      </c>
      <c r="GC228" s="77">
        <f t="shared" si="485"/>
        <v>0</v>
      </c>
      <c r="GD228" s="118"/>
      <c r="GE228" s="118"/>
      <c r="GF228" s="119"/>
      <c r="GG228" s="119"/>
      <c r="GH228" s="77">
        <f t="shared" si="486"/>
        <v>0</v>
      </c>
      <c r="GI228" s="77">
        <f t="shared" si="487"/>
        <v>0</v>
      </c>
      <c r="GJ228" s="77">
        <f t="shared" si="488"/>
        <v>0</v>
      </c>
      <c r="GK228" s="118"/>
      <c r="GL228" s="118"/>
      <c r="GM228" s="119"/>
      <c r="GN228" s="119"/>
      <c r="GO228" s="77">
        <f t="shared" si="489"/>
        <v>0</v>
      </c>
      <c r="GP228" s="77">
        <f t="shared" si="490"/>
        <v>0</v>
      </c>
      <c r="GQ228" s="77">
        <f t="shared" si="491"/>
        <v>0</v>
      </c>
      <c r="GR228" s="118"/>
      <c r="GS228" s="118"/>
      <c r="GT228" s="119"/>
      <c r="GU228" s="119"/>
      <c r="GV228" s="77">
        <f t="shared" si="492"/>
        <v>0</v>
      </c>
      <c r="GW228" s="77">
        <f t="shared" si="493"/>
        <v>0</v>
      </c>
      <c r="GX228" s="77">
        <f t="shared" si="494"/>
        <v>0</v>
      </c>
      <c r="GY228" s="118"/>
      <c r="GZ228" s="118"/>
      <c r="HA228" s="119"/>
      <c r="HB228" s="119"/>
      <c r="HC228" s="77">
        <f t="shared" si="495"/>
        <v>0</v>
      </c>
      <c r="HD228" s="77">
        <f t="shared" si="496"/>
        <v>0</v>
      </c>
      <c r="HE228" s="77">
        <f t="shared" si="497"/>
        <v>0</v>
      </c>
      <c r="HF228" s="118"/>
      <c r="HG228" s="118"/>
      <c r="HH228" s="119"/>
      <c r="HI228" s="119"/>
      <c r="HJ228" s="77">
        <f t="shared" si="498"/>
        <v>0</v>
      </c>
      <c r="HK228" s="77">
        <f t="shared" si="499"/>
        <v>0</v>
      </c>
      <c r="HL228" s="77">
        <f t="shared" si="500"/>
        <v>0</v>
      </c>
      <c r="HM228" s="120"/>
      <c r="HN228" s="120"/>
      <c r="HO228" s="120"/>
      <c r="HP228" s="120"/>
      <c r="HQ228" s="120"/>
      <c r="HR228" s="120"/>
      <c r="HS228" s="76">
        <f t="shared" si="395"/>
        <v>0</v>
      </c>
      <c r="HT228" s="76">
        <f t="shared" si="396"/>
        <v>0</v>
      </c>
      <c r="HU228" s="76">
        <f t="shared" si="397"/>
        <v>0</v>
      </c>
      <c r="HV228" s="76">
        <f t="shared" si="398"/>
        <v>0</v>
      </c>
      <c r="HW228" s="76">
        <f t="shared" si="399"/>
        <v>0</v>
      </c>
      <c r="HX228" s="76">
        <f t="shared" si="400"/>
        <v>0</v>
      </c>
      <c r="HY228" s="76">
        <f t="shared" si="401"/>
        <v>0</v>
      </c>
      <c r="HZ228" s="76">
        <f t="shared" si="402"/>
        <v>0</v>
      </c>
      <c r="IA228" s="76">
        <f t="shared" si="403"/>
        <v>0</v>
      </c>
      <c r="IB228" s="76">
        <f t="shared" si="404"/>
        <v>0</v>
      </c>
      <c r="IC228" s="76">
        <f t="shared" si="405"/>
        <v>0</v>
      </c>
      <c r="ID228" s="76">
        <f t="shared" si="502"/>
        <v>0</v>
      </c>
      <c r="IE228" s="78">
        <f>IF('Daftar Pegawai'!I222="ASN YANG TIDAK DIBAYARKAN TPP",100%,
 IF(HZ228&gt;=$C$4,100%,
 (HN228*3%)+H228+I228+J228+O228+P228+Q228+V228+W228+X228+AC228+AD228+AE228+AJ228+AK228+AL228+AQ228+AR228+AS228+AX228+AY228+AZ228+BE228+BF228+BG228+BL228+BM228+BN228+BS228+BT228+BU228+BZ228+CA228+CB228+CG228+CH228+CI228+CN228+CO228+CP228+CU228+CV228+CW228+DB228+DC228+DD228+DI228+DJ228+DK228+DP228+DQ228+DR228+DW228+DX228+DY228+ED228+EE228+EF228+EK228+EL228+EM228+ER228+ES228+ET228+EY228+EZ228+FA228+FF228+FG228+FH228+FM228+FN228+FO228+FT228+FU228+FV228+GA228+GB228+GC228+GH228+GI228+GJ228+GO228+GP228+GQ228+GV228+GW228+GX228+HC228+HD228+HE228+HJ228+HK228+HL228+'Daftar Pegawai'!K222+'Daftar Pegawai'!M222+'Daftar Pegawai'!U222+'Daftar Pegawai'!O222+'Daftar Pegawai'!Q222+'Daftar Pegawai'!S222
 )
)</f>
        <v>1</v>
      </c>
      <c r="IF228" s="78">
        <f t="shared" si="501"/>
        <v>1</v>
      </c>
    </row>
    <row r="229" spans="1:240" x14ac:dyDescent="0.25">
      <c r="A229" s="121">
        <f t="shared" si="407"/>
        <v>219</v>
      </c>
      <c r="B229" s="121">
        <f>'Daftar Pegawai'!B223</f>
        <v>0</v>
      </c>
      <c r="C229" s="121">
        <f>'Daftar Pegawai'!C223</f>
        <v>0</v>
      </c>
      <c r="D229" s="118"/>
      <c r="E229" s="118"/>
      <c r="F229" s="119"/>
      <c r="G229" s="119"/>
      <c r="H229" s="77">
        <f t="shared" si="408"/>
        <v>0</v>
      </c>
      <c r="I229" s="77">
        <f t="shared" si="409"/>
        <v>0</v>
      </c>
      <c r="J229" s="77">
        <f t="shared" si="410"/>
        <v>0</v>
      </c>
      <c r="K229" s="118"/>
      <c r="L229" s="118"/>
      <c r="M229" s="119"/>
      <c r="N229" s="119"/>
      <c r="O229" s="77">
        <f t="shared" si="411"/>
        <v>0</v>
      </c>
      <c r="P229" s="77">
        <f t="shared" si="412"/>
        <v>0</v>
      </c>
      <c r="Q229" s="77">
        <f t="shared" si="413"/>
        <v>0</v>
      </c>
      <c r="R229" s="118"/>
      <c r="S229" s="118"/>
      <c r="T229" s="119"/>
      <c r="U229" s="119"/>
      <c r="V229" s="77">
        <f t="shared" si="414"/>
        <v>0</v>
      </c>
      <c r="W229" s="77">
        <f t="shared" si="415"/>
        <v>0</v>
      </c>
      <c r="X229" s="77">
        <f t="shared" si="416"/>
        <v>0</v>
      </c>
      <c r="Y229" s="118"/>
      <c r="Z229" s="118"/>
      <c r="AA229" s="119"/>
      <c r="AB229" s="119"/>
      <c r="AC229" s="77">
        <f t="shared" si="417"/>
        <v>0</v>
      </c>
      <c r="AD229" s="77">
        <f t="shared" si="418"/>
        <v>0</v>
      </c>
      <c r="AE229" s="77">
        <f t="shared" si="419"/>
        <v>0</v>
      </c>
      <c r="AF229" s="118"/>
      <c r="AG229" s="118"/>
      <c r="AH229" s="119"/>
      <c r="AI229" s="119"/>
      <c r="AJ229" s="77">
        <f t="shared" si="420"/>
        <v>0</v>
      </c>
      <c r="AK229" s="77">
        <f t="shared" si="421"/>
        <v>0</v>
      </c>
      <c r="AL229" s="77">
        <f t="shared" si="422"/>
        <v>0</v>
      </c>
      <c r="AM229" s="118"/>
      <c r="AN229" s="118"/>
      <c r="AO229" s="119"/>
      <c r="AP229" s="119"/>
      <c r="AQ229" s="77">
        <f t="shared" si="423"/>
        <v>0</v>
      </c>
      <c r="AR229" s="77">
        <f t="shared" si="424"/>
        <v>0</v>
      </c>
      <c r="AS229" s="77">
        <f t="shared" si="425"/>
        <v>0</v>
      </c>
      <c r="AT229" s="118"/>
      <c r="AU229" s="118"/>
      <c r="AV229" s="119"/>
      <c r="AW229" s="119"/>
      <c r="AX229" s="77">
        <f t="shared" si="426"/>
        <v>0</v>
      </c>
      <c r="AY229" s="77">
        <f t="shared" si="427"/>
        <v>0</v>
      </c>
      <c r="AZ229" s="77">
        <f t="shared" si="428"/>
        <v>0</v>
      </c>
      <c r="BA229" s="118"/>
      <c r="BB229" s="118"/>
      <c r="BC229" s="119"/>
      <c r="BD229" s="119"/>
      <c r="BE229" s="77">
        <f t="shared" si="429"/>
        <v>0</v>
      </c>
      <c r="BF229" s="77">
        <f t="shared" si="430"/>
        <v>0</v>
      </c>
      <c r="BG229" s="77">
        <f t="shared" si="431"/>
        <v>0</v>
      </c>
      <c r="BH229" s="118"/>
      <c r="BI229" s="118"/>
      <c r="BJ229" s="119"/>
      <c r="BK229" s="119"/>
      <c r="BL229" s="77">
        <f t="shared" si="432"/>
        <v>0</v>
      </c>
      <c r="BM229" s="77">
        <f t="shared" si="433"/>
        <v>0</v>
      </c>
      <c r="BN229" s="77">
        <f t="shared" si="434"/>
        <v>0</v>
      </c>
      <c r="BO229" s="118"/>
      <c r="BP229" s="118"/>
      <c r="BQ229" s="119"/>
      <c r="BR229" s="119"/>
      <c r="BS229" s="77">
        <f t="shared" si="435"/>
        <v>0</v>
      </c>
      <c r="BT229" s="77">
        <f t="shared" si="436"/>
        <v>0</v>
      </c>
      <c r="BU229" s="77">
        <f t="shared" si="437"/>
        <v>0</v>
      </c>
      <c r="BV229" s="118"/>
      <c r="BW229" s="118"/>
      <c r="BX229" s="119"/>
      <c r="BY229" s="119"/>
      <c r="BZ229" s="77">
        <f t="shared" si="438"/>
        <v>0</v>
      </c>
      <c r="CA229" s="77">
        <f t="shared" si="439"/>
        <v>0</v>
      </c>
      <c r="CB229" s="77">
        <f t="shared" si="440"/>
        <v>0</v>
      </c>
      <c r="CC229" s="118"/>
      <c r="CD229" s="118"/>
      <c r="CE229" s="119"/>
      <c r="CF229" s="119"/>
      <c r="CG229" s="77">
        <f t="shared" si="441"/>
        <v>0</v>
      </c>
      <c r="CH229" s="77">
        <f t="shared" si="442"/>
        <v>0</v>
      </c>
      <c r="CI229" s="77">
        <f t="shared" si="443"/>
        <v>0</v>
      </c>
      <c r="CJ229" s="118"/>
      <c r="CK229" s="118"/>
      <c r="CL229" s="119"/>
      <c r="CM229" s="119"/>
      <c r="CN229" s="77">
        <f t="shared" si="444"/>
        <v>0</v>
      </c>
      <c r="CO229" s="77">
        <f t="shared" si="445"/>
        <v>0</v>
      </c>
      <c r="CP229" s="77">
        <f t="shared" si="446"/>
        <v>0</v>
      </c>
      <c r="CQ229" s="118"/>
      <c r="CR229" s="118"/>
      <c r="CS229" s="119"/>
      <c r="CT229" s="119"/>
      <c r="CU229" s="77">
        <f t="shared" si="447"/>
        <v>0</v>
      </c>
      <c r="CV229" s="77">
        <f t="shared" si="448"/>
        <v>0</v>
      </c>
      <c r="CW229" s="77">
        <f t="shared" si="449"/>
        <v>0</v>
      </c>
      <c r="CX229" s="118"/>
      <c r="CY229" s="118"/>
      <c r="CZ229" s="119"/>
      <c r="DA229" s="119"/>
      <c r="DB229" s="77">
        <f t="shared" si="450"/>
        <v>0</v>
      </c>
      <c r="DC229" s="77">
        <f t="shared" si="451"/>
        <v>0</v>
      </c>
      <c r="DD229" s="77">
        <f t="shared" si="452"/>
        <v>0</v>
      </c>
      <c r="DE229" s="118"/>
      <c r="DF229" s="118"/>
      <c r="DG229" s="119"/>
      <c r="DH229" s="119"/>
      <c r="DI229" s="77">
        <f t="shared" si="453"/>
        <v>0</v>
      </c>
      <c r="DJ229" s="77">
        <f t="shared" si="454"/>
        <v>0</v>
      </c>
      <c r="DK229" s="77">
        <f t="shared" si="455"/>
        <v>0</v>
      </c>
      <c r="DL229" s="118"/>
      <c r="DM229" s="118"/>
      <c r="DN229" s="119"/>
      <c r="DO229" s="119"/>
      <c r="DP229" s="77">
        <f t="shared" si="456"/>
        <v>0</v>
      </c>
      <c r="DQ229" s="77">
        <f t="shared" si="457"/>
        <v>0</v>
      </c>
      <c r="DR229" s="77">
        <f t="shared" si="458"/>
        <v>0</v>
      </c>
      <c r="DS229" s="118"/>
      <c r="DT229" s="118"/>
      <c r="DU229" s="119"/>
      <c r="DV229" s="119"/>
      <c r="DW229" s="77">
        <f t="shared" si="459"/>
        <v>0</v>
      </c>
      <c r="DX229" s="77">
        <f t="shared" si="460"/>
        <v>0</v>
      </c>
      <c r="DY229" s="77">
        <f t="shared" si="461"/>
        <v>0</v>
      </c>
      <c r="DZ229" s="118"/>
      <c r="EA229" s="118"/>
      <c r="EB229" s="119"/>
      <c r="EC229" s="119"/>
      <c r="ED229" s="77">
        <f t="shared" si="462"/>
        <v>0</v>
      </c>
      <c r="EE229" s="77">
        <f t="shared" si="463"/>
        <v>0</v>
      </c>
      <c r="EF229" s="77">
        <f t="shared" si="464"/>
        <v>0</v>
      </c>
      <c r="EG229" s="118"/>
      <c r="EH229" s="118"/>
      <c r="EI229" s="119"/>
      <c r="EJ229" s="119"/>
      <c r="EK229" s="77">
        <f t="shared" si="465"/>
        <v>0</v>
      </c>
      <c r="EL229" s="77">
        <f t="shared" si="466"/>
        <v>0</v>
      </c>
      <c r="EM229" s="77">
        <f t="shared" si="467"/>
        <v>0</v>
      </c>
      <c r="EN229" s="118"/>
      <c r="EO229" s="118"/>
      <c r="EP229" s="119"/>
      <c r="EQ229" s="119"/>
      <c r="ER229" s="77">
        <f t="shared" si="468"/>
        <v>0</v>
      </c>
      <c r="ES229" s="77">
        <f t="shared" si="469"/>
        <v>0</v>
      </c>
      <c r="ET229" s="77">
        <f t="shared" si="470"/>
        <v>0</v>
      </c>
      <c r="EU229" s="118"/>
      <c r="EV229" s="118"/>
      <c r="EW229" s="119"/>
      <c r="EX229" s="119"/>
      <c r="EY229" s="77">
        <f t="shared" si="471"/>
        <v>0</v>
      </c>
      <c r="EZ229" s="77">
        <f t="shared" si="472"/>
        <v>0</v>
      </c>
      <c r="FA229" s="77">
        <f t="shared" si="473"/>
        <v>0</v>
      </c>
      <c r="FB229" s="118"/>
      <c r="FC229" s="118"/>
      <c r="FD229" s="119"/>
      <c r="FE229" s="119"/>
      <c r="FF229" s="77">
        <f t="shared" si="474"/>
        <v>0</v>
      </c>
      <c r="FG229" s="77">
        <f t="shared" si="475"/>
        <v>0</v>
      </c>
      <c r="FH229" s="77">
        <f t="shared" si="476"/>
        <v>0</v>
      </c>
      <c r="FI229" s="118"/>
      <c r="FJ229" s="118"/>
      <c r="FK229" s="119"/>
      <c r="FL229" s="119"/>
      <c r="FM229" s="77">
        <f t="shared" si="477"/>
        <v>0</v>
      </c>
      <c r="FN229" s="77">
        <f t="shared" si="478"/>
        <v>0</v>
      </c>
      <c r="FO229" s="77">
        <f t="shared" si="479"/>
        <v>0</v>
      </c>
      <c r="FP229" s="118"/>
      <c r="FQ229" s="118"/>
      <c r="FR229" s="119"/>
      <c r="FS229" s="119"/>
      <c r="FT229" s="77">
        <f t="shared" si="480"/>
        <v>0</v>
      </c>
      <c r="FU229" s="77">
        <f t="shared" si="481"/>
        <v>0</v>
      </c>
      <c r="FV229" s="77">
        <f t="shared" si="482"/>
        <v>0</v>
      </c>
      <c r="FW229" s="118"/>
      <c r="FX229" s="118"/>
      <c r="FY229" s="119"/>
      <c r="FZ229" s="119"/>
      <c r="GA229" s="77">
        <f t="shared" si="483"/>
        <v>0</v>
      </c>
      <c r="GB229" s="77">
        <f t="shared" si="484"/>
        <v>0</v>
      </c>
      <c r="GC229" s="77">
        <f t="shared" si="485"/>
        <v>0</v>
      </c>
      <c r="GD229" s="118"/>
      <c r="GE229" s="118"/>
      <c r="GF229" s="119"/>
      <c r="GG229" s="119"/>
      <c r="GH229" s="77">
        <f t="shared" si="486"/>
        <v>0</v>
      </c>
      <c r="GI229" s="77">
        <f t="shared" si="487"/>
        <v>0</v>
      </c>
      <c r="GJ229" s="77">
        <f t="shared" si="488"/>
        <v>0</v>
      </c>
      <c r="GK229" s="118"/>
      <c r="GL229" s="118"/>
      <c r="GM229" s="119"/>
      <c r="GN229" s="119"/>
      <c r="GO229" s="77">
        <f t="shared" si="489"/>
        <v>0</v>
      </c>
      <c r="GP229" s="77">
        <f t="shared" si="490"/>
        <v>0</v>
      </c>
      <c r="GQ229" s="77">
        <f t="shared" si="491"/>
        <v>0</v>
      </c>
      <c r="GR229" s="118"/>
      <c r="GS229" s="118"/>
      <c r="GT229" s="119"/>
      <c r="GU229" s="119"/>
      <c r="GV229" s="77">
        <f t="shared" si="492"/>
        <v>0</v>
      </c>
      <c r="GW229" s="77">
        <f t="shared" si="493"/>
        <v>0</v>
      </c>
      <c r="GX229" s="77">
        <f t="shared" si="494"/>
        <v>0</v>
      </c>
      <c r="GY229" s="118"/>
      <c r="GZ229" s="118"/>
      <c r="HA229" s="119"/>
      <c r="HB229" s="119"/>
      <c r="HC229" s="77">
        <f t="shared" si="495"/>
        <v>0</v>
      </c>
      <c r="HD229" s="77">
        <f t="shared" si="496"/>
        <v>0</v>
      </c>
      <c r="HE229" s="77">
        <f t="shared" si="497"/>
        <v>0</v>
      </c>
      <c r="HF229" s="118"/>
      <c r="HG229" s="118"/>
      <c r="HH229" s="119"/>
      <c r="HI229" s="119"/>
      <c r="HJ229" s="77">
        <f t="shared" si="498"/>
        <v>0</v>
      </c>
      <c r="HK229" s="77">
        <f t="shared" si="499"/>
        <v>0</v>
      </c>
      <c r="HL229" s="77">
        <f t="shared" si="500"/>
        <v>0</v>
      </c>
      <c r="HM229" s="120"/>
      <c r="HN229" s="120"/>
      <c r="HO229" s="120"/>
      <c r="HP229" s="120"/>
      <c r="HQ229" s="120"/>
      <c r="HR229" s="120"/>
      <c r="HS229" s="76">
        <f t="shared" si="395"/>
        <v>0</v>
      </c>
      <c r="HT229" s="76">
        <f t="shared" si="396"/>
        <v>0</v>
      </c>
      <c r="HU229" s="76">
        <f t="shared" si="397"/>
        <v>0</v>
      </c>
      <c r="HV229" s="76">
        <f t="shared" si="398"/>
        <v>0</v>
      </c>
      <c r="HW229" s="76">
        <f t="shared" si="399"/>
        <v>0</v>
      </c>
      <c r="HX229" s="76">
        <f t="shared" si="400"/>
        <v>0</v>
      </c>
      <c r="HY229" s="76">
        <f t="shared" si="401"/>
        <v>0</v>
      </c>
      <c r="HZ229" s="76">
        <f t="shared" si="402"/>
        <v>0</v>
      </c>
      <c r="IA229" s="76">
        <f t="shared" si="403"/>
        <v>0</v>
      </c>
      <c r="IB229" s="76">
        <f t="shared" si="404"/>
        <v>0</v>
      </c>
      <c r="IC229" s="76">
        <f t="shared" si="405"/>
        <v>0</v>
      </c>
      <c r="ID229" s="76">
        <f t="shared" si="502"/>
        <v>0</v>
      </c>
      <c r="IE229" s="78">
        <f>IF('Daftar Pegawai'!I223="ASN YANG TIDAK DIBAYARKAN TPP",100%,
 IF(HZ229&gt;=$C$4,100%,
 (HN229*3%)+H229+I229+J229+O229+P229+Q229+V229+W229+X229+AC229+AD229+AE229+AJ229+AK229+AL229+AQ229+AR229+AS229+AX229+AY229+AZ229+BE229+BF229+BG229+BL229+BM229+BN229+BS229+BT229+BU229+BZ229+CA229+CB229+CG229+CH229+CI229+CN229+CO229+CP229+CU229+CV229+CW229+DB229+DC229+DD229+DI229+DJ229+DK229+DP229+DQ229+DR229+DW229+DX229+DY229+ED229+EE229+EF229+EK229+EL229+EM229+ER229+ES229+ET229+EY229+EZ229+FA229+FF229+FG229+FH229+FM229+FN229+FO229+FT229+FU229+FV229+GA229+GB229+GC229+GH229+GI229+GJ229+GO229+GP229+GQ229+GV229+GW229+GX229+HC229+HD229+HE229+HJ229+HK229+HL229+'Daftar Pegawai'!K223+'Daftar Pegawai'!M223+'Daftar Pegawai'!U223+'Daftar Pegawai'!O223+'Daftar Pegawai'!Q223+'Daftar Pegawai'!S223
 )
)</f>
        <v>1</v>
      </c>
      <c r="IF229" s="78">
        <f t="shared" si="501"/>
        <v>1</v>
      </c>
    </row>
    <row r="230" spans="1:240" x14ac:dyDescent="0.25">
      <c r="A230" s="121">
        <f t="shared" si="407"/>
        <v>220</v>
      </c>
      <c r="B230" s="121">
        <f>'Daftar Pegawai'!B224</f>
        <v>0</v>
      </c>
      <c r="C230" s="121">
        <f>'Daftar Pegawai'!C224</f>
        <v>0</v>
      </c>
      <c r="D230" s="118"/>
      <c r="E230" s="118"/>
      <c r="F230" s="119"/>
      <c r="G230" s="119"/>
      <c r="H230" s="77">
        <f t="shared" si="408"/>
        <v>0</v>
      </c>
      <c r="I230" s="77">
        <f t="shared" si="409"/>
        <v>0</v>
      </c>
      <c r="J230" s="77">
        <f t="shared" si="410"/>
        <v>0</v>
      </c>
      <c r="K230" s="118"/>
      <c r="L230" s="118"/>
      <c r="M230" s="119"/>
      <c r="N230" s="119"/>
      <c r="O230" s="77">
        <f t="shared" si="411"/>
        <v>0</v>
      </c>
      <c r="P230" s="77">
        <f t="shared" si="412"/>
        <v>0</v>
      </c>
      <c r="Q230" s="77">
        <f t="shared" si="413"/>
        <v>0</v>
      </c>
      <c r="R230" s="118"/>
      <c r="S230" s="118"/>
      <c r="T230" s="119"/>
      <c r="U230" s="119"/>
      <c r="V230" s="77">
        <f t="shared" si="414"/>
        <v>0</v>
      </c>
      <c r="W230" s="77">
        <f t="shared" si="415"/>
        <v>0</v>
      </c>
      <c r="X230" s="77">
        <f t="shared" si="416"/>
        <v>0</v>
      </c>
      <c r="Y230" s="118"/>
      <c r="Z230" s="118"/>
      <c r="AA230" s="119"/>
      <c r="AB230" s="119"/>
      <c r="AC230" s="77">
        <f t="shared" si="417"/>
        <v>0</v>
      </c>
      <c r="AD230" s="77">
        <f t="shared" si="418"/>
        <v>0</v>
      </c>
      <c r="AE230" s="77">
        <f t="shared" si="419"/>
        <v>0</v>
      </c>
      <c r="AF230" s="118"/>
      <c r="AG230" s="118"/>
      <c r="AH230" s="119"/>
      <c r="AI230" s="119"/>
      <c r="AJ230" s="77">
        <f t="shared" si="420"/>
        <v>0</v>
      </c>
      <c r="AK230" s="77">
        <f t="shared" si="421"/>
        <v>0</v>
      </c>
      <c r="AL230" s="77">
        <f t="shared" si="422"/>
        <v>0</v>
      </c>
      <c r="AM230" s="118"/>
      <c r="AN230" s="118"/>
      <c r="AO230" s="119"/>
      <c r="AP230" s="119"/>
      <c r="AQ230" s="77">
        <f t="shared" si="423"/>
        <v>0</v>
      </c>
      <c r="AR230" s="77">
        <f t="shared" si="424"/>
        <v>0</v>
      </c>
      <c r="AS230" s="77">
        <f t="shared" si="425"/>
        <v>0</v>
      </c>
      <c r="AT230" s="118"/>
      <c r="AU230" s="118"/>
      <c r="AV230" s="119"/>
      <c r="AW230" s="119"/>
      <c r="AX230" s="77">
        <f t="shared" si="426"/>
        <v>0</v>
      </c>
      <c r="AY230" s="77">
        <f t="shared" si="427"/>
        <v>0</v>
      </c>
      <c r="AZ230" s="77">
        <f t="shared" si="428"/>
        <v>0</v>
      </c>
      <c r="BA230" s="118"/>
      <c r="BB230" s="118"/>
      <c r="BC230" s="119"/>
      <c r="BD230" s="119"/>
      <c r="BE230" s="77">
        <f t="shared" si="429"/>
        <v>0</v>
      </c>
      <c r="BF230" s="77">
        <f t="shared" si="430"/>
        <v>0</v>
      </c>
      <c r="BG230" s="77">
        <f t="shared" si="431"/>
        <v>0</v>
      </c>
      <c r="BH230" s="118"/>
      <c r="BI230" s="118"/>
      <c r="BJ230" s="119"/>
      <c r="BK230" s="119"/>
      <c r="BL230" s="77">
        <f t="shared" si="432"/>
        <v>0</v>
      </c>
      <c r="BM230" s="77">
        <f t="shared" si="433"/>
        <v>0</v>
      </c>
      <c r="BN230" s="77">
        <f t="shared" si="434"/>
        <v>0</v>
      </c>
      <c r="BO230" s="118"/>
      <c r="BP230" s="118"/>
      <c r="BQ230" s="119"/>
      <c r="BR230" s="119"/>
      <c r="BS230" s="77">
        <f t="shared" si="435"/>
        <v>0</v>
      </c>
      <c r="BT230" s="77">
        <f t="shared" si="436"/>
        <v>0</v>
      </c>
      <c r="BU230" s="77">
        <f t="shared" si="437"/>
        <v>0</v>
      </c>
      <c r="BV230" s="118"/>
      <c r="BW230" s="118"/>
      <c r="BX230" s="119"/>
      <c r="BY230" s="119"/>
      <c r="BZ230" s="77">
        <f t="shared" si="438"/>
        <v>0</v>
      </c>
      <c r="CA230" s="77">
        <f t="shared" si="439"/>
        <v>0</v>
      </c>
      <c r="CB230" s="77">
        <f t="shared" si="440"/>
        <v>0</v>
      </c>
      <c r="CC230" s="118"/>
      <c r="CD230" s="118"/>
      <c r="CE230" s="119"/>
      <c r="CF230" s="119"/>
      <c r="CG230" s="77">
        <f t="shared" si="441"/>
        <v>0</v>
      </c>
      <c r="CH230" s="77">
        <f t="shared" si="442"/>
        <v>0</v>
      </c>
      <c r="CI230" s="77">
        <f t="shared" si="443"/>
        <v>0</v>
      </c>
      <c r="CJ230" s="118"/>
      <c r="CK230" s="118"/>
      <c r="CL230" s="119"/>
      <c r="CM230" s="119"/>
      <c r="CN230" s="77">
        <f t="shared" si="444"/>
        <v>0</v>
      </c>
      <c r="CO230" s="77">
        <f t="shared" si="445"/>
        <v>0</v>
      </c>
      <c r="CP230" s="77">
        <f t="shared" si="446"/>
        <v>0</v>
      </c>
      <c r="CQ230" s="118"/>
      <c r="CR230" s="118"/>
      <c r="CS230" s="119"/>
      <c r="CT230" s="119"/>
      <c r="CU230" s="77">
        <f t="shared" si="447"/>
        <v>0</v>
      </c>
      <c r="CV230" s="77">
        <f t="shared" si="448"/>
        <v>0</v>
      </c>
      <c r="CW230" s="77">
        <f t="shared" si="449"/>
        <v>0</v>
      </c>
      <c r="CX230" s="118"/>
      <c r="CY230" s="118"/>
      <c r="CZ230" s="119"/>
      <c r="DA230" s="119"/>
      <c r="DB230" s="77">
        <f t="shared" si="450"/>
        <v>0</v>
      </c>
      <c r="DC230" s="77">
        <f t="shared" si="451"/>
        <v>0</v>
      </c>
      <c r="DD230" s="77">
        <f t="shared" si="452"/>
        <v>0</v>
      </c>
      <c r="DE230" s="118"/>
      <c r="DF230" s="118"/>
      <c r="DG230" s="119"/>
      <c r="DH230" s="119"/>
      <c r="DI230" s="77">
        <f t="shared" si="453"/>
        <v>0</v>
      </c>
      <c r="DJ230" s="77">
        <f t="shared" si="454"/>
        <v>0</v>
      </c>
      <c r="DK230" s="77">
        <f t="shared" si="455"/>
        <v>0</v>
      </c>
      <c r="DL230" s="118"/>
      <c r="DM230" s="118"/>
      <c r="DN230" s="119"/>
      <c r="DO230" s="119"/>
      <c r="DP230" s="77">
        <f t="shared" si="456"/>
        <v>0</v>
      </c>
      <c r="DQ230" s="77">
        <f t="shared" si="457"/>
        <v>0</v>
      </c>
      <c r="DR230" s="77">
        <f t="shared" si="458"/>
        <v>0</v>
      </c>
      <c r="DS230" s="118"/>
      <c r="DT230" s="118"/>
      <c r="DU230" s="119"/>
      <c r="DV230" s="119"/>
      <c r="DW230" s="77">
        <f t="shared" si="459"/>
        <v>0</v>
      </c>
      <c r="DX230" s="77">
        <f t="shared" si="460"/>
        <v>0</v>
      </c>
      <c r="DY230" s="77">
        <f t="shared" si="461"/>
        <v>0</v>
      </c>
      <c r="DZ230" s="118"/>
      <c r="EA230" s="118"/>
      <c r="EB230" s="119"/>
      <c r="EC230" s="119"/>
      <c r="ED230" s="77">
        <f t="shared" si="462"/>
        <v>0</v>
      </c>
      <c r="EE230" s="77">
        <f t="shared" si="463"/>
        <v>0</v>
      </c>
      <c r="EF230" s="77">
        <f t="shared" si="464"/>
        <v>0</v>
      </c>
      <c r="EG230" s="118"/>
      <c r="EH230" s="118"/>
      <c r="EI230" s="119"/>
      <c r="EJ230" s="119"/>
      <c r="EK230" s="77">
        <f t="shared" si="465"/>
        <v>0</v>
      </c>
      <c r="EL230" s="77">
        <f t="shared" si="466"/>
        <v>0</v>
      </c>
      <c r="EM230" s="77">
        <f t="shared" si="467"/>
        <v>0</v>
      </c>
      <c r="EN230" s="118"/>
      <c r="EO230" s="118"/>
      <c r="EP230" s="119"/>
      <c r="EQ230" s="119"/>
      <c r="ER230" s="77">
        <f t="shared" si="468"/>
        <v>0</v>
      </c>
      <c r="ES230" s="77">
        <f t="shared" si="469"/>
        <v>0</v>
      </c>
      <c r="ET230" s="77">
        <f t="shared" si="470"/>
        <v>0</v>
      </c>
      <c r="EU230" s="118"/>
      <c r="EV230" s="118"/>
      <c r="EW230" s="119"/>
      <c r="EX230" s="119"/>
      <c r="EY230" s="77">
        <f t="shared" si="471"/>
        <v>0</v>
      </c>
      <c r="EZ230" s="77">
        <f t="shared" si="472"/>
        <v>0</v>
      </c>
      <c r="FA230" s="77">
        <f t="shared" si="473"/>
        <v>0</v>
      </c>
      <c r="FB230" s="118"/>
      <c r="FC230" s="118"/>
      <c r="FD230" s="119"/>
      <c r="FE230" s="119"/>
      <c r="FF230" s="77">
        <f t="shared" si="474"/>
        <v>0</v>
      </c>
      <c r="FG230" s="77">
        <f t="shared" si="475"/>
        <v>0</v>
      </c>
      <c r="FH230" s="77">
        <f t="shared" si="476"/>
        <v>0</v>
      </c>
      <c r="FI230" s="118"/>
      <c r="FJ230" s="118"/>
      <c r="FK230" s="119"/>
      <c r="FL230" s="119"/>
      <c r="FM230" s="77">
        <f t="shared" si="477"/>
        <v>0</v>
      </c>
      <c r="FN230" s="77">
        <f t="shared" si="478"/>
        <v>0</v>
      </c>
      <c r="FO230" s="77">
        <f t="shared" si="479"/>
        <v>0</v>
      </c>
      <c r="FP230" s="118"/>
      <c r="FQ230" s="118"/>
      <c r="FR230" s="119"/>
      <c r="FS230" s="119"/>
      <c r="FT230" s="77">
        <f t="shared" si="480"/>
        <v>0</v>
      </c>
      <c r="FU230" s="77">
        <f t="shared" si="481"/>
        <v>0</v>
      </c>
      <c r="FV230" s="77">
        <f t="shared" si="482"/>
        <v>0</v>
      </c>
      <c r="FW230" s="118"/>
      <c r="FX230" s="118"/>
      <c r="FY230" s="119"/>
      <c r="FZ230" s="119"/>
      <c r="GA230" s="77">
        <f t="shared" si="483"/>
        <v>0</v>
      </c>
      <c r="GB230" s="77">
        <f t="shared" si="484"/>
        <v>0</v>
      </c>
      <c r="GC230" s="77">
        <f t="shared" si="485"/>
        <v>0</v>
      </c>
      <c r="GD230" s="118"/>
      <c r="GE230" s="118"/>
      <c r="GF230" s="119"/>
      <c r="GG230" s="119"/>
      <c r="GH230" s="77">
        <f t="shared" si="486"/>
        <v>0</v>
      </c>
      <c r="GI230" s="77">
        <f t="shared" si="487"/>
        <v>0</v>
      </c>
      <c r="GJ230" s="77">
        <f t="shared" si="488"/>
        <v>0</v>
      </c>
      <c r="GK230" s="118"/>
      <c r="GL230" s="118"/>
      <c r="GM230" s="119"/>
      <c r="GN230" s="119"/>
      <c r="GO230" s="77">
        <f t="shared" si="489"/>
        <v>0</v>
      </c>
      <c r="GP230" s="77">
        <f t="shared" si="490"/>
        <v>0</v>
      </c>
      <c r="GQ230" s="77">
        <f t="shared" si="491"/>
        <v>0</v>
      </c>
      <c r="GR230" s="118"/>
      <c r="GS230" s="118"/>
      <c r="GT230" s="119"/>
      <c r="GU230" s="119"/>
      <c r="GV230" s="77">
        <f t="shared" si="492"/>
        <v>0</v>
      </c>
      <c r="GW230" s="77">
        <f t="shared" si="493"/>
        <v>0</v>
      </c>
      <c r="GX230" s="77">
        <f t="shared" si="494"/>
        <v>0</v>
      </c>
      <c r="GY230" s="118"/>
      <c r="GZ230" s="118"/>
      <c r="HA230" s="119"/>
      <c r="HB230" s="119"/>
      <c r="HC230" s="77">
        <f t="shared" si="495"/>
        <v>0</v>
      </c>
      <c r="HD230" s="77">
        <f t="shared" si="496"/>
        <v>0</v>
      </c>
      <c r="HE230" s="77">
        <f t="shared" si="497"/>
        <v>0</v>
      </c>
      <c r="HF230" s="118"/>
      <c r="HG230" s="118"/>
      <c r="HH230" s="119"/>
      <c r="HI230" s="119"/>
      <c r="HJ230" s="77">
        <f t="shared" si="498"/>
        <v>0</v>
      </c>
      <c r="HK230" s="77">
        <f t="shared" si="499"/>
        <v>0</v>
      </c>
      <c r="HL230" s="77">
        <f t="shared" si="500"/>
        <v>0</v>
      </c>
      <c r="HM230" s="120"/>
      <c r="HN230" s="120"/>
      <c r="HO230" s="120"/>
      <c r="HP230" s="120"/>
      <c r="HQ230" s="120"/>
      <c r="HR230" s="120"/>
      <c r="HS230" s="76">
        <f t="shared" si="395"/>
        <v>0</v>
      </c>
      <c r="HT230" s="76">
        <f t="shared" si="396"/>
        <v>0</v>
      </c>
      <c r="HU230" s="76">
        <f t="shared" si="397"/>
        <v>0</v>
      </c>
      <c r="HV230" s="76">
        <f t="shared" si="398"/>
        <v>0</v>
      </c>
      <c r="HW230" s="76">
        <f t="shared" si="399"/>
        <v>0</v>
      </c>
      <c r="HX230" s="76">
        <f t="shared" si="400"/>
        <v>0</v>
      </c>
      <c r="HY230" s="76">
        <f t="shared" si="401"/>
        <v>0</v>
      </c>
      <c r="HZ230" s="76">
        <f t="shared" si="402"/>
        <v>0</v>
      </c>
      <c r="IA230" s="76">
        <f t="shared" si="403"/>
        <v>0</v>
      </c>
      <c r="IB230" s="76">
        <f t="shared" si="404"/>
        <v>0</v>
      </c>
      <c r="IC230" s="76">
        <f t="shared" si="405"/>
        <v>0</v>
      </c>
      <c r="ID230" s="76">
        <f t="shared" si="502"/>
        <v>0</v>
      </c>
      <c r="IE230" s="78">
        <f>IF('Daftar Pegawai'!I224="ASN YANG TIDAK DIBAYARKAN TPP",100%,
 IF(HZ230&gt;=$C$4,100%,
 (HN230*3%)+H230+I230+J230+O230+P230+Q230+V230+W230+X230+AC230+AD230+AE230+AJ230+AK230+AL230+AQ230+AR230+AS230+AX230+AY230+AZ230+BE230+BF230+BG230+BL230+BM230+BN230+BS230+BT230+BU230+BZ230+CA230+CB230+CG230+CH230+CI230+CN230+CO230+CP230+CU230+CV230+CW230+DB230+DC230+DD230+DI230+DJ230+DK230+DP230+DQ230+DR230+DW230+DX230+DY230+ED230+EE230+EF230+EK230+EL230+EM230+ER230+ES230+ET230+EY230+EZ230+FA230+FF230+FG230+FH230+FM230+FN230+FO230+FT230+FU230+FV230+GA230+GB230+GC230+GH230+GI230+GJ230+GO230+GP230+GQ230+GV230+GW230+GX230+HC230+HD230+HE230+HJ230+HK230+HL230+'Daftar Pegawai'!K224+'Daftar Pegawai'!M224+'Daftar Pegawai'!U224+'Daftar Pegawai'!O224+'Daftar Pegawai'!Q224+'Daftar Pegawai'!S224
 )
)</f>
        <v>1</v>
      </c>
      <c r="IF230" s="78">
        <f t="shared" si="501"/>
        <v>1</v>
      </c>
    </row>
    <row r="231" spans="1:240" x14ac:dyDescent="0.25">
      <c r="A231" s="121">
        <f t="shared" si="407"/>
        <v>221</v>
      </c>
      <c r="B231" s="121">
        <f>'Daftar Pegawai'!B225</f>
        <v>0</v>
      </c>
      <c r="C231" s="121">
        <f>'Daftar Pegawai'!C225</f>
        <v>0</v>
      </c>
      <c r="D231" s="118"/>
      <c r="E231" s="118"/>
      <c r="F231" s="119"/>
      <c r="G231" s="119"/>
      <c r="H231" s="77">
        <f t="shared" si="408"/>
        <v>0</v>
      </c>
      <c r="I231" s="77">
        <f t="shared" si="409"/>
        <v>0</v>
      </c>
      <c r="J231" s="77">
        <f t="shared" si="410"/>
        <v>0</v>
      </c>
      <c r="K231" s="118"/>
      <c r="L231" s="118"/>
      <c r="M231" s="119"/>
      <c r="N231" s="119"/>
      <c r="O231" s="77">
        <f t="shared" si="411"/>
        <v>0</v>
      </c>
      <c r="P231" s="77">
        <f t="shared" si="412"/>
        <v>0</v>
      </c>
      <c r="Q231" s="77">
        <f t="shared" si="413"/>
        <v>0</v>
      </c>
      <c r="R231" s="118"/>
      <c r="S231" s="118"/>
      <c r="T231" s="119"/>
      <c r="U231" s="119"/>
      <c r="V231" s="77">
        <f t="shared" si="414"/>
        <v>0</v>
      </c>
      <c r="W231" s="77">
        <f t="shared" si="415"/>
        <v>0</v>
      </c>
      <c r="X231" s="77">
        <f t="shared" si="416"/>
        <v>0</v>
      </c>
      <c r="Y231" s="118"/>
      <c r="Z231" s="118"/>
      <c r="AA231" s="119"/>
      <c r="AB231" s="119"/>
      <c r="AC231" s="77">
        <f t="shared" si="417"/>
        <v>0</v>
      </c>
      <c r="AD231" s="77">
        <f t="shared" si="418"/>
        <v>0</v>
      </c>
      <c r="AE231" s="77">
        <f t="shared" si="419"/>
        <v>0</v>
      </c>
      <c r="AF231" s="118"/>
      <c r="AG231" s="118"/>
      <c r="AH231" s="119"/>
      <c r="AI231" s="119"/>
      <c r="AJ231" s="77">
        <f t="shared" si="420"/>
        <v>0</v>
      </c>
      <c r="AK231" s="77">
        <f t="shared" si="421"/>
        <v>0</v>
      </c>
      <c r="AL231" s="77">
        <f t="shared" si="422"/>
        <v>0</v>
      </c>
      <c r="AM231" s="118"/>
      <c r="AN231" s="118"/>
      <c r="AO231" s="119"/>
      <c r="AP231" s="119"/>
      <c r="AQ231" s="77">
        <f t="shared" si="423"/>
        <v>0</v>
      </c>
      <c r="AR231" s="77">
        <f t="shared" si="424"/>
        <v>0</v>
      </c>
      <c r="AS231" s="77">
        <f t="shared" si="425"/>
        <v>0</v>
      </c>
      <c r="AT231" s="118"/>
      <c r="AU231" s="118"/>
      <c r="AV231" s="119"/>
      <c r="AW231" s="119"/>
      <c r="AX231" s="77">
        <f t="shared" si="426"/>
        <v>0</v>
      </c>
      <c r="AY231" s="77">
        <f t="shared" si="427"/>
        <v>0</v>
      </c>
      <c r="AZ231" s="77">
        <f t="shared" si="428"/>
        <v>0</v>
      </c>
      <c r="BA231" s="118"/>
      <c r="BB231" s="118"/>
      <c r="BC231" s="119"/>
      <c r="BD231" s="119"/>
      <c r="BE231" s="77">
        <f t="shared" si="429"/>
        <v>0</v>
      </c>
      <c r="BF231" s="77">
        <f t="shared" si="430"/>
        <v>0</v>
      </c>
      <c r="BG231" s="77">
        <f t="shared" si="431"/>
        <v>0</v>
      </c>
      <c r="BH231" s="118"/>
      <c r="BI231" s="118"/>
      <c r="BJ231" s="119"/>
      <c r="BK231" s="119"/>
      <c r="BL231" s="77">
        <f t="shared" si="432"/>
        <v>0</v>
      </c>
      <c r="BM231" s="77">
        <f t="shared" si="433"/>
        <v>0</v>
      </c>
      <c r="BN231" s="77">
        <f t="shared" si="434"/>
        <v>0</v>
      </c>
      <c r="BO231" s="118"/>
      <c r="BP231" s="118"/>
      <c r="BQ231" s="119"/>
      <c r="BR231" s="119"/>
      <c r="BS231" s="77">
        <f t="shared" si="435"/>
        <v>0</v>
      </c>
      <c r="BT231" s="77">
        <f t="shared" si="436"/>
        <v>0</v>
      </c>
      <c r="BU231" s="77">
        <f t="shared" si="437"/>
        <v>0</v>
      </c>
      <c r="BV231" s="118"/>
      <c r="BW231" s="118"/>
      <c r="BX231" s="119"/>
      <c r="BY231" s="119"/>
      <c r="BZ231" s="77">
        <f t="shared" si="438"/>
        <v>0</v>
      </c>
      <c r="CA231" s="77">
        <f t="shared" si="439"/>
        <v>0</v>
      </c>
      <c r="CB231" s="77">
        <f t="shared" si="440"/>
        <v>0</v>
      </c>
      <c r="CC231" s="118"/>
      <c r="CD231" s="118"/>
      <c r="CE231" s="119"/>
      <c r="CF231" s="119"/>
      <c r="CG231" s="77">
        <f t="shared" si="441"/>
        <v>0</v>
      </c>
      <c r="CH231" s="77">
        <f t="shared" si="442"/>
        <v>0</v>
      </c>
      <c r="CI231" s="77">
        <f t="shared" si="443"/>
        <v>0</v>
      </c>
      <c r="CJ231" s="118"/>
      <c r="CK231" s="118"/>
      <c r="CL231" s="119"/>
      <c r="CM231" s="119"/>
      <c r="CN231" s="77">
        <f t="shared" si="444"/>
        <v>0</v>
      </c>
      <c r="CO231" s="77">
        <f t="shared" si="445"/>
        <v>0</v>
      </c>
      <c r="CP231" s="77">
        <f t="shared" si="446"/>
        <v>0</v>
      </c>
      <c r="CQ231" s="118"/>
      <c r="CR231" s="118"/>
      <c r="CS231" s="119"/>
      <c r="CT231" s="119"/>
      <c r="CU231" s="77">
        <f t="shared" si="447"/>
        <v>0</v>
      </c>
      <c r="CV231" s="77">
        <f t="shared" si="448"/>
        <v>0</v>
      </c>
      <c r="CW231" s="77">
        <f t="shared" si="449"/>
        <v>0</v>
      </c>
      <c r="CX231" s="118"/>
      <c r="CY231" s="118"/>
      <c r="CZ231" s="119"/>
      <c r="DA231" s="119"/>
      <c r="DB231" s="77">
        <f t="shared" si="450"/>
        <v>0</v>
      </c>
      <c r="DC231" s="77">
        <f t="shared" si="451"/>
        <v>0</v>
      </c>
      <c r="DD231" s="77">
        <f t="shared" si="452"/>
        <v>0</v>
      </c>
      <c r="DE231" s="118"/>
      <c r="DF231" s="118"/>
      <c r="DG231" s="119"/>
      <c r="DH231" s="119"/>
      <c r="DI231" s="77">
        <f t="shared" si="453"/>
        <v>0</v>
      </c>
      <c r="DJ231" s="77">
        <f t="shared" si="454"/>
        <v>0</v>
      </c>
      <c r="DK231" s="77">
        <f t="shared" si="455"/>
        <v>0</v>
      </c>
      <c r="DL231" s="118"/>
      <c r="DM231" s="118"/>
      <c r="DN231" s="119"/>
      <c r="DO231" s="119"/>
      <c r="DP231" s="77">
        <f t="shared" si="456"/>
        <v>0</v>
      </c>
      <c r="DQ231" s="77">
        <f t="shared" si="457"/>
        <v>0</v>
      </c>
      <c r="DR231" s="77">
        <f t="shared" si="458"/>
        <v>0</v>
      </c>
      <c r="DS231" s="118"/>
      <c r="DT231" s="118"/>
      <c r="DU231" s="119"/>
      <c r="DV231" s="119"/>
      <c r="DW231" s="77">
        <f t="shared" si="459"/>
        <v>0</v>
      </c>
      <c r="DX231" s="77">
        <f t="shared" si="460"/>
        <v>0</v>
      </c>
      <c r="DY231" s="77">
        <f t="shared" si="461"/>
        <v>0</v>
      </c>
      <c r="DZ231" s="118"/>
      <c r="EA231" s="118"/>
      <c r="EB231" s="119"/>
      <c r="EC231" s="119"/>
      <c r="ED231" s="77">
        <f t="shared" si="462"/>
        <v>0</v>
      </c>
      <c r="EE231" s="77">
        <f t="shared" si="463"/>
        <v>0</v>
      </c>
      <c r="EF231" s="77">
        <f t="shared" si="464"/>
        <v>0</v>
      </c>
      <c r="EG231" s="118"/>
      <c r="EH231" s="118"/>
      <c r="EI231" s="119"/>
      <c r="EJ231" s="119"/>
      <c r="EK231" s="77">
        <f t="shared" si="465"/>
        <v>0</v>
      </c>
      <c r="EL231" s="77">
        <f t="shared" si="466"/>
        <v>0</v>
      </c>
      <c r="EM231" s="77">
        <f t="shared" si="467"/>
        <v>0</v>
      </c>
      <c r="EN231" s="118"/>
      <c r="EO231" s="118"/>
      <c r="EP231" s="119"/>
      <c r="EQ231" s="119"/>
      <c r="ER231" s="77">
        <f t="shared" si="468"/>
        <v>0</v>
      </c>
      <c r="ES231" s="77">
        <f t="shared" si="469"/>
        <v>0</v>
      </c>
      <c r="ET231" s="77">
        <f t="shared" si="470"/>
        <v>0</v>
      </c>
      <c r="EU231" s="118"/>
      <c r="EV231" s="118"/>
      <c r="EW231" s="119"/>
      <c r="EX231" s="119"/>
      <c r="EY231" s="77">
        <f t="shared" si="471"/>
        <v>0</v>
      </c>
      <c r="EZ231" s="77">
        <f t="shared" si="472"/>
        <v>0</v>
      </c>
      <c r="FA231" s="77">
        <f t="shared" si="473"/>
        <v>0</v>
      </c>
      <c r="FB231" s="118"/>
      <c r="FC231" s="118"/>
      <c r="FD231" s="119"/>
      <c r="FE231" s="119"/>
      <c r="FF231" s="77">
        <f t="shared" si="474"/>
        <v>0</v>
      </c>
      <c r="FG231" s="77">
        <f t="shared" si="475"/>
        <v>0</v>
      </c>
      <c r="FH231" s="77">
        <f t="shared" si="476"/>
        <v>0</v>
      </c>
      <c r="FI231" s="118"/>
      <c r="FJ231" s="118"/>
      <c r="FK231" s="119"/>
      <c r="FL231" s="119"/>
      <c r="FM231" s="77">
        <f t="shared" si="477"/>
        <v>0</v>
      </c>
      <c r="FN231" s="77">
        <f t="shared" si="478"/>
        <v>0</v>
      </c>
      <c r="FO231" s="77">
        <f t="shared" si="479"/>
        <v>0</v>
      </c>
      <c r="FP231" s="118"/>
      <c r="FQ231" s="118"/>
      <c r="FR231" s="119"/>
      <c r="FS231" s="119"/>
      <c r="FT231" s="77">
        <f t="shared" si="480"/>
        <v>0</v>
      </c>
      <c r="FU231" s="77">
        <f t="shared" si="481"/>
        <v>0</v>
      </c>
      <c r="FV231" s="77">
        <f t="shared" si="482"/>
        <v>0</v>
      </c>
      <c r="FW231" s="118"/>
      <c r="FX231" s="118"/>
      <c r="FY231" s="119"/>
      <c r="FZ231" s="119"/>
      <c r="GA231" s="77">
        <f t="shared" si="483"/>
        <v>0</v>
      </c>
      <c r="GB231" s="77">
        <f t="shared" si="484"/>
        <v>0</v>
      </c>
      <c r="GC231" s="77">
        <f t="shared" si="485"/>
        <v>0</v>
      </c>
      <c r="GD231" s="118"/>
      <c r="GE231" s="118"/>
      <c r="GF231" s="119"/>
      <c r="GG231" s="119"/>
      <c r="GH231" s="77">
        <f t="shared" si="486"/>
        <v>0</v>
      </c>
      <c r="GI231" s="77">
        <f t="shared" si="487"/>
        <v>0</v>
      </c>
      <c r="GJ231" s="77">
        <f t="shared" si="488"/>
        <v>0</v>
      </c>
      <c r="GK231" s="118"/>
      <c r="GL231" s="118"/>
      <c r="GM231" s="119"/>
      <c r="GN231" s="119"/>
      <c r="GO231" s="77">
        <f t="shared" si="489"/>
        <v>0</v>
      </c>
      <c r="GP231" s="77">
        <f t="shared" si="490"/>
        <v>0</v>
      </c>
      <c r="GQ231" s="77">
        <f t="shared" si="491"/>
        <v>0</v>
      </c>
      <c r="GR231" s="118"/>
      <c r="GS231" s="118"/>
      <c r="GT231" s="119"/>
      <c r="GU231" s="119"/>
      <c r="GV231" s="77">
        <f t="shared" si="492"/>
        <v>0</v>
      </c>
      <c r="GW231" s="77">
        <f t="shared" si="493"/>
        <v>0</v>
      </c>
      <c r="GX231" s="77">
        <f t="shared" si="494"/>
        <v>0</v>
      </c>
      <c r="GY231" s="118"/>
      <c r="GZ231" s="118"/>
      <c r="HA231" s="119"/>
      <c r="HB231" s="119"/>
      <c r="HC231" s="77">
        <f t="shared" si="495"/>
        <v>0</v>
      </c>
      <c r="HD231" s="77">
        <f t="shared" si="496"/>
        <v>0</v>
      </c>
      <c r="HE231" s="77">
        <f t="shared" si="497"/>
        <v>0</v>
      </c>
      <c r="HF231" s="118"/>
      <c r="HG231" s="118"/>
      <c r="HH231" s="119"/>
      <c r="HI231" s="119"/>
      <c r="HJ231" s="77">
        <f t="shared" si="498"/>
        <v>0</v>
      </c>
      <c r="HK231" s="77">
        <f t="shared" si="499"/>
        <v>0</v>
      </c>
      <c r="HL231" s="77">
        <f t="shared" si="500"/>
        <v>0</v>
      </c>
      <c r="HM231" s="120"/>
      <c r="HN231" s="120"/>
      <c r="HO231" s="120"/>
      <c r="HP231" s="120"/>
      <c r="HQ231" s="120"/>
      <c r="HR231" s="120"/>
      <c r="HS231" s="76">
        <f t="shared" si="395"/>
        <v>0</v>
      </c>
      <c r="HT231" s="76">
        <f t="shared" si="396"/>
        <v>0</v>
      </c>
      <c r="HU231" s="76">
        <f t="shared" si="397"/>
        <v>0</v>
      </c>
      <c r="HV231" s="76">
        <f t="shared" si="398"/>
        <v>0</v>
      </c>
      <c r="HW231" s="76">
        <f t="shared" si="399"/>
        <v>0</v>
      </c>
      <c r="HX231" s="76">
        <f t="shared" si="400"/>
        <v>0</v>
      </c>
      <c r="HY231" s="76">
        <f t="shared" si="401"/>
        <v>0</v>
      </c>
      <c r="HZ231" s="76">
        <f t="shared" si="402"/>
        <v>0</v>
      </c>
      <c r="IA231" s="76">
        <f t="shared" si="403"/>
        <v>0</v>
      </c>
      <c r="IB231" s="76">
        <f t="shared" si="404"/>
        <v>0</v>
      </c>
      <c r="IC231" s="76">
        <f t="shared" si="405"/>
        <v>0</v>
      </c>
      <c r="ID231" s="76">
        <f t="shared" si="502"/>
        <v>0</v>
      </c>
      <c r="IE231" s="78">
        <f>IF('Daftar Pegawai'!I225="ASN YANG TIDAK DIBAYARKAN TPP",100%,
 IF(HZ231&gt;=$C$4,100%,
 (HN231*3%)+H231+I231+J231+O231+P231+Q231+V231+W231+X231+AC231+AD231+AE231+AJ231+AK231+AL231+AQ231+AR231+AS231+AX231+AY231+AZ231+BE231+BF231+BG231+BL231+BM231+BN231+BS231+BT231+BU231+BZ231+CA231+CB231+CG231+CH231+CI231+CN231+CO231+CP231+CU231+CV231+CW231+DB231+DC231+DD231+DI231+DJ231+DK231+DP231+DQ231+DR231+DW231+DX231+DY231+ED231+EE231+EF231+EK231+EL231+EM231+ER231+ES231+ET231+EY231+EZ231+FA231+FF231+FG231+FH231+FM231+FN231+FO231+FT231+FU231+FV231+GA231+GB231+GC231+GH231+GI231+GJ231+GO231+GP231+GQ231+GV231+GW231+GX231+HC231+HD231+HE231+HJ231+HK231+HL231+'Daftar Pegawai'!K225+'Daftar Pegawai'!M225+'Daftar Pegawai'!U225+'Daftar Pegawai'!O225+'Daftar Pegawai'!Q225+'Daftar Pegawai'!S225
 )
)</f>
        <v>1</v>
      </c>
      <c r="IF231" s="78">
        <f t="shared" si="501"/>
        <v>1</v>
      </c>
    </row>
    <row r="232" spans="1:240" x14ac:dyDescent="0.25">
      <c r="A232" s="121">
        <f t="shared" si="407"/>
        <v>222</v>
      </c>
      <c r="B232" s="121">
        <f>'Daftar Pegawai'!B226</f>
        <v>0</v>
      </c>
      <c r="C232" s="121">
        <f>'Daftar Pegawai'!C226</f>
        <v>0</v>
      </c>
      <c r="D232" s="118"/>
      <c r="E232" s="118"/>
      <c r="F232" s="119"/>
      <c r="G232" s="119"/>
      <c r="H232" s="77">
        <f t="shared" si="408"/>
        <v>0</v>
      </c>
      <c r="I232" s="77">
        <f t="shared" si="409"/>
        <v>0</v>
      </c>
      <c r="J232" s="77">
        <f t="shared" si="410"/>
        <v>0</v>
      </c>
      <c r="K232" s="118"/>
      <c r="L232" s="118"/>
      <c r="M232" s="119"/>
      <c r="N232" s="119"/>
      <c r="O232" s="77">
        <f t="shared" si="411"/>
        <v>0</v>
      </c>
      <c r="P232" s="77">
        <f t="shared" si="412"/>
        <v>0</v>
      </c>
      <c r="Q232" s="77">
        <f t="shared" si="413"/>
        <v>0</v>
      </c>
      <c r="R232" s="118"/>
      <c r="S232" s="118"/>
      <c r="T232" s="119"/>
      <c r="U232" s="119"/>
      <c r="V232" s="77">
        <f t="shared" si="414"/>
        <v>0</v>
      </c>
      <c r="W232" s="77">
        <f t="shared" si="415"/>
        <v>0</v>
      </c>
      <c r="X232" s="77">
        <f t="shared" si="416"/>
        <v>0</v>
      </c>
      <c r="Y232" s="118"/>
      <c r="Z232" s="118"/>
      <c r="AA232" s="119"/>
      <c r="AB232" s="119"/>
      <c r="AC232" s="77">
        <f t="shared" si="417"/>
        <v>0</v>
      </c>
      <c r="AD232" s="77">
        <f t="shared" si="418"/>
        <v>0</v>
      </c>
      <c r="AE232" s="77">
        <f t="shared" si="419"/>
        <v>0</v>
      </c>
      <c r="AF232" s="118"/>
      <c r="AG232" s="118"/>
      <c r="AH232" s="119"/>
      <c r="AI232" s="119"/>
      <c r="AJ232" s="77">
        <f t="shared" si="420"/>
        <v>0</v>
      </c>
      <c r="AK232" s="77">
        <f t="shared" si="421"/>
        <v>0</v>
      </c>
      <c r="AL232" s="77">
        <f t="shared" si="422"/>
        <v>0</v>
      </c>
      <c r="AM232" s="118"/>
      <c r="AN232" s="118"/>
      <c r="AO232" s="119"/>
      <c r="AP232" s="119"/>
      <c r="AQ232" s="77">
        <f t="shared" si="423"/>
        <v>0</v>
      </c>
      <c r="AR232" s="77">
        <f t="shared" si="424"/>
        <v>0</v>
      </c>
      <c r="AS232" s="77">
        <f t="shared" si="425"/>
        <v>0</v>
      </c>
      <c r="AT232" s="118"/>
      <c r="AU232" s="118"/>
      <c r="AV232" s="119"/>
      <c r="AW232" s="119"/>
      <c r="AX232" s="77">
        <f t="shared" si="426"/>
        <v>0</v>
      </c>
      <c r="AY232" s="77">
        <f t="shared" si="427"/>
        <v>0</v>
      </c>
      <c r="AZ232" s="77">
        <f t="shared" si="428"/>
        <v>0</v>
      </c>
      <c r="BA232" s="118"/>
      <c r="BB232" s="118"/>
      <c r="BC232" s="119"/>
      <c r="BD232" s="119"/>
      <c r="BE232" s="77">
        <f t="shared" si="429"/>
        <v>0</v>
      </c>
      <c r="BF232" s="77">
        <f t="shared" si="430"/>
        <v>0</v>
      </c>
      <c r="BG232" s="77">
        <f t="shared" si="431"/>
        <v>0</v>
      </c>
      <c r="BH232" s="118"/>
      <c r="BI232" s="118"/>
      <c r="BJ232" s="119"/>
      <c r="BK232" s="119"/>
      <c r="BL232" s="77">
        <f t="shared" si="432"/>
        <v>0</v>
      </c>
      <c r="BM232" s="77">
        <f t="shared" si="433"/>
        <v>0</v>
      </c>
      <c r="BN232" s="77">
        <f t="shared" si="434"/>
        <v>0</v>
      </c>
      <c r="BO232" s="118"/>
      <c r="BP232" s="118"/>
      <c r="BQ232" s="119"/>
      <c r="BR232" s="119"/>
      <c r="BS232" s="77">
        <f t="shared" si="435"/>
        <v>0</v>
      </c>
      <c r="BT232" s="77">
        <f t="shared" si="436"/>
        <v>0</v>
      </c>
      <c r="BU232" s="77">
        <f t="shared" si="437"/>
        <v>0</v>
      </c>
      <c r="BV232" s="118"/>
      <c r="BW232" s="118"/>
      <c r="BX232" s="119"/>
      <c r="BY232" s="119"/>
      <c r="BZ232" s="77">
        <f t="shared" si="438"/>
        <v>0</v>
      </c>
      <c r="CA232" s="77">
        <f t="shared" si="439"/>
        <v>0</v>
      </c>
      <c r="CB232" s="77">
        <f t="shared" si="440"/>
        <v>0</v>
      </c>
      <c r="CC232" s="118"/>
      <c r="CD232" s="118"/>
      <c r="CE232" s="119"/>
      <c r="CF232" s="119"/>
      <c r="CG232" s="77">
        <f t="shared" si="441"/>
        <v>0</v>
      </c>
      <c r="CH232" s="77">
        <f t="shared" si="442"/>
        <v>0</v>
      </c>
      <c r="CI232" s="77">
        <f t="shared" si="443"/>
        <v>0</v>
      </c>
      <c r="CJ232" s="118"/>
      <c r="CK232" s="118"/>
      <c r="CL232" s="119"/>
      <c r="CM232" s="119"/>
      <c r="CN232" s="77">
        <f t="shared" si="444"/>
        <v>0</v>
      </c>
      <c r="CO232" s="77">
        <f t="shared" si="445"/>
        <v>0</v>
      </c>
      <c r="CP232" s="77">
        <f t="shared" si="446"/>
        <v>0</v>
      </c>
      <c r="CQ232" s="118"/>
      <c r="CR232" s="118"/>
      <c r="CS232" s="119"/>
      <c r="CT232" s="119"/>
      <c r="CU232" s="77">
        <f t="shared" si="447"/>
        <v>0</v>
      </c>
      <c r="CV232" s="77">
        <f t="shared" si="448"/>
        <v>0</v>
      </c>
      <c r="CW232" s="77">
        <f t="shared" si="449"/>
        <v>0</v>
      </c>
      <c r="CX232" s="118"/>
      <c r="CY232" s="118"/>
      <c r="CZ232" s="119"/>
      <c r="DA232" s="119"/>
      <c r="DB232" s="77">
        <f t="shared" si="450"/>
        <v>0</v>
      </c>
      <c r="DC232" s="77">
        <f t="shared" si="451"/>
        <v>0</v>
      </c>
      <c r="DD232" s="77">
        <f t="shared" si="452"/>
        <v>0</v>
      </c>
      <c r="DE232" s="118"/>
      <c r="DF232" s="118"/>
      <c r="DG232" s="119"/>
      <c r="DH232" s="119"/>
      <c r="DI232" s="77">
        <f t="shared" si="453"/>
        <v>0</v>
      </c>
      <c r="DJ232" s="77">
        <f t="shared" si="454"/>
        <v>0</v>
      </c>
      <c r="DK232" s="77">
        <f t="shared" si="455"/>
        <v>0</v>
      </c>
      <c r="DL232" s="118"/>
      <c r="DM232" s="118"/>
      <c r="DN232" s="119"/>
      <c r="DO232" s="119"/>
      <c r="DP232" s="77">
        <f t="shared" si="456"/>
        <v>0</v>
      </c>
      <c r="DQ232" s="77">
        <f t="shared" si="457"/>
        <v>0</v>
      </c>
      <c r="DR232" s="77">
        <f t="shared" si="458"/>
        <v>0</v>
      </c>
      <c r="DS232" s="118"/>
      <c r="DT232" s="118"/>
      <c r="DU232" s="119"/>
      <c r="DV232" s="119"/>
      <c r="DW232" s="77">
        <f t="shared" si="459"/>
        <v>0</v>
      </c>
      <c r="DX232" s="77">
        <f t="shared" si="460"/>
        <v>0</v>
      </c>
      <c r="DY232" s="77">
        <f t="shared" si="461"/>
        <v>0</v>
      </c>
      <c r="DZ232" s="118"/>
      <c r="EA232" s="118"/>
      <c r="EB232" s="119"/>
      <c r="EC232" s="119"/>
      <c r="ED232" s="77">
        <f t="shared" si="462"/>
        <v>0</v>
      </c>
      <c r="EE232" s="77">
        <f t="shared" si="463"/>
        <v>0</v>
      </c>
      <c r="EF232" s="77">
        <f t="shared" si="464"/>
        <v>0</v>
      </c>
      <c r="EG232" s="118"/>
      <c r="EH232" s="118"/>
      <c r="EI232" s="119"/>
      <c r="EJ232" s="119"/>
      <c r="EK232" s="77">
        <f t="shared" si="465"/>
        <v>0</v>
      </c>
      <c r="EL232" s="77">
        <f t="shared" si="466"/>
        <v>0</v>
      </c>
      <c r="EM232" s="77">
        <f t="shared" si="467"/>
        <v>0</v>
      </c>
      <c r="EN232" s="118"/>
      <c r="EO232" s="118"/>
      <c r="EP232" s="119"/>
      <c r="EQ232" s="119"/>
      <c r="ER232" s="77">
        <f t="shared" si="468"/>
        <v>0</v>
      </c>
      <c r="ES232" s="77">
        <f t="shared" si="469"/>
        <v>0</v>
      </c>
      <c r="ET232" s="77">
        <f t="shared" si="470"/>
        <v>0</v>
      </c>
      <c r="EU232" s="118"/>
      <c r="EV232" s="118"/>
      <c r="EW232" s="119"/>
      <c r="EX232" s="119"/>
      <c r="EY232" s="77">
        <f t="shared" si="471"/>
        <v>0</v>
      </c>
      <c r="EZ232" s="77">
        <f t="shared" si="472"/>
        <v>0</v>
      </c>
      <c r="FA232" s="77">
        <f t="shared" si="473"/>
        <v>0</v>
      </c>
      <c r="FB232" s="118"/>
      <c r="FC232" s="118"/>
      <c r="FD232" s="119"/>
      <c r="FE232" s="119"/>
      <c r="FF232" s="77">
        <f t="shared" si="474"/>
        <v>0</v>
      </c>
      <c r="FG232" s="77">
        <f t="shared" si="475"/>
        <v>0</v>
      </c>
      <c r="FH232" s="77">
        <f t="shared" si="476"/>
        <v>0</v>
      </c>
      <c r="FI232" s="118"/>
      <c r="FJ232" s="118"/>
      <c r="FK232" s="119"/>
      <c r="FL232" s="119"/>
      <c r="FM232" s="77">
        <f t="shared" si="477"/>
        <v>0</v>
      </c>
      <c r="FN232" s="77">
        <f t="shared" si="478"/>
        <v>0</v>
      </c>
      <c r="FO232" s="77">
        <f t="shared" si="479"/>
        <v>0</v>
      </c>
      <c r="FP232" s="118"/>
      <c r="FQ232" s="118"/>
      <c r="FR232" s="119"/>
      <c r="FS232" s="119"/>
      <c r="FT232" s="77">
        <f t="shared" si="480"/>
        <v>0</v>
      </c>
      <c r="FU232" s="77">
        <f t="shared" si="481"/>
        <v>0</v>
      </c>
      <c r="FV232" s="77">
        <f t="shared" si="482"/>
        <v>0</v>
      </c>
      <c r="FW232" s="118"/>
      <c r="FX232" s="118"/>
      <c r="FY232" s="119"/>
      <c r="FZ232" s="119"/>
      <c r="GA232" s="77">
        <f t="shared" si="483"/>
        <v>0</v>
      </c>
      <c r="GB232" s="77">
        <f t="shared" si="484"/>
        <v>0</v>
      </c>
      <c r="GC232" s="77">
        <f t="shared" si="485"/>
        <v>0</v>
      </c>
      <c r="GD232" s="118"/>
      <c r="GE232" s="118"/>
      <c r="GF232" s="119"/>
      <c r="GG232" s="119"/>
      <c r="GH232" s="77">
        <f t="shared" si="486"/>
        <v>0</v>
      </c>
      <c r="GI232" s="77">
        <f t="shared" si="487"/>
        <v>0</v>
      </c>
      <c r="GJ232" s="77">
        <f t="shared" si="488"/>
        <v>0</v>
      </c>
      <c r="GK232" s="118"/>
      <c r="GL232" s="118"/>
      <c r="GM232" s="119"/>
      <c r="GN232" s="119"/>
      <c r="GO232" s="77">
        <f t="shared" si="489"/>
        <v>0</v>
      </c>
      <c r="GP232" s="77">
        <f t="shared" si="490"/>
        <v>0</v>
      </c>
      <c r="GQ232" s="77">
        <f t="shared" si="491"/>
        <v>0</v>
      </c>
      <c r="GR232" s="118"/>
      <c r="GS232" s="118"/>
      <c r="GT232" s="119"/>
      <c r="GU232" s="119"/>
      <c r="GV232" s="77">
        <f t="shared" si="492"/>
        <v>0</v>
      </c>
      <c r="GW232" s="77">
        <f t="shared" si="493"/>
        <v>0</v>
      </c>
      <c r="GX232" s="77">
        <f t="shared" si="494"/>
        <v>0</v>
      </c>
      <c r="GY232" s="118"/>
      <c r="GZ232" s="118"/>
      <c r="HA232" s="119"/>
      <c r="HB232" s="119"/>
      <c r="HC232" s="77">
        <f t="shared" si="495"/>
        <v>0</v>
      </c>
      <c r="HD232" s="77">
        <f t="shared" si="496"/>
        <v>0</v>
      </c>
      <c r="HE232" s="77">
        <f t="shared" si="497"/>
        <v>0</v>
      </c>
      <c r="HF232" s="118"/>
      <c r="HG232" s="118"/>
      <c r="HH232" s="119"/>
      <c r="HI232" s="119"/>
      <c r="HJ232" s="77">
        <f t="shared" si="498"/>
        <v>0</v>
      </c>
      <c r="HK232" s="77">
        <f t="shared" si="499"/>
        <v>0</v>
      </c>
      <c r="HL232" s="77">
        <f t="shared" si="500"/>
        <v>0</v>
      </c>
      <c r="HM232" s="120"/>
      <c r="HN232" s="120"/>
      <c r="HO232" s="120"/>
      <c r="HP232" s="120"/>
      <c r="HQ232" s="120"/>
      <c r="HR232" s="120"/>
      <c r="HS232" s="76">
        <f t="shared" si="395"/>
        <v>0</v>
      </c>
      <c r="HT232" s="76">
        <f t="shared" si="396"/>
        <v>0</v>
      </c>
      <c r="HU232" s="76">
        <f t="shared" si="397"/>
        <v>0</v>
      </c>
      <c r="HV232" s="76">
        <f t="shared" si="398"/>
        <v>0</v>
      </c>
      <c r="HW232" s="76">
        <f t="shared" si="399"/>
        <v>0</v>
      </c>
      <c r="HX232" s="76">
        <f t="shared" si="400"/>
        <v>0</v>
      </c>
      <c r="HY232" s="76">
        <f t="shared" si="401"/>
        <v>0</v>
      </c>
      <c r="HZ232" s="76">
        <f t="shared" si="402"/>
        <v>0</v>
      </c>
      <c r="IA232" s="76">
        <f t="shared" si="403"/>
        <v>0</v>
      </c>
      <c r="IB232" s="76">
        <f t="shared" si="404"/>
        <v>0</v>
      </c>
      <c r="IC232" s="76">
        <f t="shared" si="405"/>
        <v>0</v>
      </c>
      <c r="ID232" s="76">
        <f t="shared" si="502"/>
        <v>0</v>
      </c>
      <c r="IE232" s="78">
        <f>IF('Daftar Pegawai'!I226="ASN YANG TIDAK DIBAYARKAN TPP",100%,
 IF(HZ232&gt;=$C$4,100%,
 (HN232*3%)+H232+I232+J232+O232+P232+Q232+V232+W232+X232+AC232+AD232+AE232+AJ232+AK232+AL232+AQ232+AR232+AS232+AX232+AY232+AZ232+BE232+BF232+BG232+BL232+BM232+BN232+BS232+BT232+BU232+BZ232+CA232+CB232+CG232+CH232+CI232+CN232+CO232+CP232+CU232+CV232+CW232+DB232+DC232+DD232+DI232+DJ232+DK232+DP232+DQ232+DR232+DW232+DX232+DY232+ED232+EE232+EF232+EK232+EL232+EM232+ER232+ES232+ET232+EY232+EZ232+FA232+FF232+FG232+FH232+FM232+FN232+FO232+FT232+FU232+FV232+GA232+GB232+GC232+GH232+GI232+GJ232+GO232+GP232+GQ232+GV232+GW232+GX232+HC232+HD232+HE232+HJ232+HK232+HL232+'Daftar Pegawai'!K226+'Daftar Pegawai'!M226+'Daftar Pegawai'!U226+'Daftar Pegawai'!O226+'Daftar Pegawai'!Q226+'Daftar Pegawai'!S226
 )
)</f>
        <v>1</v>
      </c>
      <c r="IF232" s="78">
        <f t="shared" si="501"/>
        <v>1</v>
      </c>
    </row>
    <row r="233" spans="1:240" x14ac:dyDescent="0.25">
      <c r="A233" s="121">
        <f t="shared" si="407"/>
        <v>223</v>
      </c>
      <c r="B233" s="121">
        <f>'Daftar Pegawai'!B227</f>
        <v>0</v>
      </c>
      <c r="C233" s="121">
        <f>'Daftar Pegawai'!C227</f>
        <v>0</v>
      </c>
      <c r="D233" s="118"/>
      <c r="E233" s="118"/>
      <c r="F233" s="119"/>
      <c r="G233" s="119"/>
      <c r="H233" s="77">
        <f t="shared" si="408"/>
        <v>0</v>
      </c>
      <c r="I233" s="77">
        <f t="shared" si="409"/>
        <v>0</v>
      </c>
      <c r="J233" s="77">
        <f t="shared" si="410"/>
        <v>0</v>
      </c>
      <c r="K233" s="118"/>
      <c r="L233" s="118"/>
      <c r="M233" s="119"/>
      <c r="N233" s="119"/>
      <c r="O233" s="77">
        <f t="shared" si="411"/>
        <v>0</v>
      </c>
      <c r="P233" s="77">
        <f t="shared" si="412"/>
        <v>0</v>
      </c>
      <c r="Q233" s="77">
        <f t="shared" si="413"/>
        <v>0</v>
      </c>
      <c r="R233" s="118"/>
      <c r="S233" s="118"/>
      <c r="T233" s="119"/>
      <c r="U233" s="119"/>
      <c r="V233" s="77">
        <f t="shared" si="414"/>
        <v>0</v>
      </c>
      <c r="W233" s="77">
        <f t="shared" si="415"/>
        <v>0</v>
      </c>
      <c r="X233" s="77">
        <f t="shared" si="416"/>
        <v>0</v>
      </c>
      <c r="Y233" s="118"/>
      <c r="Z233" s="118"/>
      <c r="AA233" s="119"/>
      <c r="AB233" s="119"/>
      <c r="AC233" s="77">
        <f t="shared" si="417"/>
        <v>0</v>
      </c>
      <c r="AD233" s="77">
        <f t="shared" si="418"/>
        <v>0</v>
      </c>
      <c r="AE233" s="77">
        <f t="shared" si="419"/>
        <v>0</v>
      </c>
      <c r="AF233" s="118"/>
      <c r="AG233" s="118"/>
      <c r="AH233" s="119"/>
      <c r="AI233" s="119"/>
      <c r="AJ233" s="77">
        <f t="shared" si="420"/>
        <v>0</v>
      </c>
      <c r="AK233" s="77">
        <f t="shared" si="421"/>
        <v>0</v>
      </c>
      <c r="AL233" s="77">
        <f t="shared" si="422"/>
        <v>0</v>
      </c>
      <c r="AM233" s="118"/>
      <c r="AN233" s="118"/>
      <c r="AO233" s="119"/>
      <c r="AP233" s="119"/>
      <c r="AQ233" s="77">
        <f t="shared" si="423"/>
        <v>0</v>
      </c>
      <c r="AR233" s="77">
        <f t="shared" si="424"/>
        <v>0</v>
      </c>
      <c r="AS233" s="77">
        <f t="shared" si="425"/>
        <v>0</v>
      </c>
      <c r="AT233" s="118"/>
      <c r="AU233" s="118"/>
      <c r="AV233" s="119"/>
      <c r="AW233" s="119"/>
      <c r="AX233" s="77">
        <f t="shared" si="426"/>
        <v>0</v>
      </c>
      <c r="AY233" s="77">
        <f t="shared" si="427"/>
        <v>0</v>
      </c>
      <c r="AZ233" s="77">
        <f t="shared" si="428"/>
        <v>0</v>
      </c>
      <c r="BA233" s="118"/>
      <c r="BB233" s="118"/>
      <c r="BC233" s="119"/>
      <c r="BD233" s="119"/>
      <c r="BE233" s="77">
        <f t="shared" si="429"/>
        <v>0</v>
      </c>
      <c r="BF233" s="77">
        <f t="shared" si="430"/>
        <v>0</v>
      </c>
      <c r="BG233" s="77">
        <f t="shared" si="431"/>
        <v>0</v>
      </c>
      <c r="BH233" s="118"/>
      <c r="BI233" s="118"/>
      <c r="BJ233" s="119"/>
      <c r="BK233" s="119"/>
      <c r="BL233" s="77">
        <f t="shared" si="432"/>
        <v>0</v>
      </c>
      <c r="BM233" s="77">
        <f t="shared" si="433"/>
        <v>0</v>
      </c>
      <c r="BN233" s="77">
        <f t="shared" si="434"/>
        <v>0</v>
      </c>
      <c r="BO233" s="118"/>
      <c r="BP233" s="118"/>
      <c r="BQ233" s="119"/>
      <c r="BR233" s="119"/>
      <c r="BS233" s="77">
        <f t="shared" si="435"/>
        <v>0</v>
      </c>
      <c r="BT233" s="77">
        <f t="shared" si="436"/>
        <v>0</v>
      </c>
      <c r="BU233" s="77">
        <f t="shared" si="437"/>
        <v>0</v>
      </c>
      <c r="BV233" s="118"/>
      <c r="BW233" s="118"/>
      <c r="BX233" s="119"/>
      <c r="BY233" s="119"/>
      <c r="BZ233" s="77">
        <f t="shared" si="438"/>
        <v>0</v>
      </c>
      <c r="CA233" s="77">
        <f t="shared" si="439"/>
        <v>0</v>
      </c>
      <c r="CB233" s="77">
        <f t="shared" si="440"/>
        <v>0</v>
      </c>
      <c r="CC233" s="118"/>
      <c r="CD233" s="118"/>
      <c r="CE233" s="119"/>
      <c r="CF233" s="119"/>
      <c r="CG233" s="77">
        <f t="shared" si="441"/>
        <v>0</v>
      </c>
      <c r="CH233" s="77">
        <f t="shared" si="442"/>
        <v>0</v>
      </c>
      <c r="CI233" s="77">
        <f t="shared" si="443"/>
        <v>0</v>
      </c>
      <c r="CJ233" s="118"/>
      <c r="CK233" s="118"/>
      <c r="CL233" s="119"/>
      <c r="CM233" s="119"/>
      <c r="CN233" s="77">
        <f t="shared" si="444"/>
        <v>0</v>
      </c>
      <c r="CO233" s="77">
        <f t="shared" si="445"/>
        <v>0</v>
      </c>
      <c r="CP233" s="77">
        <f t="shared" si="446"/>
        <v>0</v>
      </c>
      <c r="CQ233" s="118"/>
      <c r="CR233" s="118"/>
      <c r="CS233" s="119"/>
      <c r="CT233" s="119"/>
      <c r="CU233" s="77">
        <f t="shared" si="447"/>
        <v>0</v>
      </c>
      <c r="CV233" s="77">
        <f t="shared" si="448"/>
        <v>0</v>
      </c>
      <c r="CW233" s="77">
        <f t="shared" si="449"/>
        <v>0</v>
      </c>
      <c r="CX233" s="118"/>
      <c r="CY233" s="118"/>
      <c r="CZ233" s="119"/>
      <c r="DA233" s="119"/>
      <c r="DB233" s="77">
        <f t="shared" si="450"/>
        <v>0</v>
      </c>
      <c r="DC233" s="77">
        <f t="shared" si="451"/>
        <v>0</v>
      </c>
      <c r="DD233" s="77">
        <f t="shared" si="452"/>
        <v>0</v>
      </c>
      <c r="DE233" s="118"/>
      <c r="DF233" s="118"/>
      <c r="DG233" s="119"/>
      <c r="DH233" s="119"/>
      <c r="DI233" s="77">
        <f t="shared" si="453"/>
        <v>0</v>
      </c>
      <c r="DJ233" s="77">
        <f t="shared" si="454"/>
        <v>0</v>
      </c>
      <c r="DK233" s="77">
        <f t="shared" si="455"/>
        <v>0</v>
      </c>
      <c r="DL233" s="118"/>
      <c r="DM233" s="118"/>
      <c r="DN233" s="119"/>
      <c r="DO233" s="119"/>
      <c r="DP233" s="77">
        <f t="shared" si="456"/>
        <v>0</v>
      </c>
      <c r="DQ233" s="77">
        <f t="shared" si="457"/>
        <v>0</v>
      </c>
      <c r="DR233" s="77">
        <f t="shared" si="458"/>
        <v>0</v>
      </c>
      <c r="DS233" s="118"/>
      <c r="DT233" s="118"/>
      <c r="DU233" s="119"/>
      <c r="DV233" s="119"/>
      <c r="DW233" s="77">
        <f t="shared" si="459"/>
        <v>0</v>
      </c>
      <c r="DX233" s="77">
        <f t="shared" si="460"/>
        <v>0</v>
      </c>
      <c r="DY233" s="77">
        <f t="shared" si="461"/>
        <v>0</v>
      </c>
      <c r="DZ233" s="118"/>
      <c r="EA233" s="118"/>
      <c r="EB233" s="119"/>
      <c r="EC233" s="119"/>
      <c r="ED233" s="77">
        <f t="shared" si="462"/>
        <v>0</v>
      </c>
      <c r="EE233" s="77">
        <f t="shared" si="463"/>
        <v>0</v>
      </c>
      <c r="EF233" s="77">
        <f t="shared" si="464"/>
        <v>0</v>
      </c>
      <c r="EG233" s="118"/>
      <c r="EH233" s="118"/>
      <c r="EI233" s="119"/>
      <c r="EJ233" s="119"/>
      <c r="EK233" s="77">
        <f t="shared" si="465"/>
        <v>0</v>
      </c>
      <c r="EL233" s="77">
        <f t="shared" si="466"/>
        <v>0</v>
      </c>
      <c r="EM233" s="77">
        <f t="shared" si="467"/>
        <v>0</v>
      </c>
      <c r="EN233" s="118"/>
      <c r="EO233" s="118"/>
      <c r="EP233" s="119"/>
      <c r="EQ233" s="119"/>
      <c r="ER233" s="77">
        <f t="shared" si="468"/>
        <v>0</v>
      </c>
      <c r="ES233" s="77">
        <f t="shared" si="469"/>
        <v>0</v>
      </c>
      <c r="ET233" s="77">
        <f t="shared" si="470"/>
        <v>0</v>
      </c>
      <c r="EU233" s="118"/>
      <c r="EV233" s="118"/>
      <c r="EW233" s="119"/>
      <c r="EX233" s="119"/>
      <c r="EY233" s="77">
        <f t="shared" si="471"/>
        <v>0</v>
      </c>
      <c r="EZ233" s="77">
        <f t="shared" si="472"/>
        <v>0</v>
      </c>
      <c r="FA233" s="77">
        <f t="shared" si="473"/>
        <v>0</v>
      </c>
      <c r="FB233" s="118"/>
      <c r="FC233" s="118"/>
      <c r="FD233" s="119"/>
      <c r="FE233" s="119"/>
      <c r="FF233" s="77">
        <f t="shared" si="474"/>
        <v>0</v>
      </c>
      <c r="FG233" s="77">
        <f t="shared" si="475"/>
        <v>0</v>
      </c>
      <c r="FH233" s="77">
        <f t="shared" si="476"/>
        <v>0</v>
      </c>
      <c r="FI233" s="118"/>
      <c r="FJ233" s="118"/>
      <c r="FK233" s="119"/>
      <c r="FL233" s="119"/>
      <c r="FM233" s="77">
        <f t="shared" si="477"/>
        <v>0</v>
      </c>
      <c r="FN233" s="77">
        <f t="shared" si="478"/>
        <v>0</v>
      </c>
      <c r="FO233" s="77">
        <f t="shared" si="479"/>
        <v>0</v>
      </c>
      <c r="FP233" s="118"/>
      <c r="FQ233" s="118"/>
      <c r="FR233" s="119"/>
      <c r="FS233" s="119"/>
      <c r="FT233" s="77">
        <f t="shared" si="480"/>
        <v>0</v>
      </c>
      <c r="FU233" s="77">
        <f t="shared" si="481"/>
        <v>0</v>
      </c>
      <c r="FV233" s="77">
        <f t="shared" si="482"/>
        <v>0</v>
      </c>
      <c r="FW233" s="118"/>
      <c r="FX233" s="118"/>
      <c r="FY233" s="119"/>
      <c r="FZ233" s="119"/>
      <c r="GA233" s="77">
        <f t="shared" si="483"/>
        <v>0</v>
      </c>
      <c r="GB233" s="77">
        <f t="shared" si="484"/>
        <v>0</v>
      </c>
      <c r="GC233" s="77">
        <f t="shared" si="485"/>
        <v>0</v>
      </c>
      <c r="GD233" s="118"/>
      <c r="GE233" s="118"/>
      <c r="GF233" s="119"/>
      <c r="GG233" s="119"/>
      <c r="GH233" s="77">
        <f t="shared" si="486"/>
        <v>0</v>
      </c>
      <c r="GI233" s="77">
        <f t="shared" si="487"/>
        <v>0</v>
      </c>
      <c r="GJ233" s="77">
        <f t="shared" si="488"/>
        <v>0</v>
      </c>
      <c r="GK233" s="118"/>
      <c r="GL233" s="118"/>
      <c r="GM233" s="119"/>
      <c r="GN233" s="119"/>
      <c r="GO233" s="77">
        <f t="shared" si="489"/>
        <v>0</v>
      </c>
      <c r="GP233" s="77">
        <f t="shared" si="490"/>
        <v>0</v>
      </c>
      <c r="GQ233" s="77">
        <f t="shared" si="491"/>
        <v>0</v>
      </c>
      <c r="GR233" s="118"/>
      <c r="GS233" s="118"/>
      <c r="GT233" s="119"/>
      <c r="GU233" s="119"/>
      <c r="GV233" s="77">
        <f t="shared" si="492"/>
        <v>0</v>
      </c>
      <c r="GW233" s="77">
        <f t="shared" si="493"/>
        <v>0</v>
      </c>
      <c r="GX233" s="77">
        <f t="shared" si="494"/>
        <v>0</v>
      </c>
      <c r="GY233" s="118"/>
      <c r="GZ233" s="118"/>
      <c r="HA233" s="119"/>
      <c r="HB233" s="119"/>
      <c r="HC233" s="77">
        <f t="shared" si="495"/>
        <v>0</v>
      </c>
      <c r="HD233" s="77">
        <f t="shared" si="496"/>
        <v>0</v>
      </c>
      <c r="HE233" s="77">
        <f t="shared" si="497"/>
        <v>0</v>
      </c>
      <c r="HF233" s="118"/>
      <c r="HG233" s="118"/>
      <c r="HH233" s="119"/>
      <c r="HI233" s="119"/>
      <c r="HJ233" s="77">
        <f t="shared" si="498"/>
        <v>0</v>
      </c>
      <c r="HK233" s="77">
        <f t="shared" si="499"/>
        <v>0</v>
      </c>
      <c r="HL233" s="77">
        <f t="shared" si="500"/>
        <v>0</v>
      </c>
      <c r="HM233" s="120"/>
      <c r="HN233" s="120"/>
      <c r="HO233" s="120"/>
      <c r="HP233" s="120"/>
      <c r="HQ233" s="120"/>
      <c r="HR233" s="120"/>
      <c r="HS233" s="76">
        <f t="shared" si="395"/>
        <v>0</v>
      </c>
      <c r="HT233" s="76">
        <f t="shared" si="396"/>
        <v>0</v>
      </c>
      <c r="HU233" s="76">
        <f t="shared" si="397"/>
        <v>0</v>
      </c>
      <c r="HV233" s="76">
        <f t="shared" si="398"/>
        <v>0</v>
      </c>
      <c r="HW233" s="76">
        <f t="shared" si="399"/>
        <v>0</v>
      </c>
      <c r="HX233" s="76">
        <f t="shared" si="400"/>
        <v>0</v>
      </c>
      <c r="HY233" s="76">
        <f t="shared" si="401"/>
        <v>0</v>
      </c>
      <c r="HZ233" s="76">
        <f t="shared" si="402"/>
        <v>0</v>
      </c>
      <c r="IA233" s="76">
        <f t="shared" si="403"/>
        <v>0</v>
      </c>
      <c r="IB233" s="76">
        <f t="shared" si="404"/>
        <v>0</v>
      </c>
      <c r="IC233" s="76">
        <f t="shared" si="405"/>
        <v>0</v>
      </c>
      <c r="ID233" s="76">
        <f t="shared" si="502"/>
        <v>0</v>
      </c>
      <c r="IE233" s="78">
        <f>IF('Daftar Pegawai'!I227="ASN YANG TIDAK DIBAYARKAN TPP",100%,
 IF(HZ233&gt;=$C$4,100%,
 (HN233*3%)+H233+I233+J233+O233+P233+Q233+V233+W233+X233+AC233+AD233+AE233+AJ233+AK233+AL233+AQ233+AR233+AS233+AX233+AY233+AZ233+BE233+BF233+BG233+BL233+BM233+BN233+BS233+BT233+BU233+BZ233+CA233+CB233+CG233+CH233+CI233+CN233+CO233+CP233+CU233+CV233+CW233+DB233+DC233+DD233+DI233+DJ233+DK233+DP233+DQ233+DR233+DW233+DX233+DY233+ED233+EE233+EF233+EK233+EL233+EM233+ER233+ES233+ET233+EY233+EZ233+FA233+FF233+FG233+FH233+FM233+FN233+FO233+FT233+FU233+FV233+GA233+GB233+GC233+GH233+GI233+GJ233+GO233+GP233+GQ233+GV233+GW233+GX233+HC233+HD233+HE233+HJ233+HK233+HL233+'Daftar Pegawai'!K227+'Daftar Pegawai'!M227+'Daftar Pegawai'!U227+'Daftar Pegawai'!O227+'Daftar Pegawai'!Q227+'Daftar Pegawai'!S227
 )
)</f>
        <v>1</v>
      </c>
      <c r="IF233" s="78">
        <f t="shared" si="501"/>
        <v>1</v>
      </c>
    </row>
    <row r="234" spans="1:240" x14ac:dyDescent="0.25">
      <c r="A234" s="121">
        <f t="shared" si="407"/>
        <v>224</v>
      </c>
      <c r="B234" s="121">
        <f>'Daftar Pegawai'!B228</f>
        <v>0</v>
      </c>
      <c r="C234" s="121">
        <f>'Daftar Pegawai'!C228</f>
        <v>0</v>
      </c>
      <c r="D234" s="118"/>
      <c r="E234" s="118"/>
      <c r="F234" s="119"/>
      <c r="G234" s="119"/>
      <c r="H234" s="77">
        <f t="shared" si="408"/>
        <v>0</v>
      </c>
      <c r="I234" s="77">
        <f t="shared" si="409"/>
        <v>0</v>
      </c>
      <c r="J234" s="77">
        <f t="shared" si="410"/>
        <v>0</v>
      </c>
      <c r="K234" s="118"/>
      <c r="L234" s="118"/>
      <c r="M234" s="119"/>
      <c r="N234" s="119"/>
      <c r="O234" s="77">
        <f t="shared" si="411"/>
        <v>0</v>
      </c>
      <c r="P234" s="77">
        <f t="shared" si="412"/>
        <v>0</v>
      </c>
      <c r="Q234" s="77">
        <f t="shared" si="413"/>
        <v>0</v>
      </c>
      <c r="R234" s="118"/>
      <c r="S234" s="118"/>
      <c r="T234" s="119"/>
      <c r="U234" s="119"/>
      <c r="V234" s="77">
        <f t="shared" si="414"/>
        <v>0</v>
      </c>
      <c r="W234" s="77">
        <f t="shared" si="415"/>
        <v>0</v>
      </c>
      <c r="X234" s="77">
        <f t="shared" si="416"/>
        <v>0</v>
      </c>
      <c r="Y234" s="118"/>
      <c r="Z234" s="118"/>
      <c r="AA234" s="119"/>
      <c r="AB234" s="119"/>
      <c r="AC234" s="77">
        <f t="shared" si="417"/>
        <v>0</v>
      </c>
      <c r="AD234" s="77">
        <f t="shared" si="418"/>
        <v>0</v>
      </c>
      <c r="AE234" s="77">
        <f t="shared" si="419"/>
        <v>0</v>
      </c>
      <c r="AF234" s="118"/>
      <c r="AG234" s="118"/>
      <c r="AH234" s="119"/>
      <c r="AI234" s="119"/>
      <c r="AJ234" s="77">
        <f t="shared" si="420"/>
        <v>0</v>
      </c>
      <c r="AK234" s="77">
        <f t="shared" si="421"/>
        <v>0</v>
      </c>
      <c r="AL234" s="77">
        <f t="shared" si="422"/>
        <v>0</v>
      </c>
      <c r="AM234" s="118"/>
      <c r="AN234" s="118"/>
      <c r="AO234" s="119"/>
      <c r="AP234" s="119"/>
      <c r="AQ234" s="77">
        <f t="shared" si="423"/>
        <v>0</v>
      </c>
      <c r="AR234" s="77">
        <f t="shared" si="424"/>
        <v>0</v>
      </c>
      <c r="AS234" s="77">
        <f t="shared" si="425"/>
        <v>0</v>
      </c>
      <c r="AT234" s="118"/>
      <c r="AU234" s="118"/>
      <c r="AV234" s="119"/>
      <c r="AW234" s="119"/>
      <c r="AX234" s="77">
        <f t="shared" si="426"/>
        <v>0</v>
      </c>
      <c r="AY234" s="77">
        <f t="shared" si="427"/>
        <v>0</v>
      </c>
      <c r="AZ234" s="77">
        <f t="shared" si="428"/>
        <v>0</v>
      </c>
      <c r="BA234" s="118"/>
      <c r="BB234" s="118"/>
      <c r="BC234" s="119"/>
      <c r="BD234" s="119"/>
      <c r="BE234" s="77">
        <f t="shared" si="429"/>
        <v>0</v>
      </c>
      <c r="BF234" s="77">
        <f t="shared" si="430"/>
        <v>0</v>
      </c>
      <c r="BG234" s="77">
        <f t="shared" si="431"/>
        <v>0</v>
      </c>
      <c r="BH234" s="118"/>
      <c r="BI234" s="118"/>
      <c r="BJ234" s="119"/>
      <c r="BK234" s="119"/>
      <c r="BL234" s="77">
        <f t="shared" si="432"/>
        <v>0</v>
      </c>
      <c r="BM234" s="77">
        <f t="shared" si="433"/>
        <v>0</v>
      </c>
      <c r="BN234" s="77">
        <f t="shared" si="434"/>
        <v>0</v>
      </c>
      <c r="BO234" s="118"/>
      <c r="BP234" s="118"/>
      <c r="BQ234" s="119"/>
      <c r="BR234" s="119"/>
      <c r="BS234" s="77">
        <f t="shared" si="435"/>
        <v>0</v>
      </c>
      <c r="BT234" s="77">
        <f t="shared" si="436"/>
        <v>0</v>
      </c>
      <c r="BU234" s="77">
        <f t="shared" si="437"/>
        <v>0</v>
      </c>
      <c r="BV234" s="118"/>
      <c r="BW234" s="118"/>
      <c r="BX234" s="119"/>
      <c r="BY234" s="119"/>
      <c r="BZ234" s="77">
        <f t="shared" si="438"/>
        <v>0</v>
      </c>
      <c r="CA234" s="77">
        <f t="shared" si="439"/>
        <v>0</v>
      </c>
      <c r="CB234" s="77">
        <f t="shared" si="440"/>
        <v>0</v>
      </c>
      <c r="CC234" s="118"/>
      <c r="CD234" s="118"/>
      <c r="CE234" s="119"/>
      <c r="CF234" s="119"/>
      <c r="CG234" s="77">
        <f t="shared" si="441"/>
        <v>0</v>
      </c>
      <c r="CH234" s="77">
        <f t="shared" si="442"/>
        <v>0</v>
      </c>
      <c r="CI234" s="77">
        <f t="shared" si="443"/>
        <v>0</v>
      </c>
      <c r="CJ234" s="118"/>
      <c r="CK234" s="118"/>
      <c r="CL234" s="119"/>
      <c r="CM234" s="119"/>
      <c r="CN234" s="77">
        <f t="shared" si="444"/>
        <v>0</v>
      </c>
      <c r="CO234" s="77">
        <f t="shared" si="445"/>
        <v>0</v>
      </c>
      <c r="CP234" s="77">
        <f t="shared" si="446"/>
        <v>0</v>
      </c>
      <c r="CQ234" s="118"/>
      <c r="CR234" s="118"/>
      <c r="CS234" s="119"/>
      <c r="CT234" s="119"/>
      <c r="CU234" s="77">
        <f t="shared" si="447"/>
        <v>0</v>
      </c>
      <c r="CV234" s="77">
        <f t="shared" si="448"/>
        <v>0</v>
      </c>
      <c r="CW234" s="77">
        <f t="shared" si="449"/>
        <v>0</v>
      </c>
      <c r="CX234" s="118"/>
      <c r="CY234" s="118"/>
      <c r="CZ234" s="119"/>
      <c r="DA234" s="119"/>
      <c r="DB234" s="77">
        <f t="shared" si="450"/>
        <v>0</v>
      </c>
      <c r="DC234" s="77">
        <f t="shared" si="451"/>
        <v>0</v>
      </c>
      <c r="DD234" s="77">
        <f t="shared" si="452"/>
        <v>0</v>
      </c>
      <c r="DE234" s="118"/>
      <c r="DF234" s="118"/>
      <c r="DG234" s="119"/>
      <c r="DH234" s="119"/>
      <c r="DI234" s="77">
        <f t="shared" si="453"/>
        <v>0</v>
      </c>
      <c r="DJ234" s="77">
        <f t="shared" si="454"/>
        <v>0</v>
      </c>
      <c r="DK234" s="77">
        <f t="shared" si="455"/>
        <v>0</v>
      </c>
      <c r="DL234" s="118"/>
      <c r="DM234" s="118"/>
      <c r="DN234" s="119"/>
      <c r="DO234" s="119"/>
      <c r="DP234" s="77">
        <f t="shared" si="456"/>
        <v>0</v>
      </c>
      <c r="DQ234" s="77">
        <f t="shared" si="457"/>
        <v>0</v>
      </c>
      <c r="DR234" s="77">
        <f t="shared" si="458"/>
        <v>0</v>
      </c>
      <c r="DS234" s="118"/>
      <c r="DT234" s="118"/>
      <c r="DU234" s="119"/>
      <c r="DV234" s="119"/>
      <c r="DW234" s="77">
        <f t="shared" si="459"/>
        <v>0</v>
      </c>
      <c r="DX234" s="77">
        <f t="shared" si="460"/>
        <v>0</v>
      </c>
      <c r="DY234" s="77">
        <f t="shared" si="461"/>
        <v>0</v>
      </c>
      <c r="DZ234" s="118"/>
      <c r="EA234" s="118"/>
      <c r="EB234" s="119"/>
      <c r="EC234" s="119"/>
      <c r="ED234" s="77">
        <f t="shared" si="462"/>
        <v>0</v>
      </c>
      <c r="EE234" s="77">
        <f t="shared" si="463"/>
        <v>0</v>
      </c>
      <c r="EF234" s="77">
        <f t="shared" si="464"/>
        <v>0</v>
      </c>
      <c r="EG234" s="118"/>
      <c r="EH234" s="118"/>
      <c r="EI234" s="119"/>
      <c r="EJ234" s="119"/>
      <c r="EK234" s="77">
        <f t="shared" si="465"/>
        <v>0</v>
      </c>
      <c r="EL234" s="77">
        <f t="shared" si="466"/>
        <v>0</v>
      </c>
      <c r="EM234" s="77">
        <f t="shared" si="467"/>
        <v>0</v>
      </c>
      <c r="EN234" s="118"/>
      <c r="EO234" s="118"/>
      <c r="EP234" s="119"/>
      <c r="EQ234" s="119"/>
      <c r="ER234" s="77">
        <f t="shared" si="468"/>
        <v>0</v>
      </c>
      <c r="ES234" s="77">
        <f t="shared" si="469"/>
        <v>0</v>
      </c>
      <c r="ET234" s="77">
        <f t="shared" si="470"/>
        <v>0</v>
      </c>
      <c r="EU234" s="118"/>
      <c r="EV234" s="118"/>
      <c r="EW234" s="119"/>
      <c r="EX234" s="119"/>
      <c r="EY234" s="77">
        <f t="shared" si="471"/>
        <v>0</v>
      </c>
      <c r="EZ234" s="77">
        <f t="shared" si="472"/>
        <v>0</v>
      </c>
      <c r="FA234" s="77">
        <f t="shared" si="473"/>
        <v>0</v>
      </c>
      <c r="FB234" s="118"/>
      <c r="FC234" s="118"/>
      <c r="FD234" s="119"/>
      <c r="FE234" s="119"/>
      <c r="FF234" s="77">
        <f t="shared" si="474"/>
        <v>0</v>
      </c>
      <c r="FG234" s="77">
        <f t="shared" si="475"/>
        <v>0</v>
      </c>
      <c r="FH234" s="77">
        <f t="shared" si="476"/>
        <v>0</v>
      </c>
      <c r="FI234" s="118"/>
      <c r="FJ234" s="118"/>
      <c r="FK234" s="119"/>
      <c r="FL234" s="119"/>
      <c r="FM234" s="77">
        <f t="shared" si="477"/>
        <v>0</v>
      </c>
      <c r="FN234" s="77">
        <f t="shared" si="478"/>
        <v>0</v>
      </c>
      <c r="FO234" s="77">
        <f t="shared" si="479"/>
        <v>0</v>
      </c>
      <c r="FP234" s="118"/>
      <c r="FQ234" s="118"/>
      <c r="FR234" s="119"/>
      <c r="FS234" s="119"/>
      <c r="FT234" s="77">
        <f t="shared" si="480"/>
        <v>0</v>
      </c>
      <c r="FU234" s="77">
        <f t="shared" si="481"/>
        <v>0</v>
      </c>
      <c r="FV234" s="77">
        <f t="shared" si="482"/>
        <v>0</v>
      </c>
      <c r="FW234" s="118"/>
      <c r="FX234" s="118"/>
      <c r="FY234" s="119"/>
      <c r="FZ234" s="119"/>
      <c r="GA234" s="77">
        <f t="shared" si="483"/>
        <v>0</v>
      </c>
      <c r="GB234" s="77">
        <f t="shared" si="484"/>
        <v>0</v>
      </c>
      <c r="GC234" s="77">
        <f t="shared" si="485"/>
        <v>0</v>
      </c>
      <c r="GD234" s="118"/>
      <c r="GE234" s="118"/>
      <c r="GF234" s="119"/>
      <c r="GG234" s="119"/>
      <c r="GH234" s="77">
        <f t="shared" si="486"/>
        <v>0</v>
      </c>
      <c r="GI234" s="77">
        <f t="shared" si="487"/>
        <v>0</v>
      </c>
      <c r="GJ234" s="77">
        <f t="shared" si="488"/>
        <v>0</v>
      </c>
      <c r="GK234" s="118"/>
      <c r="GL234" s="118"/>
      <c r="GM234" s="119"/>
      <c r="GN234" s="119"/>
      <c r="GO234" s="77">
        <f t="shared" si="489"/>
        <v>0</v>
      </c>
      <c r="GP234" s="77">
        <f t="shared" si="490"/>
        <v>0</v>
      </c>
      <c r="GQ234" s="77">
        <f t="shared" si="491"/>
        <v>0</v>
      </c>
      <c r="GR234" s="118"/>
      <c r="GS234" s="118"/>
      <c r="GT234" s="119"/>
      <c r="GU234" s="119"/>
      <c r="GV234" s="77">
        <f t="shared" si="492"/>
        <v>0</v>
      </c>
      <c r="GW234" s="77">
        <f t="shared" si="493"/>
        <v>0</v>
      </c>
      <c r="GX234" s="77">
        <f t="shared" si="494"/>
        <v>0</v>
      </c>
      <c r="GY234" s="118"/>
      <c r="GZ234" s="118"/>
      <c r="HA234" s="119"/>
      <c r="HB234" s="119"/>
      <c r="HC234" s="77">
        <f t="shared" si="495"/>
        <v>0</v>
      </c>
      <c r="HD234" s="77">
        <f t="shared" si="496"/>
        <v>0</v>
      </c>
      <c r="HE234" s="77">
        <f t="shared" si="497"/>
        <v>0</v>
      </c>
      <c r="HF234" s="118"/>
      <c r="HG234" s="118"/>
      <c r="HH234" s="119"/>
      <c r="HI234" s="119"/>
      <c r="HJ234" s="77">
        <f t="shared" si="498"/>
        <v>0</v>
      </c>
      <c r="HK234" s="77">
        <f t="shared" si="499"/>
        <v>0</v>
      </c>
      <c r="HL234" s="77">
        <f t="shared" si="500"/>
        <v>0</v>
      </c>
      <c r="HM234" s="120"/>
      <c r="HN234" s="120"/>
      <c r="HO234" s="120"/>
      <c r="HP234" s="120"/>
      <c r="HQ234" s="120"/>
      <c r="HR234" s="120"/>
      <c r="HS234" s="76">
        <f t="shared" si="395"/>
        <v>0</v>
      </c>
      <c r="HT234" s="76">
        <f t="shared" si="396"/>
        <v>0</v>
      </c>
      <c r="HU234" s="76">
        <f t="shared" si="397"/>
        <v>0</v>
      </c>
      <c r="HV234" s="76">
        <f t="shared" si="398"/>
        <v>0</v>
      </c>
      <c r="HW234" s="76">
        <f t="shared" si="399"/>
        <v>0</v>
      </c>
      <c r="HX234" s="76">
        <f t="shared" si="400"/>
        <v>0</v>
      </c>
      <c r="HY234" s="76">
        <f t="shared" si="401"/>
        <v>0</v>
      </c>
      <c r="HZ234" s="76">
        <f t="shared" si="402"/>
        <v>0</v>
      </c>
      <c r="IA234" s="76">
        <f t="shared" si="403"/>
        <v>0</v>
      </c>
      <c r="IB234" s="76">
        <f t="shared" si="404"/>
        <v>0</v>
      </c>
      <c r="IC234" s="76">
        <f t="shared" si="405"/>
        <v>0</v>
      </c>
      <c r="ID234" s="76">
        <f t="shared" si="502"/>
        <v>0</v>
      </c>
      <c r="IE234" s="78">
        <f>IF('Daftar Pegawai'!I228="ASN YANG TIDAK DIBAYARKAN TPP",100%,
 IF(HZ234&gt;=$C$4,100%,
 (HN234*3%)+H234+I234+J234+O234+P234+Q234+V234+W234+X234+AC234+AD234+AE234+AJ234+AK234+AL234+AQ234+AR234+AS234+AX234+AY234+AZ234+BE234+BF234+BG234+BL234+BM234+BN234+BS234+BT234+BU234+BZ234+CA234+CB234+CG234+CH234+CI234+CN234+CO234+CP234+CU234+CV234+CW234+DB234+DC234+DD234+DI234+DJ234+DK234+DP234+DQ234+DR234+DW234+DX234+DY234+ED234+EE234+EF234+EK234+EL234+EM234+ER234+ES234+ET234+EY234+EZ234+FA234+FF234+FG234+FH234+FM234+FN234+FO234+FT234+FU234+FV234+GA234+GB234+GC234+GH234+GI234+GJ234+GO234+GP234+GQ234+GV234+GW234+GX234+HC234+HD234+HE234+HJ234+HK234+HL234+'Daftar Pegawai'!K228+'Daftar Pegawai'!M228+'Daftar Pegawai'!U228+'Daftar Pegawai'!O228+'Daftar Pegawai'!Q228+'Daftar Pegawai'!S228
 )
)</f>
        <v>1</v>
      </c>
      <c r="IF234" s="78">
        <f t="shared" si="501"/>
        <v>1</v>
      </c>
    </row>
    <row r="235" spans="1:240" x14ac:dyDescent="0.25">
      <c r="A235" s="121">
        <f t="shared" si="407"/>
        <v>225</v>
      </c>
      <c r="B235" s="121">
        <f>'Daftar Pegawai'!B229</f>
        <v>0</v>
      </c>
      <c r="C235" s="121">
        <f>'Daftar Pegawai'!C229</f>
        <v>0</v>
      </c>
      <c r="D235" s="118"/>
      <c r="E235" s="118"/>
      <c r="F235" s="119"/>
      <c r="G235" s="119"/>
      <c r="H235" s="77">
        <f t="shared" si="408"/>
        <v>0</v>
      </c>
      <c r="I235" s="77">
        <f t="shared" si="409"/>
        <v>0</v>
      </c>
      <c r="J235" s="77">
        <f t="shared" si="410"/>
        <v>0</v>
      </c>
      <c r="K235" s="118"/>
      <c r="L235" s="118"/>
      <c r="M235" s="119"/>
      <c r="N235" s="119"/>
      <c r="O235" s="77">
        <f t="shared" si="411"/>
        <v>0</v>
      </c>
      <c r="P235" s="77">
        <f t="shared" si="412"/>
        <v>0</v>
      </c>
      <c r="Q235" s="77">
        <f t="shared" si="413"/>
        <v>0</v>
      </c>
      <c r="R235" s="118"/>
      <c r="S235" s="118"/>
      <c r="T235" s="119"/>
      <c r="U235" s="119"/>
      <c r="V235" s="77">
        <f t="shared" si="414"/>
        <v>0</v>
      </c>
      <c r="W235" s="77">
        <f t="shared" si="415"/>
        <v>0</v>
      </c>
      <c r="X235" s="77">
        <f t="shared" si="416"/>
        <v>0</v>
      </c>
      <c r="Y235" s="118"/>
      <c r="Z235" s="118"/>
      <c r="AA235" s="119"/>
      <c r="AB235" s="119"/>
      <c r="AC235" s="77">
        <f t="shared" si="417"/>
        <v>0</v>
      </c>
      <c r="AD235" s="77">
        <f t="shared" si="418"/>
        <v>0</v>
      </c>
      <c r="AE235" s="77">
        <f t="shared" si="419"/>
        <v>0</v>
      </c>
      <c r="AF235" s="118"/>
      <c r="AG235" s="118"/>
      <c r="AH235" s="119"/>
      <c r="AI235" s="119"/>
      <c r="AJ235" s="77">
        <f t="shared" si="420"/>
        <v>0</v>
      </c>
      <c r="AK235" s="77">
        <f t="shared" si="421"/>
        <v>0</v>
      </c>
      <c r="AL235" s="77">
        <f t="shared" si="422"/>
        <v>0</v>
      </c>
      <c r="AM235" s="118"/>
      <c r="AN235" s="118"/>
      <c r="AO235" s="119"/>
      <c r="AP235" s="119"/>
      <c r="AQ235" s="77">
        <f t="shared" si="423"/>
        <v>0</v>
      </c>
      <c r="AR235" s="77">
        <f t="shared" si="424"/>
        <v>0</v>
      </c>
      <c r="AS235" s="77">
        <f t="shared" si="425"/>
        <v>0</v>
      </c>
      <c r="AT235" s="118"/>
      <c r="AU235" s="118"/>
      <c r="AV235" s="119"/>
      <c r="AW235" s="119"/>
      <c r="AX235" s="77">
        <f t="shared" si="426"/>
        <v>0</v>
      </c>
      <c r="AY235" s="77">
        <f t="shared" si="427"/>
        <v>0</v>
      </c>
      <c r="AZ235" s="77">
        <f t="shared" si="428"/>
        <v>0</v>
      </c>
      <c r="BA235" s="118"/>
      <c r="BB235" s="118"/>
      <c r="BC235" s="119"/>
      <c r="BD235" s="119"/>
      <c r="BE235" s="77">
        <f t="shared" si="429"/>
        <v>0</v>
      </c>
      <c r="BF235" s="77">
        <f t="shared" si="430"/>
        <v>0</v>
      </c>
      <c r="BG235" s="77">
        <f t="shared" si="431"/>
        <v>0</v>
      </c>
      <c r="BH235" s="118"/>
      <c r="BI235" s="118"/>
      <c r="BJ235" s="119"/>
      <c r="BK235" s="119"/>
      <c r="BL235" s="77">
        <f t="shared" si="432"/>
        <v>0</v>
      </c>
      <c r="BM235" s="77">
        <f t="shared" si="433"/>
        <v>0</v>
      </c>
      <c r="BN235" s="77">
        <f t="shared" si="434"/>
        <v>0</v>
      </c>
      <c r="BO235" s="118"/>
      <c r="BP235" s="118"/>
      <c r="BQ235" s="119"/>
      <c r="BR235" s="119"/>
      <c r="BS235" s="77">
        <f t="shared" si="435"/>
        <v>0</v>
      </c>
      <c r="BT235" s="77">
        <f t="shared" si="436"/>
        <v>0</v>
      </c>
      <c r="BU235" s="77">
        <f t="shared" si="437"/>
        <v>0</v>
      </c>
      <c r="BV235" s="118"/>
      <c r="BW235" s="118"/>
      <c r="BX235" s="119"/>
      <c r="BY235" s="119"/>
      <c r="BZ235" s="77">
        <f t="shared" si="438"/>
        <v>0</v>
      </c>
      <c r="CA235" s="77">
        <f t="shared" si="439"/>
        <v>0</v>
      </c>
      <c r="CB235" s="77">
        <f t="shared" si="440"/>
        <v>0</v>
      </c>
      <c r="CC235" s="118"/>
      <c r="CD235" s="118"/>
      <c r="CE235" s="119"/>
      <c r="CF235" s="119"/>
      <c r="CG235" s="77">
        <f t="shared" si="441"/>
        <v>0</v>
      </c>
      <c r="CH235" s="77">
        <f t="shared" si="442"/>
        <v>0</v>
      </c>
      <c r="CI235" s="77">
        <f t="shared" si="443"/>
        <v>0</v>
      </c>
      <c r="CJ235" s="118"/>
      <c r="CK235" s="118"/>
      <c r="CL235" s="119"/>
      <c r="CM235" s="119"/>
      <c r="CN235" s="77">
        <f t="shared" si="444"/>
        <v>0</v>
      </c>
      <c r="CO235" s="77">
        <f t="shared" si="445"/>
        <v>0</v>
      </c>
      <c r="CP235" s="77">
        <f t="shared" si="446"/>
        <v>0</v>
      </c>
      <c r="CQ235" s="118"/>
      <c r="CR235" s="118"/>
      <c r="CS235" s="119"/>
      <c r="CT235" s="119"/>
      <c r="CU235" s="77">
        <f t="shared" si="447"/>
        <v>0</v>
      </c>
      <c r="CV235" s="77">
        <f t="shared" si="448"/>
        <v>0</v>
      </c>
      <c r="CW235" s="77">
        <f t="shared" si="449"/>
        <v>0</v>
      </c>
      <c r="CX235" s="118"/>
      <c r="CY235" s="118"/>
      <c r="CZ235" s="119"/>
      <c r="DA235" s="119"/>
      <c r="DB235" s="77">
        <f t="shared" si="450"/>
        <v>0</v>
      </c>
      <c r="DC235" s="77">
        <f t="shared" si="451"/>
        <v>0</v>
      </c>
      <c r="DD235" s="77">
        <f t="shared" si="452"/>
        <v>0</v>
      </c>
      <c r="DE235" s="118"/>
      <c r="DF235" s="118"/>
      <c r="DG235" s="119"/>
      <c r="DH235" s="119"/>
      <c r="DI235" s="77">
        <f t="shared" si="453"/>
        <v>0</v>
      </c>
      <c r="DJ235" s="77">
        <f t="shared" si="454"/>
        <v>0</v>
      </c>
      <c r="DK235" s="77">
        <f t="shared" si="455"/>
        <v>0</v>
      </c>
      <c r="DL235" s="118"/>
      <c r="DM235" s="118"/>
      <c r="DN235" s="119"/>
      <c r="DO235" s="119"/>
      <c r="DP235" s="77">
        <f t="shared" si="456"/>
        <v>0</v>
      </c>
      <c r="DQ235" s="77">
        <f t="shared" si="457"/>
        <v>0</v>
      </c>
      <c r="DR235" s="77">
        <f t="shared" si="458"/>
        <v>0</v>
      </c>
      <c r="DS235" s="118"/>
      <c r="DT235" s="118"/>
      <c r="DU235" s="119"/>
      <c r="DV235" s="119"/>
      <c r="DW235" s="77">
        <f t="shared" si="459"/>
        <v>0</v>
      </c>
      <c r="DX235" s="77">
        <f t="shared" si="460"/>
        <v>0</v>
      </c>
      <c r="DY235" s="77">
        <f t="shared" si="461"/>
        <v>0</v>
      </c>
      <c r="DZ235" s="118"/>
      <c r="EA235" s="118"/>
      <c r="EB235" s="119"/>
      <c r="EC235" s="119"/>
      <c r="ED235" s="77">
        <f t="shared" si="462"/>
        <v>0</v>
      </c>
      <c r="EE235" s="77">
        <f t="shared" si="463"/>
        <v>0</v>
      </c>
      <c r="EF235" s="77">
        <f t="shared" si="464"/>
        <v>0</v>
      </c>
      <c r="EG235" s="118"/>
      <c r="EH235" s="118"/>
      <c r="EI235" s="119"/>
      <c r="EJ235" s="119"/>
      <c r="EK235" s="77">
        <f t="shared" si="465"/>
        <v>0</v>
      </c>
      <c r="EL235" s="77">
        <f t="shared" si="466"/>
        <v>0</v>
      </c>
      <c r="EM235" s="77">
        <f t="shared" si="467"/>
        <v>0</v>
      </c>
      <c r="EN235" s="118"/>
      <c r="EO235" s="118"/>
      <c r="EP235" s="119"/>
      <c r="EQ235" s="119"/>
      <c r="ER235" s="77">
        <f t="shared" si="468"/>
        <v>0</v>
      </c>
      <c r="ES235" s="77">
        <f t="shared" si="469"/>
        <v>0</v>
      </c>
      <c r="ET235" s="77">
        <f t="shared" si="470"/>
        <v>0</v>
      </c>
      <c r="EU235" s="118"/>
      <c r="EV235" s="118"/>
      <c r="EW235" s="119"/>
      <c r="EX235" s="119"/>
      <c r="EY235" s="77">
        <f t="shared" si="471"/>
        <v>0</v>
      </c>
      <c r="EZ235" s="77">
        <f t="shared" si="472"/>
        <v>0</v>
      </c>
      <c r="FA235" s="77">
        <f t="shared" si="473"/>
        <v>0</v>
      </c>
      <c r="FB235" s="118"/>
      <c r="FC235" s="118"/>
      <c r="FD235" s="119"/>
      <c r="FE235" s="119"/>
      <c r="FF235" s="77">
        <f t="shared" si="474"/>
        <v>0</v>
      </c>
      <c r="FG235" s="77">
        <f t="shared" si="475"/>
        <v>0</v>
      </c>
      <c r="FH235" s="77">
        <f t="shared" si="476"/>
        <v>0</v>
      </c>
      <c r="FI235" s="118"/>
      <c r="FJ235" s="118"/>
      <c r="FK235" s="119"/>
      <c r="FL235" s="119"/>
      <c r="FM235" s="77">
        <f t="shared" si="477"/>
        <v>0</v>
      </c>
      <c r="FN235" s="77">
        <f t="shared" si="478"/>
        <v>0</v>
      </c>
      <c r="FO235" s="77">
        <f t="shared" si="479"/>
        <v>0</v>
      </c>
      <c r="FP235" s="118"/>
      <c r="FQ235" s="118"/>
      <c r="FR235" s="119"/>
      <c r="FS235" s="119"/>
      <c r="FT235" s="77">
        <f t="shared" si="480"/>
        <v>0</v>
      </c>
      <c r="FU235" s="77">
        <f t="shared" si="481"/>
        <v>0</v>
      </c>
      <c r="FV235" s="77">
        <f t="shared" si="482"/>
        <v>0</v>
      </c>
      <c r="FW235" s="118"/>
      <c r="FX235" s="118"/>
      <c r="FY235" s="119"/>
      <c r="FZ235" s="119"/>
      <c r="GA235" s="77">
        <f t="shared" si="483"/>
        <v>0</v>
      </c>
      <c r="GB235" s="77">
        <f t="shared" si="484"/>
        <v>0</v>
      </c>
      <c r="GC235" s="77">
        <f t="shared" si="485"/>
        <v>0</v>
      </c>
      <c r="GD235" s="118"/>
      <c r="GE235" s="118"/>
      <c r="GF235" s="119"/>
      <c r="GG235" s="119"/>
      <c r="GH235" s="77">
        <f t="shared" si="486"/>
        <v>0</v>
      </c>
      <c r="GI235" s="77">
        <f t="shared" si="487"/>
        <v>0</v>
      </c>
      <c r="GJ235" s="77">
        <f t="shared" si="488"/>
        <v>0</v>
      </c>
      <c r="GK235" s="118"/>
      <c r="GL235" s="118"/>
      <c r="GM235" s="119"/>
      <c r="GN235" s="119"/>
      <c r="GO235" s="77">
        <f t="shared" si="489"/>
        <v>0</v>
      </c>
      <c r="GP235" s="77">
        <f t="shared" si="490"/>
        <v>0</v>
      </c>
      <c r="GQ235" s="77">
        <f t="shared" si="491"/>
        <v>0</v>
      </c>
      <c r="GR235" s="118"/>
      <c r="GS235" s="118"/>
      <c r="GT235" s="119"/>
      <c r="GU235" s="119"/>
      <c r="GV235" s="77">
        <f t="shared" si="492"/>
        <v>0</v>
      </c>
      <c r="GW235" s="77">
        <f t="shared" si="493"/>
        <v>0</v>
      </c>
      <c r="GX235" s="77">
        <f t="shared" si="494"/>
        <v>0</v>
      </c>
      <c r="GY235" s="118"/>
      <c r="GZ235" s="118"/>
      <c r="HA235" s="119"/>
      <c r="HB235" s="119"/>
      <c r="HC235" s="77">
        <f t="shared" si="495"/>
        <v>0</v>
      </c>
      <c r="HD235" s="77">
        <f t="shared" si="496"/>
        <v>0</v>
      </c>
      <c r="HE235" s="77">
        <f t="shared" si="497"/>
        <v>0</v>
      </c>
      <c r="HF235" s="118"/>
      <c r="HG235" s="118"/>
      <c r="HH235" s="119"/>
      <c r="HI235" s="119"/>
      <c r="HJ235" s="77">
        <f t="shared" si="498"/>
        <v>0</v>
      </c>
      <c r="HK235" s="77">
        <f t="shared" si="499"/>
        <v>0</v>
      </c>
      <c r="HL235" s="77">
        <f t="shared" si="500"/>
        <v>0</v>
      </c>
      <c r="HM235" s="120"/>
      <c r="HN235" s="120"/>
      <c r="HO235" s="120"/>
      <c r="HP235" s="120"/>
      <c r="HQ235" s="120"/>
      <c r="HR235" s="120"/>
      <c r="HS235" s="76">
        <f t="shared" si="395"/>
        <v>0</v>
      </c>
      <c r="HT235" s="76">
        <f t="shared" si="396"/>
        <v>0</v>
      </c>
      <c r="HU235" s="76">
        <f t="shared" si="397"/>
        <v>0</v>
      </c>
      <c r="HV235" s="76">
        <f t="shared" si="398"/>
        <v>0</v>
      </c>
      <c r="HW235" s="76">
        <f t="shared" si="399"/>
        <v>0</v>
      </c>
      <c r="HX235" s="76">
        <f t="shared" si="400"/>
        <v>0</v>
      </c>
      <c r="HY235" s="76">
        <f t="shared" si="401"/>
        <v>0</v>
      </c>
      <c r="HZ235" s="76">
        <f t="shared" si="402"/>
        <v>0</v>
      </c>
      <c r="IA235" s="76">
        <f t="shared" si="403"/>
        <v>0</v>
      </c>
      <c r="IB235" s="76">
        <f t="shared" si="404"/>
        <v>0</v>
      </c>
      <c r="IC235" s="76">
        <f t="shared" si="405"/>
        <v>0</v>
      </c>
      <c r="ID235" s="76">
        <f t="shared" si="502"/>
        <v>0</v>
      </c>
      <c r="IE235" s="78">
        <f>IF('Daftar Pegawai'!I229="ASN YANG TIDAK DIBAYARKAN TPP",100%,
 IF(HZ235&gt;=$C$4,100%,
 (HN235*3%)+H235+I235+J235+O235+P235+Q235+V235+W235+X235+AC235+AD235+AE235+AJ235+AK235+AL235+AQ235+AR235+AS235+AX235+AY235+AZ235+BE235+BF235+BG235+BL235+BM235+BN235+BS235+BT235+BU235+BZ235+CA235+CB235+CG235+CH235+CI235+CN235+CO235+CP235+CU235+CV235+CW235+DB235+DC235+DD235+DI235+DJ235+DK235+DP235+DQ235+DR235+DW235+DX235+DY235+ED235+EE235+EF235+EK235+EL235+EM235+ER235+ES235+ET235+EY235+EZ235+FA235+FF235+FG235+FH235+FM235+FN235+FO235+FT235+FU235+FV235+GA235+GB235+GC235+GH235+GI235+GJ235+GO235+GP235+GQ235+GV235+GW235+GX235+HC235+HD235+HE235+HJ235+HK235+HL235+'Daftar Pegawai'!K229+'Daftar Pegawai'!M229+'Daftar Pegawai'!U229+'Daftar Pegawai'!O229+'Daftar Pegawai'!Q229+'Daftar Pegawai'!S229
 )
)</f>
        <v>1</v>
      </c>
      <c r="IF235" s="78">
        <f t="shared" si="501"/>
        <v>1</v>
      </c>
    </row>
    <row r="236" spans="1:240" x14ac:dyDescent="0.25">
      <c r="A236" s="121">
        <f t="shared" si="407"/>
        <v>226</v>
      </c>
      <c r="B236" s="121">
        <f>'Daftar Pegawai'!B230</f>
        <v>0</v>
      </c>
      <c r="C236" s="121">
        <f>'Daftar Pegawai'!C230</f>
        <v>0</v>
      </c>
      <c r="D236" s="118"/>
      <c r="E236" s="118"/>
      <c r="F236" s="119"/>
      <c r="G236" s="119"/>
      <c r="H236" s="77">
        <f t="shared" si="408"/>
        <v>0</v>
      </c>
      <c r="I236" s="77">
        <f t="shared" si="409"/>
        <v>0</v>
      </c>
      <c r="J236" s="77">
        <f t="shared" si="410"/>
        <v>0</v>
      </c>
      <c r="K236" s="118"/>
      <c r="L236" s="118"/>
      <c r="M236" s="119"/>
      <c r="N236" s="119"/>
      <c r="O236" s="77">
        <f t="shared" si="411"/>
        <v>0</v>
      </c>
      <c r="P236" s="77">
        <f t="shared" si="412"/>
        <v>0</v>
      </c>
      <c r="Q236" s="77">
        <f t="shared" si="413"/>
        <v>0</v>
      </c>
      <c r="R236" s="118"/>
      <c r="S236" s="118"/>
      <c r="T236" s="119"/>
      <c r="U236" s="119"/>
      <c r="V236" s="77">
        <f t="shared" si="414"/>
        <v>0</v>
      </c>
      <c r="W236" s="77">
        <f t="shared" si="415"/>
        <v>0</v>
      </c>
      <c r="X236" s="77">
        <f t="shared" si="416"/>
        <v>0</v>
      </c>
      <c r="Y236" s="118"/>
      <c r="Z236" s="118"/>
      <c r="AA236" s="119"/>
      <c r="AB236" s="119"/>
      <c r="AC236" s="77">
        <f t="shared" si="417"/>
        <v>0</v>
      </c>
      <c r="AD236" s="77">
        <f t="shared" si="418"/>
        <v>0</v>
      </c>
      <c r="AE236" s="77">
        <f t="shared" si="419"/>
        <v>0</v>
      </c>
      <c r="AF236" s="118"/>
      <c r="AG236" s="118"/>
      <c r="AH236" s="119"/>
      <c r="AI236" s="119"/>
      <c r="AJ236" s="77">
        <f t="shared" si="420"/>
        <v>0</v>
      </c>
      <c r="AK236" s="77">
        <f t="shared" si="421"/>
        <v>0</v>
      </c>
      <c r="AL236" s="77">
        <f t="shared" si="422"/>
        <v>0</v>
      </c>
      <c r="AM236" s="118"/>
      <c r="AN236" s="118"/>
      <c r="AO236" s="119"/>
      <c r="AP236" s="119"/>
      <c r="AQ236" s="77">
        <f t="shared" si="423"/>
        <v>0</v>
      </c>
      <c r="AR236" s="77">
        <f t="shared" si="424"/>
        <v>0</v>
      </c>
      <c r="AS236" s="77">
        <f t="shared" si="425"/>
        <v>0</v>
      </c>
      <c r="AT236" s="118"/>
      <c r="AU236" s="118"/>
      <c r="AV236" s="119"/>
      <c r="AW236" s="119"/>
      <c r="AX236" s="77">
        <f t="shared" si="426"/>
        <v>0</v>
      </c>
      <c r="AY236" s="77">
        <f t="shared" si="427"/>
        <v>0</v>
      </c>
      <c r="AZ236" s="77">
        <f t="shared" si="428"/>
        <v>0</v>
      </c>
      <c r="BA236" s="118"/>
      <c r="BB236" s="118"/>
      <c r="BC236" s="119"/>
      <c r="BD236" s="119"/>
      <c r="BE236" s="77">
        <f t="shared" si="429"/>
        <v>0</v>
      </c>
      <c r="BF236" s="77">
        <f t="shared" si="430"/>
        <v>0</v>
      </c>
      <c r="BG236" s="77">
        <f t="shared" si="431"/>
        <v>0</v>
      </c>
      <c r="BH236" s="118"/>
      <c r="BI236" s="118"/>
      <c r="BJ236" s="119"/>
      <c r="BK236" s="119"/>
      <c r="BL236" s="77">
        <f t="shared" si="432"/>
        <v>0</v>
      </c>
      <c r="BM236" s="77">
        <f t="shared" si="433"/>
        <v>0</v>
      </c>
      <c r="BN236" s="77">
        <f t="shared" si="434"/>
        <v>0</v>
      </c>
      <c r="BO236" s="118"/>
      <c r="BP236" s="118"/>
      <c r="BQ236" s="119"/>
      <c r="BR236" s="119"/>
      <c r="BS236" s="77">
        <f t="shared" si="435"/>
        <v>0</v>
      </c>
      <c r="BT236" s="77">
        <f t="shared" si="436"/>
        <v>0</v>
      </c>
      <c r="BU236" s="77">
        <f t="shared" si="437"/>
        <v>0</v>
      </c>
      <c r="BV236" s="118"/>
      <c r="BW236" s="118"/>
      <c r="BX236" s="119"/>
      <c r="BY236" s="119"/>
      <c r="BZ236" s="77">
        <f t="shared" si="438"/>
        <v>0</v>
      </c>
      <c r="CA236" s="77">
        <f t="shared" si="439"/>
        <v>0</v>
      </c>
      <c r="CB236" s="77">
        <f t="shared" si="440"/>
        <v>0</v>
      </c>
      <c r="CC236" s="118"/>
      <c r="CD236" s="118"/>
      <c r="CE236" s="119"/>
      <c r="CF236" s="119"/>
      <c r="CG236" s="77">
        <f t="shared" si="441"/>
        <v>0</v>
      </c>
      <c r="CH236" s="77">
        <f t="shared" si="442"/>
        <v>0</v>
      </c>
      <c r="CI236" s="77">
        <f t="shared" si="443"/>
        <v>0</v>
      </c>
      <c r="CJ236" s="118"/>
      <c r="CK236" s="118"/>
      <c r="CL236" s="119"/>
      <c r="CM236" s="119"/>
      <c r="CN236" s="77">
        <f t="shared" si="444"/>
        <v>0</v>
      </c>
      <c r="CO236" s="77">
        <f t="shared" si="445"/>
        <v>0</v>
      </c>
      <c r="CP236" s="77">
        <f t="shared" si="446"/>
        <v>0</v>
      </c>
      <c r="CQ236" s="118"/>
      <c r="CR236" s="118"/>
      <c r="CS236" s="119"/>
      <c r="CT236" s="119"/>
      <c r="CU236" s="77">
        <f t="shared" si="447"/>
        <v>0</v>
      </c>
      <c r="CV236" s="77">
        <f t="shared" si="448"/>
        <v>0</v>
      </c>
      <c r="CW236" s="77">
        <f t="shared" si="449"/>
        <v>0</v>
      </c>
      <c r="CX236" s="118"/>
      <c r="CY236" s="118"/>
      <c r="CZ236" s="119"/>
      <c r="DA236" s="119"/>
      <c r="DB236" s="77">
        <f t="shared" si="450"/>
        <v>0</v>
      </c>
      <c r="DC236" s="77">
        <f t="shared" si="451"/>
        <v>0</v>
      </c>
      <c r="DD236" s="77">
        <f t="shared" si="452"/>
        <v>0</v>
      </c>
      <c r="DE236" s="118"/>
      <c r="DF236" s="118"/>
      <c r="DG236" s="119"/>
      <c r="DH236" s="119"/>
      <c r="DI236" s="77">
        <f t="shared" si="453"/>
        <v>0</v>
      </c>
      <c r="DJ236" s="77">
        <f t="shared" si="454"/>
        <v>0</v>
      </c>
      <c r="DK236" s="77">
        <f t="shared" si="455"/>
        <v>0</v>
      </c>
      <c r="DL236" s="118"/>
      <c r="DM236" s="118"/>
      <c r="DN236" s="119"/>
      <c r="DO236" s="119"/>
      <c r="DP236" s="77">
        <f t="shared" si="456"/>
        <v>0</v>
      </c>
      <c r="DQ236" s="77">
        <f t="shared" si="457"/>
        <v>0</v>
      </c>
      <c r="DR236" s="77">
        <f t="shared" si="458"/>
        <v>0</v>
      </c>
      <c r="DS236" s="118"/>
      <c r="DT236" s="118"/>
      <c r="DU236" s="119"/>
      <c r="DV236" s="119"/>
      <c r="DW236" s="77">
        <f t="shared" si="459"/>
        <v>0</v>
      </c>
      <c r="DX236" s="77">
        <f t="shared" si="460"/>
        <v>0</v>
      </c>
      <c r="DY236" s="77">
        <f t="shared" si="461"/>
        <v>0</v>
      </c>
      <c r="DZ236" s="118"/>
      <c r="EA236" s="118"/>
      <c r="EB236" s="119"/>
      <c r="EC236" s="119"/>
      <c r="ED236" s="77">
        <f t="shared" si="462"/>
        <v>0</v>
      </c>
      <c r="EE236" s="77">
        <f t="shared" si="463"/>
        <v>0</v>
      </c>
      <c r="EF236" s="77">
        <f t="shared" si="464"/>
        <v>0</v>
      </c>
      <c r="EG236" s="118"/>
      <c r="EH236" s="118"/>
      <c r="EI236" s="119"/>
      <c r="EJ236" s="119"/>
      <c r="EK236" s="77">
        <f t="shared" si="465"/>
        <v>0</v>
      </c>
      <c r="EL236" s="77">
        <f t="shared" si="466"/>
        <v>0</v>
      </c>
      <c r="EM236" s="77">
        <f t="shared" si="467"/>
        <v>0</v>
      </c>
      <c r="EN236" s="118"/>
      <c r="EO236" s="118"/>
      <c r="EP236" s="119"/>
      <c r="EQ236" s="119"/>
      <c r="ER236" s="77">
        <f t="shared" si="468"/>
        <v>0</v>
      </c>
      <c r="ES236" s="77">
        <f t="shared" si="469"/>
        <v>0</v>
      </c>
      <c r="ET236" s="77">
        <f t="shared" si="470"/>
        <v>0</v>
      </c>
      <c r="EU236" s="118"/>
      <c r="EV236" s="118"/>
      <c r="EW236" s="119"/>
      <c r="EX236" s="119"/>
      <c r="EY236" s="77">
        <f t="shared" si="471"/>
        <v>0</v>
      </c>
      <c r="EZ236" s="77">
        <f t="shared" si="472"/>
        <v>0</v>
      </c>
      <c r="FA236" s="77">
        <f t="shared" si="473"/>
        <v>0</v>
      </c>
      <c r="FB236" s="118"/>
      <c r="FC236" s="118"/>
      <c r="FD236" s="119"/>
      <c r="FE236" s="119"/>
      <c r="FF236" s="77">
        <f t="shared" si="474"/>
        <v>0</v>
      </c>
      <c r="FG236" s="77">
        <f t="shared" si="475"/>
        <v>0</v>
      </c>
      <c r="FH236" s="77">
        <f t="shared" si="476"/>
        <v>0</v>
      </c>
      <c r="FI236" s="118"/>
      <c r="FJ236" s="118"/>
      <c r="FK236" s="119"/>
      <c r="FL236" s="119"/>
      <c r="FM236" s="77">
        <f t="shared" si="477"/>
        <v>0</v>
      </c>
      <c r="FN236" s="77">
        <f t="shared" si="478"/>
        <v>0</v>
      </c>
      <c r="FO236" s="77">
        <f t="shared" si="479"/>
        <v>0</v>
      </c>
      <c r="FP236" s="118"/>
      <c r="FQ236" s="118"/>
      <c r="FR236" s="119"/>
      <c r="FS236" s="119"/>
      <c r="FT236" s="77">
        <f t="shared" si="480"/>
        <v>0</v>
      </c>
      <c r="FU236" s="77">
        <f t="shared" si="481"/>
        <v>0</v>
      </c>
      <c r="FV236" s="77">
        <f t="shared" si="482"/>
        <v>0</v>
      </c>
      <c r="FW236" s="118"/>
      <c r="FX236" s="118"/>
      <c r="FY236" s="119"/>
      <c r="FZ236" s="119"/>
      <c r="GA236" s="77">
        <f t="shared" si="483"/>
        <v>0</v>
      </c>
      <c r="GB236" s="77">
        <f t="shared" si="484"/>
        <v>0</v>
      </c>
      <c r="GC236" s="77">
        <f t="shared" si="485"/>
        <v>0</v>
      </c>
      <c r="GD236" s="118"/>
      <c r="GE236" s="118"/>
      <c r="GF236" s="119"/>
      <c r="GG236" s="119"/>
      <c r="GH236" s="77">
        <f t="shared" si="486"/>
        <v>0</v>
      </c>
      <c r="GI236" s="77">
        <f t="shared" si="487"/>
        <v>0</v>
      </c>
      <c r="GJ236" s="77">
        <f t="shared" si="488"/>
        <v>0</v>
      </c>
      <c r="GK236" s="118"/>
      <c r="GL236" s="118"/>
      <c r="GM236" s="119"/>
      <c r="GN236" s="119"/>
      <c r="GO236" s="77">
        <f t="shared" si="489"/>
        <v>0</v>
      </c>
      <c r="GP236" s="77">
        <f t="shared" si="490"/>
        <v>0</v>
      </c>
      <c r="GQ236" s="77">
        <f t="shared" si="491"/>
        <v>0</v>
      </c>
      <c r="GR236" s="118"/>
      <c r="GS236" s="118"/>
      <c r="GT236" s="119"/>
      <c r="GU236" s="119"/>
      <c r="GV236" s="77">
        <f t="shared" si="492"/>
        <v>0</v>
      </c>
      <c r="GW236" s="77">
        <f t="shared" si="493"/>
        <v>0</v>
      </c>
      <c r="GX236" s="77">
        <f t="shared" si="494"/>
        <v>0</v>
      </c>
      <c r="GY236" s="118"/>
      <c r="GZ236" s="118"/>
      <c r="HA236" s="119"/>
      <c r="HB236" s="119"/>
      <c r="HC236" s="77">
        <f t="shared" si="495"/>
        <v>0</v>
      </c>
      <c r="HD236" s="77">
        <f t="shared" si="496"/>
        <v>0</v>
      </c>
      <c r="HE236" s="77">
        <f t="shared" si="497"/>
        <v>0</v>
      </c>
      <c r="HF236" s="118"/>
      <c r="HG236" s="118"/>
      <c r="HH236" s="119"/>
      <c r="HI236" s="119"/>
      <c r="HJ236" s="77">
        <f t="shared" si="498"/>
        <v>0</v>
      </c>
      <c r="HK236" s="77">
        <f t="shared" si="499"/>
        <v>0</v>
      </c>
      <c r="HL236" s="77">
        <f t="shared" si="500"/>
        <v>0</v>
      </c>
      <c r="HM236" s="120"/>
      <c r="HN236" s="120"/>
      <c r="HO236" s="120"/>
      <c r="HP236" s="120"/>
      <c r="HQ236" s="120"/>
      <c r="HR236" s="120"/>
      <c r="HS236" s="76">
        <f t="shared" si="395"/>
        <v>0</v>
      </c>
      <c r="HT236" s="76">
        <f t="shared" si="396"/>
        <v>0</v>
      </c>
      <c r="HU236" s="76">
        <f t="shared" si="397"/>
        <v>0</v>
      </c>
      <c r="HV236" s="76">
        <f t="shared" si="398"/>
        <v>0</v>
      </c>
      <c r="HW236" s="76">
        <f t="shared" si="399"/>
        <v>0</v>
      </c>
      <c r="HX236" s="76">
        <f t="shared" si="400"/>
        <v>0</v>
      </c>
      <c r="HY236" s="76">
        <f t="shared" si="401"/>
        <v>0</v>
      </c>
      <c r="HZ236" s="76">
        <f t="shared" si="402"/>
        <v>0</v>
      </c>
      <c r="IA236" s="76">
        <f t="shared" si="403"/>
        <v>0</v>
      </c>
      <c r="IB236" s="76">
        <f t="shared" si="404"/>
        <v>0</v>
      </c>
      <c r="IC236" s="76">
        <f t="shared" si="405"/>
        <v>0</v>
      </c>
      <c r="ID236" s="76">
        <f t="shared" si="502"/>
        <v>0</v>
      </c>
      <c r="IE236" s="78">
        <f>IF('Daftar Pegawai'!I230="ASN YANG TIDAK DIBAYARKAN TPP",100%,
 IF(HZ236&gt;=$C$4,100%,
 (HN236*3%)+H236+I236+J236+O236+P236+Q236+V236+W236+X236+AC236+AD236+AE236+AJ236+AK236+AL236+AQ236+AR236+AS236+AX236+AY236+AZ236+BE236+BF236+BG236+BL236+BM236+BN236+BS236+BT236+BU236+BZ236+CA236+CB236+CG236+CH236+CI236+CN236+CO236+CP236+CU236+CV236+CW236+DB236+DC236+DD236+DI236+DJ236+DK236+DP236+DQ236+DR236+DW236+DX236+DY236+ED236+EE236+EF236+EK236+EL236+EM236+ER236+ES236+ET236+EY236+EZ236+FA236+FF236+FG236+FH236+FM236+FN236+FO236+FT236+FU236+FV236+GA236+GB236+GC236+GH236+GI236+GJ236+GO236+GP236+GQ236+GV236+GW236+GX236+HC236+HD236+HE236+HJ236+HK236+HL236+'Daftar Pegawai'!K230+'Daftar Pegawai'!M230+'Daftar Pegawai'!U230+'Daftar Pegawai'!O230+'Daftar Pegawai'!Q230+'Daftar Pegawai'!S230
 )
)</f>
        <v>1</v>
      </c>
      <c r="IF236" s="78">
        <f t="shared" si="501"/>
        <v>1</v>
      </c>
    </row>
    <row r="237" spans="1:240" x14ac:dyDescent="0.25">
      <c r="A237" s="121">
        <f t="shared" si="407"/>
        <v>227</v>
      </c>
      <c r="B237" s="121">
        <f>'Daftar Pegawai'!B231</f>
        <v>0</v>
      </c>
      <c r="C237" s="121">
        <f>'Daftar Pegawai'!C231</f>
        <v>0</v>
      </c>
      <c r="D237" s="118"/>
      <c r="E237" s="118"/>
      <c r="F237" s="119"/>
      <c r="G237" s="119"/>
      <c r="H237" s="77">
        <f t="shared" si="408"/>
        <v>0</v>
      </c>
      <c r="I237" s="77">
        <f t="shared" si="409"/>
        <v>0</v>
      </c>
      <c r="J237" s="77">
        <f t="shared" si="410"/>
        <v>0</v>
      </c>
      <c r="K237" s="118"/>
      <c r="L237" s="118"/>
      <c r="M237" s="119"/>
      <c r="N237" s="119"/>
      <c r="O237" s="77">
        <f t="shared" si="411"/>
        <v>0</v>
      </c>
      <c r="P237" s="77">
        <f t="shared" si="412"/>
        <v>0</v>
      </c>
      <c r="Q237" s="77">
        <f t="shared" si="413"/>
        <v>0</v>
      </c>
      <c r="R237" s="118"/>
      <c r="S237" s="118"/>
      <c r="T237" s="119"/>
      <c r="U237" s="119"/>
      <c r="V237" s="77">
        <f t="shared" si="414"/>
        <v>0</v>
      </c>
      <c r="W237" s="77">
        <f t="shared" si="415"/>
        <v>0</v>
      </c>
      <c r="X237" s="77">
        <f t="shared" si="416"/>
        <v>0</v>
      </c>
      <c r="Y237" s="118"/>
      <c r="Z237" s="118"/>
      <c r="AA237" s="119"/>
      <c r="AB237" s="119"/>
      <c r="AC237" s="77">
        <f t="shared" si="417"/>
        <v>0</v>
      </c>
      <c r="AD237" s="77">
        <f t="shared" si="418"/>
        <v>0</v>
      </c>
      <c r="AE237" s="77">
        <f t="shared" si="419"/>
        <v>0</v>
      </c>
      <c r="AF237" s="118"/>
      <c r="AG237" s="118"/>
      <c r="AH237" s="119"/>
      <c r="AI237" s="119"/>
      <c r="AJ237" s="77">
        <f t="shared" si="420"/>
        <v>0</v>
      </c>
      <c r="AK237" s="77">
        <f t="shared" si="421"/>
        <v>0</v>
      </c>
      <c r="AL237" s="77">
        <f t="shared" si="422"/>
        <v>0</v>
      </c>
      <c r="AM237" s="118"/>
      <c r="AN237" s="118"/>
      <c r="AO237" s="119"/>
      <c r="AP237" s="119"/>
      <c r="AQ237" s="77">
        <f t="shared" si="423"/>
        <v>0</v>
      </c>
      <c r="AR237" s="77">
        <f t="shared" si="424"/>
        <v>0</v>
      </c>
      <c r="AS237" s="77">
        <f t="shared" si="425"/>
        <v>0</v>
      </c>
      <c r="AT237" s="118"/>
      <c r="AU237" s="118"/>
      <c r="AV237" s="119"/>
      <c r="AW237" s="119"/>
      <c r="AX237" s="77">
        <f t="shared" si="426"/>
        <v>0</v>
      </c>
      <c r="AY237" s="77">
        <f t="shared" si="427"/>
        <v>0</v>
      </c>
      <c r="AZ237" s="77">
        <f t="shared" si="428"/>
        <v>0</v>
      </c>
      <c r="BA237" s="118"/>
      <c r="BB237" s="118"/>
      <c r="BC237" s="119"/>
      <c r="BD237" s="119"/>
      <c r="BE237" s="77">
        <f t="shared" si="429"/>
        <v>0</v>
      </c>
      <c r="BF237" s="77">
        <f t="shared" si="430"/>
        <v>0</v>
      </c>
      <c r="BG237" s="77">
        <f t="shared" si="431"/>
        <v>0</v>
      </c>
      <c r="BH237" s="118"/>
      <c r="BI237" s="118"/>
      <c r="BJ237" s="119"/>
      <c r="BK237" s="119"/>
      <c r="BL237" s="77">
        <f t="shared" si="432"/>
        <v>0</v>
      </c>
      <c r="BM237" s="77">
        <f t="shared" si="433"/>
        <v>0</v>
      </c>
      <c r="BN237" s="77">
        <f t="shared" si="434"/>
        <v>0</v>
      </c>
      <c r="BO237" s="118"/>
      <c r="BP237" s="118"/>
      <c r="BQ237" s="119"/>
      <c r="BR237" s="119"/>
      <c r="BS237" s="77">
        <f t="shared" si="435"/>
        <v>0</v>
      </c>
      <c r="BT237" s="77">
        <f t="shared" si="436"/>
        <v>0</v>
      </c>
      <c r="BU237" s="77">
        <f t="shared" si="437"/>
        <v>0</v>
      </c>
      <c r="BV237" s="118"/>
      <c r="BW237" s="118"/>
      <c r="BX237" s="119"/>
      <c r="BY237" s="119"/>
      <c r="BZ237" s="77">
        <f t="shared" si="438"/>
        <v>0</v>
      </c>
      <c r="CA237" s="77">
        <f t="shared" si="439"/>
        <v>0</v>
      </c>
      <c r="CB237" s="77">
        <f t="shared" si="440"/>
        <v>0</v>
      </c>
      <c r="CC237" s="118"/>
      <c r="CD237" s="118"/>
      <c r="CE237" s="119"/>
      <c r="CF237" s="119"/>
      <c r="CG237" s="77">
        <f t="shared" si="441"/>
        <v>0</v>
      </c>
      <c r="CH237" s="77">
        <f t="shared" si="442"/>
        <v>0</v>
      </c>
      <c r="CI237" s="77">
        <f t="shared" si="443"/>
        <v>0</v>
      </c>
      <c r="CJ237" s="118"/>
      <c r="CK237" s="118"/>
      <c r="CL237" s="119"/>
      <c r="CM237" s="119"/>
      <c r="CN237" s="77">
        <f t="shared" si="444"/>
        <v>0</v>
      </c>
      <c r="CO237" s="77">
        <f t="shared" si="445"/>
        <v>0</v>
      </c>
      <c r="CP237" s="77">
        <f t="shared" si="446"/>
        <v>0</v>
      </c>
      <c r="CQ237" s="118"/>
      <c r="CR237" s="118"/>
      <c r="CS237" s="119"/>
      <c r="CT237" s="119"/>
      <c r="CU237" s="77">
        <f t="shared" si="447"/>
        <v>0</v>
      </c>
      <c r="CV237" s="77">
        <f t="shared" si="448"/>
        <v>0</v>
      </c>
      <c r="CW237" s="77">
        <f t="shared" si="449"/>
        <v>0</v>
      </c>
      <c r="CX237" s="118"/>
      <c r="CY237" s="118"/>
      <c r="CZ237" s="119"/>
      <c r="DA237" s="119"/>
      <c r="DB237" s="77">
        <f t="shared" si="450"/>
        <v>0</v>
      </c>
      <c r="DC237" s="77">
        <f t="shared" si="451"/>
        <v>0</v>
      </c>
      <c r="DD237" s="77">
        <f t="shared" si="452"/>
        <v>0</v>
      </c>
      <c r="DE237" s="118"/>
      <c r="DF237" s="118"/>
      <c r="DG237" s="119"/>
      <c r="DH237" s="119"/>
      <c r="DI237" s="77">
        <f t="shared" si="453"/>
        <v>0</v>
      </c>
      <c r="DJ237" s="77">
        <f t="shared" si="454"/>
        <v>0</v>
      </c>
      <c r="DK237" s="77">
        <f t="shared" si="455"/>
        <v>0</v>
      </c>
      <c r="DL237" s="118"/>
      <c r="DM237" s="118"/>
      <c r="DN237" s="119"/>
      <c r="DO237" s="119"/>
      <c r="DP237" s="77">
        <f t="shared" si="456"/>
        <v>0</v>
      </c>
      <c r="DQ237" s="77">
        <f t="shared" si="457"/>
        <v>0</v>
      </c>
      <c r="DR237" s="77">
        <f t="shared" si="458"/>
        <v>0</v>
      </c>
      <c r="DS237" s="118"/>
      <c r="DT237" s="118"/>
      <c r="DU237" s="119"/>
      <c r="DV237" s="119"/>
      <c r="DW237" s="77">
        <f t="shared" si="459"/>
        <v>0</v>
      </c>
      <c r="DX237" s="77">
        <f t="shared" si="460"/>
        <v>0</v>
      </c>
      <c r="DY237" s="77">
        <f t="shared" si="461"/>
        <v>0</v>
      </c>
      <c r="DZ237" s="118"/>
      <c r="EA237" s="118"/>
      <c r="EB237" s="119"/>
      <c r="EC237" s="119"/>
      <c r="ED237" s="77">
        <f t="shared" si="462"/>
        <v>0</v>
      </c>
      <c r="EE237" s="77">
        <f t="shared" si="463"/>
        <v>0</v>
      </c>
      <c r="EF237" s="77">
        <f t="shared" si="464"/>
        <v>0</v>
      </c>
      <c r="EG237" s="118"/>
      <c r="EH237" s="118"/>
      <c r="EI237" s="119"/>
      <c r="EJ237" s="119"/>
      <c r="EK237" s="77">
        <f t="shared" si="465"/>
        <v>0</v>
      </c>
      <c r="EL237" s="77">
        <f t="shared" si="466"/>
        <v>0</v>
      </c>
      <c r="EM237" s="77">
        <f t="shared" si="467"/>
        <v>0</v>
      </c>
      <c r="EN237" s="118"/>
      <c r="EO237" s="118"/>
      <c r="EP237" s="119"/>
      <c r="EQ237" s="119"/>
      <c r="ER237" s="77">
        <f t="shared" si="468"/>
        <v>0</v>
      </c>
      <c r="ES237" s="77">
        <f t="shared" si="469"/>
        <v>0</v>
      </c>
      <c r="ET237" s="77">
        <f t="shared" si="470"/>
        <v>0</v>
      </c>
      <c r="EU237" s="118"/>
      <c r="EV237" s="118"/>
      <c r="EW237" s="119"/>
      <c r="EX237" s="119"/>
      <c r="EY237" s="77">
        <f t="shared" si="471"/>
        <v>0</v>
      </c>
      <c r="EZ237" s="77">
        <f t="shared" si="472"/>
        <v>0</v>
      </c>
      <c r="FA237" s="77">
        <f t="shared" si="473"/>
        <v>0</v>
      </c>
      <c r="FB237" s="118"/>
      <c r="FC237" s="118"/>
      <c r="FD237" s="119"/>
      <c r="FE237" s="119"/>
      <c r="FF237" s="77">
        <f t="shared" si="474"/>
        <v>0</v>
      </c>
      <c r="FG237" s="77">
        <f t="shared" si="475"/>
        <v>0</v>
      </c>
      <c r="FH237" s="77">
        <f t="shared" si="476"/>
        <v>0</v>
      </c>
      <c r="FI237" s="118"/>
      <c r="FJ237" s="118"/>
      <c r="FK237" s="119"/>
      <c r="FL237" s="119"/>
      <c r="FM237" s="77">
        <f t="shared" si="477"/>
        <v>0</v>
      </c>
      <c r="FN237" s="77">
        <f t="shared" si="478"/>
        <v>0</v>
      </c>
      <c r="FO237" s="77">
        <f t="shared" si="479"/>
        <v>0</v>
      </c>
      <c r="FP237" s="118"/>
      <c r="FQ237" s="118"/>
      <c r="FR237" s="119"/>
      <c r="FS237" s="119"/>
      <c r="FT237" s="77">
        <f t="shared" si="480"/>
        <v>0</v>
      </c>
      <c r="FU237" s="77">
        <f t="shared" si="481"/>
        <v>0</v>
      </c>
      <c r="FV237" s="77">
        <f t="shared" si="482"/>
        <v>0</v>
      </c>
      <c r="FW237" s="118"/>
      <c r="FX237" s="118"/>
      <c r="FY237" s="119"/>
      <c r="FZ237" s="119"/>
      <c r="GA237" s="77">
        <f t="shared" si="483"/>
        <v>0</v>
      </c>
      <c r="GB237" s="77">
        <f t="shared" si="484"/>
        <v>0</v>
      </c>
      <c r="GC237" s="77">
        <f t="shared" si="485"/>
        <v>0</v>
      </c>
      <c r="GD237" s="118"/>
      <c r="GE237" s="118"/>
      <c r="GF237" s="119"/>
      <c r="GG237" s="119"/>
      <c r="GH237" s="77">
        <f t="shared" si="486"/>
        <v>0</v>
      </c>
      <c r="GI237" s="77">
        <f t="shared" si="487"/>
        <v>0</v>
      </c>
      <c r="GJ237" s="77">
        <f t="shared" si="488"/>
        <v>0</v>
      </c>
      <c r="GK237" s="118"/>
      <c r="GL237" s="118"/>
      <c r="GM237" s="119"/>
      <c r="GN237" s="119"/>
      <c r="GO237" s="77">
        <f t="shared" si="489"/>
        <v>0</v>
      </c>
      <c r="GP237" s="77">
        <f t="shared" si="490"/>
        <v>0</v>
      </c>
      <c r="GQ237" s="77">
        <f t="shared" si="491"/>
        <v>0</v>
      </c>
      <c r="GR237" s="118"/>
      <c r="GS237" s="118"/>
      <c r="GT237" s="119"/>
      <c r="GU237" s="119"/>
      <c r="GV237" s="77">
        <f t="shared" si="492"/>
        <v>0</v>
      </c>
      <c r="GW237" s="77">
        <f t="shared" si="493"/>
        <v>0</v>
      </c>
      <c r="GX237" s="77">
        <f t="shared" si="494"/>
        <v>0</v>
      </c>
      <c r="GY237" s="118"/>
      <c r="GZ237" s="118"/>
      <c r="HA237" s="119"/>
      <c r="HB237" s="119"/>
      <c r="HC237" s="77">
        <f t="shared" si="495"/>
        <v>0</v>
      </c>
      <c r="HD237" s="77">
        <f t="shared" si="496"/>
        <v>0</v>
      </c>
      <c r="HE237" s="77">
        <f t="shared" si="497"/>
        <v>0</v>
      </c>
      <c r="HF237" s="118"/>
      <c r="HG237" s="118"/>
      <c r="HH237" s="119"/>
      <c r="HI237" s="119"/>
      <c r="HJ237" s="77">
        <f t="shared" si="498"/>
        <v>0</v>
      </c>
      <c r="HK237" s="77">
        <f t="shared" si="499"/>
        <v>0</v>
      </c>
      <c r="HL237" s="77">
        <f t="shared" si="500"/>
        <v>0</v>
      </c>
      <c r="HM237" s="120"/>
      <c r="HN237" s="120"/>
      <c r="HO237" s="120"/>
      <c r="HP237" s="120"/>
      <c r="HQ237" s="120"/>
      <c r="HR237" s="120"/>
      <c r="HS237" s="76">
        <f t="shared" si="395"/>
        <v>0</v>
      </c>
      <c r="HT237" s="76">
        <f t="shared" si="396"/>
        <v>0</v>
      </c>
      <c r="HU237" s="76">
        <f t="shared" si="397"/>
        <v>0</v>
      </c>
      <c r="HV237" s="76">
        <f t="shared" si="398"/>
        <v>0</v>
      </c>
      <c r="HW237" s="76">
        <f t="shared" si="399"/>
        <v>0</v>
      </c>
      <c r="HX237" s="76">
        <f t="shared" si="400"/>
        <v>0</v>
      </c>
      <c r="HY237" s="76">
        <f t="shared" si="401"/>
        <v>0</v>
      </c>
      <c r="HZ237" s="76">
        <f t="shared" si="402"/>
        <v>0</v>
      </c>
      <c r="IA237" s="76">
        <f t="shared" si="403"/>
        <v>0</v>
      </c>
      <c r="IB237" s="76">
        <f t="shared" si="404"/>
        <v>0</v>
      </c>
      <c r="IC237" s="76">
        <f t="shared" si="405"/>
        <v>0</v>
      </c>
      <c r="ID237" s="76">
        <f t="shared" si="502"/>
        <v>0</v>
      </c>
      <c r="IE237" s="78">
        <f>IF('Daftar Pegawai'!I231="ASN YANG TIDAK DIBAYARKAN TPP",100%,
 IF(HZ237&gt;=$C$4,100%,
 (HN237*3%)+H237+I237+J237+O237+P237+Q237+V237+W237+X237+AC237+AD237+AE237+AJ237+AK237+AL237+AQ237+AR237+AS237+AX237+AY237+AZ237+BE237+BF237+BG237+BL237+BM237+BN237+BS237+BT237+BU237+BZ237+CA237+CB237+CG237+CH237+CI237+CN237+CO237+CP237+CU237+CV237+CW237+DB237+DC237+DD237+DI237+DJ237+DK237+DP237+DQ237+DR237+DW237+DX237+DY237+ED237+EE237+EF237+EK237+EL237+EM237+ER237+ES237+ET237+EY237+EZ237+FA237+FF237+FG237+FH237+FM237+FN237+FO237+FT237+FU237+FV237+GA237+GB237+GC237+GH237+GI237+GJ237+GO237+GP237+GQ237+GV237+GW237+GX237+HC237+HD237+HE237+HJ237+HK237+HL237+'Daftar Pegawai'!K231+'Daftar Pegawai'!M231+'Daftar Pegawai'!U231+'Daftar Pegawai'!O231+'Daftar Pegawai'!Q231+'Daftar Pegawai'!S231
 )
)</f>
        <v>1</v>
      </c>
      <c r="IF237" s="78">
        <f t="shared" si="501"/>
        <v>1</v>
      </c>
    </row>
    <row r="238" spans="1:240" x14ac:dyDescent="0.25">
      <c r="A238" s="121">
        <f t="shared" si="407"/>
        <v>228</v>
      </c>
      <c r="B238" s="121">
        <f>'Daftar Pegawai'!B232</f>
        <v>0</v>
      </c>
      <c r="C238" s="121">
        <f>'Daftar Pegawai'!C232</f>
        <v>0</v>
      </c>
      <c r="D238" s="118"/>
      <c r="E238" s="118"/>
      <c r="F238" s="119"/>
      <c r="G238" s="119"/>
      <c r="H238" s="77">
        <f t="shared" si="408"/>
        <v>0</v>
      </c>
      <c r="I238" s="77">
        <f t="shared" si="409"/>
        <v>0</v>
      </c>
      <c r="J238" s="77">
        <f t="shared" si="410"/>
        <v>0</v>
      </c>
      <c r="K238" s="118"/>
      <c r="L238" s="118"/>
      <c r="M238" s="119"/>
      <c r="N238" s="119"/>
      <c r="O238" s="77">
        <f t="shared" si="411"/>
        <v>0</v>
      </c>
      <c r="P238" s="77">
        <f t="shared" si="412"/>
        <v>0</v>
      </c>
      <c r="Q238" s="77">
        <f t="shared" si="413"/>
        <v>0</v>
      </c>
      <c r="R238" s="118"/>
      <c r="S238" s="118"/>
      <c r="T238" s="119"/>
      <c r="U238" s="119"/>
      <c r="V238" s="77">
        <f t="shared" si="414"/>
        <v>0</v>
      </c>
      <c r="W238" s="77">
        <f t="shared" si="415"/>
        <v>0</v>
      </c>
      <c r="X238" s="77">
        <f t="shared" si="416"/>
        <v>0</v>
      </c>
      <c r="Y238" s="118"/>
      <c r="Z238" s="118"/>
      <c r="AA238" s="119"/>
      <c r="AB238" s="119"/>
      <c r="AC238" s="77">
        <f t="shared" si="417"/>
        <v>0</v>
      </c>
      <c r="AD238" s="77">
        <f t="shared" si="418"/>
        <v>0</v>
      </c>
      <c r="AE238" s="77">
        <f t="shared" si="419"/>
        <v>0</v>
      </c>
      <c r="AF238" s="118"/>
      <c r="AG238" s="118"/>
      <c r="AH238" s="119"/>
      <c r="AI238" s="119"/>
      <c r="AJ238" s="77">
        <f t="shared" si="420"/>
        <v>0</v>
      </c>
      <c r="AK238" s="77">
        <f t="shared" si="421"/>
        <v>0</v>
      </c>
      <c r="AL238" s="77">
        <f t="shared" si="422"/>
        <v>0</v>
      </c>
      <c r="AM238" s="118"/>
      <c r="AN238" s="118"/>
      <c r="AO238" s="119"/>
      <c r="AP238" s="119"/>
      <c r="AQ238" s="77">
        <f t="shared" si="423"/>
        <v>0</v>
      </c>
      <c r="AR238" s="77">
        <f t="shared" si="424"/>
        <v>0</v>
      </c>
      <c r="AS238" s="77">
        <f t="shared" si="425"/>
        <v>0</v>
      </c>
      <c r="AT238" s="118"/>
      <c r="AU238" s="118"/>
      <c r="AV238" s="119"/>
      <c r="AW238" s="119"/>
      <c r="AX238" s="77">
        <f t="shared" si="426"/>
        <v>0</v>
      </c>
      <c r="AY238" s="77">
        <f t="shared" si="427"/>
        <v>0</v>
      </c>
      <c r="AZ238" s="77">
        <f t="shared" si="428"/>
        <v>0</v>
      </c>
      <c r="BA238" s="118"/>
      <c r="BB238" s="118"/>
      <c r="BC238" s="119"/>
      <c r="BD238" s="119"/>
      <c r="BE238" s="77">
        <f t="shared" si="429"/>
        <v>0</v>
      </c>
      <c r="BF238" s="77">
        <f t="shared" si="430"/>
        <v>0</v>
      </c>
      <c r="BG238" s="77">
        <f t="shared" si="431"/>
        <v>0</v>
      </c>
      <c r="BH238" s="118"/>
      <c r="BI238" s="118"/>
      <c r="BJ238" s="119"/>
      <c r="BK238" s="119"/>
      <c r="BL238" s="77">
        <f t="shared" si="432"/>
        <v>0</v>
      </c>
      <c r="BM238" s="77">
        <f t="shared" si="433"/>
        <v>0</v>
      </c>
      <c r="BN238" s="77">
        <f t="shared" si="434"/>
        <v>0</v>
      </c>
      <c r="BO238" s="118"/>
      <c r="BP238" s="118"/>
      <c r="BQ238" s="119"/>
      <c r="BR238" s="119"/>
      <c r="BS238" s="77">
        <f t="shared" si="435"/>
        <v>0</v>
      </c>
      <c r="BT238" s="77">
        <f t="shared" si="436"/>
        <v>0</v>
      </c>
      <c r="BU238" s="77">
        <f t="shared" si="437"/>
        <v>0</v>
      </c>
      <c r="BV238" s="118"/>
      <c r="BW238" s="118"/>
      <c r="BX238" s="119"/>
      <c r="BY238" s="119"/>
      <c r="BZ238" s="77">
        <f t="shared" si="438"/>
        <v>0</v>
      </c>
      <c r="CA238" s="77">
        <f t="shared" si="439"/>
        <v>0</v>
      </c>
      <c r="CB238" s="77">
        <f t="shared" si="440"/>
        <v>0</v>
      </c>
      <c r="CC238" s="118"/>
      <c r="CD238" s="118"/>
      <c r="CE238" s="119"/>
      <c r="CF238" s="119"/>
      <c r="CG238" s="77">
        <f t="shared" si="441"/>
        <v>0</v>
      </c>
      <c r="CH238" s="77">
        <f t="shared" si="442"/>
        <v>0</v>
      </c>
      <c r="CI238" s="77">
        <f t="shared" si="443"/>
        <v>0</v>
      </c>
      <c r="CJ238" s="118"/>
      <c r="CK238" s="118"/>
      <c r="CL238" s="119"/>
      <c r="CM238" s="119"/>
      <c r="CN238" s="77">
        <f t="shared" si="444"/>
        <v>0</v>
      </c>
      <c r="CO238" s="77">
        <f t="shared" si="445"/>
        <v>0</v>
      </c>
      <c r="CP238" s="77">
        <f t="shared" si="446"/>
        <v>0</v>
      </c>
      <c r="CQ238" s="118"/>
      <c r="CR238" s="118"/>
      <c r="CS238" s="119"/>
      <c r="CT238" s="119"/>
      <c r="CU238" s="77">
        <f t="shared" si="447"/>
        <v>0</v>
      </c>
      <c r="CV238" s="77">
        <f t="shared" si="448"/>
        <v>0</v>
      </c>
      <c r="CW238" s="77">
        <f t="shared" si="449"/>
        <v>0</v>
      </c>
      <c r="CX238" s="118"/>
      <c r="CY238" s="118"/>
      <c r="CZ238" s="119"/>
      <c r="DA238" s="119"/>
      <c r="DB238" s="77">
        <f t="shared" si="450"/>
        <v>0</v>
      </c>
      <c r="DC238" s="77">
        <f t="shared" si="451"/>
        <v>0</v>
      </c>
      <c r="DD238" s="77">
        <f t="shared" si="452"/>
        <v>0</v>
      </c>
      <c r="DE238" s="118"/>
      <c r="DF238" s="118"/>
      <c r="DG238" s="119"/>
      <c r="DH238" s="119"/>
      <c r="DI238" s="77">
        <f t="shared" si="453"/>
        <v>0</v>
      </c>
      <c r="DJ238" s="77">
        <f t="shared" si="454"/>
        <v>0</v>
      </c>
      <c r="DK238" s="77">
        <f t="shared" si="455"/>
        <v>0</v>
      </c>
      <c r="DL238" s="118"/>
      <c r="DM238" s="118"/>
      <c r="DN238" s="119"/>
      <c r="DO238" s="119"/>
      <c r="DP238" s="77">
        <f t="shared" si="456"/>
        <v>0</v>
      </c>
      <c r="DQ238" s="77">
        <f t="shared" si="457"/>
        <v>0</v>
      </c>
      <c r="DR238" s="77">
        <f t="shared" si="458"/>
        <v>0</v>
      </c>
      <c r="DS238" s="118"/>
      <c r="DT238" s="118"/>
      <c r="DU238" s="119"/>
      <c r="DV238" s="119"/>
      <c r="DW238" s="77">
        <f t="shared" si="459"/>
        <v>0</v>
      </c>
      <c r="DX238" s="77">
        <f t="shared" si="460"/>
        <v>0</v>
      </c>
      <c r="DY238" s="77">
        <f t="shared" si="461"/>
        <v>0</v>
      </c>
      <c r="DZ238" s="118"/>
      <c r="EA238" s="118"/>
      <c r="EB238" s="119"/>
      <c r="EC238" s="119"/>
      <c r="ED238" s="77">
        <f t="shared" si="462"/>
        <v>0</v>
      </c>
      <c r="EE238" s="77">
        <f t="shared" si="463"/>
        <v>0</v>
      </c>
      <c r="EF238" s="77">
        <f t="shared" si="464"/>
        <v>0</v>
      </c>
      <c r="EG238" s="118"/>
      <c r="EH238" s="118"/>
      <c r="EI238" s="119"/>
      <c r="EJ238" s="119"/>
      <c r="EK238" s="77">
        <f t="shared" si="465"/>
        <v>0</v>
      </c>
      <c r="EL238" s="77">
        <f t="shared" si="466"/>
        <v>0</v>
      </c>
      <c r="EM238" s="77">
        <f t="shared" si="467"/>
        <v>0</v>
      </c>
      <c r="EN238" s="118"/>
      <c r="EO238" s="118"/>
      <c r="EP238" s="119"/>
      <c r="EQ238" s="119"/>
      <c r="ER238" s="77">
        <f t="shared" si="468"/>
        <v>0</v>
      </c>
      <c r="ES238" s="77">
        <f t="shared" si="469"/>
        <v>0</v>
      </c>
      <c r="ET238" s="77">
        <f t="shared" si="470"/>
        <v>0</v>
      </c>
      <c r="EU238" s="118"/>
      <c r="EV238" s="118"/>
      <c r="EW238" s="119"/>
      <c r="EX238" s="119"/>
      <c r="EY238" s="77">
        <f t="shared" si="471"/>
        <v>0</v>
      </c>
      <c r="EZ238" s="77">
        <f t="shared" si="472"/>
        <v>0</v>
      </c>
      <c r="FA238" s="77">
        <f t="shared" si="473"/>
        <v>0</v>
      </c>
      <c r="FB238" s="118"/>
      <c r="FC238" s="118"/>
      <c r="FD238" s="119"/>
      <c r="FE238" s="119"/>
      <c r="FF238" s="77">
        <f t="shared" si="474"/>
        <v>0</v>
      </c>
      <c r="FG238" s="77">
        <f t="shared" si="475"/>
        <v>0</v>
      </c>
      <c r="FH238" s="77">
        <f t="shared" si="476"/>
        <v>0</v>
      </c>
      <c r="FI238" s="118"/>
      <c r="FJ238" s="118"/>
      <c r="FK238" s="119"/>
      <c r="FL238" s="119"/>
      <c r="FM238" s="77">
        <f t="shared" si="477"/>
        <v>0</v>
      </c>
      <c r="FN238" s="77">
        <f t="shared" si="478"/>
        <v>0</v>
      </c>
      <c r="FO238" s="77">
        <f t="shared" si="479"/>
        <v>0</v>
      </c>
      <c r="FP238" s="118"/>
      <c r="FQ238" s="118"/>
      <c r="FR238" s="119"/>
      <c r="FS238" s="119"/>
      <c r="FT238" s="77">
        <f t="shared" si="480"/>
        <v>0</v>
      </c>
      <c r="FU238" s="77">
        <f t="shared" si="481"/>
        <v>0</v>
      </c>
      <c r="FV238" s="77">
        <f t="shared" si="482"/>
        <v>0</v>
      </c>
      <c r="FW238" s="118"/>
      <c r="FX238" s="118"/>
      <c r="FY238" s="119"/>
      <c r="FZ238" s="119"/>
      <c r="GA238" s="77">
        <f t="shared" si="483"/>
        <v>0</v>
      </c>
      <c r="GB238" s="77">
        <f t="shared" si="484"/>
        <v>0</v>
      </c>
      <c r="GC238" s="77">
        <f t="shared" si="485"/>
        <v>0</v>
      </c>
      <c r="GD238" s="118"/>
      <c r="GE238" s="118"/>
      <c r="GF238" s="119"/>
      <c r="GG238" s="119"/>
      <c r="GH238" s="77">
        <f t="shared" si="486"/>
        <v>0</v>
      </c>
      <c r="GI238" s="77">
        <f t="shared" si="487"/>
        <v>0</v>
      </c>
      <c r="GJ238" s="77">
        <f t="shared" si="488"/>
        <v>0</v>
      </c>
      <c r="GK238" s="118"/>
      <c r="GL238" s="118"/>
      <c r="GM238" s="119"/>
      <c r="GN238" s="119"/>
      <c r="GO238" s="77">
        <f t="shared" si="489"/>
        <v>0</v>
      </c>
      <c r="GP238" s="77">
        <f t="shared" si="490"/>
        <v>0</v>
      </c>
      <c r="GQ238" s="77">
        <f t="shared" si="491"/>
        <v>0</v>
      </c>
      <c r="GR238" s="118"/>
      <c r="GS238" s="118"/>
      <c r="GT238" s="119"/>
      <c r="GU238" s="119"/>
      <c r="GV238" s="77">
        <f t="shared" si="492"/>
        <v>0</v>
      </c>
      <c r="GW238" s="77">
        <f t="shared" si="493"/>
        <v>0</v>
      </c>
      <c r="GX238" s="77">
        <f t="shared" si="494"/>
        <v>0</v>
      </c>
      <c r="GY238" s="118"/>
      <c r="GZ238" s="118"/>
      <c r="HA238" s="119"/>
      <c r="HB238" s="119"/>
      <c r="HC238" s="77">
        <f t="shared" si="495"/>
        <v>0</v>
      </c>
      <c r="HD238" s="77">
        <f t="shared" si="496"/>
        <v>0</v>
      </c>
      <c r="HE238" s="77">
        <f t="shared" si="497"/>
        <v>0</v>
      </c>
      <c r="HF238" s="118"/>
      <c r="HG238" s="118"/>
      <c r="HH238" s="119"/>
      <c r="HI238" s="119"/>
      <c r="HJ238" s="77">
        <f t="shared" si="498"/>
        <v>0</v>
      </c>
      <c r="HK238" s="77">
        <f t="shared" si="499"/>
        <v>0</v>
      </c>
      <c r="HL238" s="77">
        <f t="shared" si="500"/>
        <v>0</v>
      </c>
      <c r="HM238" s="120"/>
      <c r="HN238" s="120"/>
      <c r="HO238" s="120"/>
      <c r="HP238" s="120"/>
      <c r="HQ238" s="120"/>
      <c r="HR238" s="120"/>
      <c r="HS238" s="76">
        <f t="shared" si="395"/>
        <v>0</v>
      </c>
      <c r="HT238" s="76">
        <f t="shared" si="396"/>
        <v>0</v>
      </c>
      <c r="HU238" s="76">
        <f t="shared" si="397"/>
        <v>0</v>
      </c>
      <c r="HV238" s="76">
        <f t="shared" si="398"/>
        <v>0</v>
      </c>
      <c r="HW238" s="76">
        <f t="shared" si="399"/>
        <v>0</v>
      </c>
      <c r="HX238" s="76">
        <f t="shared" si="400"/>
        <v>0</v>
      </c>
      <c r="HY238" s="76">
        <f t="shared" si="401"/>
        <v>0</v>
      </c>
      <c r="HZ238" s="76">
        <f t="shared" si="402"/>
        <v>0</v>
      </c>
      <c r="IA238" s="76">
        <f t="shared" si="403"/>
        <v>0</v>
      </c>
      <c r="IB238" s="76">
        <f t="shared" si="404"/>
        <v>0</v>
      </c>
      <c r="IC238" s="76">
        <f t="shared" si="405"/>
        <v>0</v>
      </c>
      <c r="ID238" s="76">
        <f t="shared" si="502"/>
        <v>0</v>
      </c>
      <c r="IE238" s="78">
        <f>IF('Daftar Pegawai'!I232="ASN YANG TIDAK DIBAYARKAN TPP",100%,
 IF(HZ238&gt;=$C$4,100%,
 (HN238*3%)+H238+I238+J238+O238+P238+Q238+V238+W238+X238+AC238+AD238+AE238+AJ238+AK238+AL238+AQ238+AR238+AS238+AX238+AY238+AZ238+BE238+BF238+BG238+BL238+BM238+BN238+BS238+BT238+BU238+BZ238+CA238+CB238+CG238+CH238+CI238+CN238+CO238+CP238+CU238+CV238+CW238+DB238+DC238+DD238+DI238+DJ238+DK238+DP238+DQ238+DR238+DW238+DX238+DY238+ED238+EE238+EF238+EK238+EL238+EM238+ER238+ES238+ET238+EY238+EZ238+FA238+FF238+FG238+FH238+FM238+FN238+FO238+FT238+FU238+FV238+GA238+GB238+GC238+GH238+GI238+GJ238+GO238+GP238+GQ238+GV238+GW238+GX238+HC238+HD238+HE238+HJ238+HK238+HL238+'Daftar Pegawai'!K232+'Daftar Pegawai'!M232+'Daftar Pegawai'!U232+'Daftar Pegawai'!O232+'Daftar Pegawai'!Q232+'Daftar Pegawai'!S232
 )
)</f>
        <v>1</v>
      </c>
      <c r="IF238" s="78">
        <f t="shared" si="501"/>
        <v>1</v>
      </c>
    </row>
    <row r="239" spans="1:240" x14ac:dyDescent="0.25">
      <c r="A239" s="121">
        <f t="shared" si="407"/>
        <v>229</v>
      </c>
      <c r="B239" s="121">
        <f>'Daftar Pegawai'!B233</f>
        <v>0</v>
      </c>
      <c r="C239" s="121">
        <f>'Daftar Pegawai'!C233</f>
        <v>0</v>
      </c>
      <c r="D239" s="118"/>
      <c r="E239" s="118"/>
      <c r="F239" s="119"/>
      <c r="G239" s="119"/>
      <c r="H239" s="77">
        <f t="shared" si="408"/>
        <v>0</v>
      </c>
      <c r="I239" s="77">
        <f t="shared" si="409"/>
        <v>0</v>
      </c>
      <c r="J239" s="77">
        <f t="shared" si="410"/>
        <v>0</v>
      </c>
      <c r="K239" s="118"/>
      <c r="L239" s="118"/>
      <c r="M239" s="119"/>
      <c r="N239" s="119"/>
      <c r="O239" s="77">
        <f t="shared" si="411"/>
        <v>0</v>
      </c>
      <c r="P239" s="77">
        <f t="shared" si="412"/>
        <v>0</v>
      </c>
      <c r="Q239" s="77">
        <f t="shared" si="413"/>
        <v>0</v>
      </c>
      <c r="R239" s="118"/>
      <c r="S239" s="118"/>
      <c r="T239" s="119"/>
      <c r="U239" s="119"/>
      <c r="V239" s="77">
        <f t="shared" si="414"/>
        <v>0</v>
      </c>
      <c r="W239" s="77">
        <f t="shared" si="415"/>
        <v>0</v>
      </c>
      <c r="X239" s="77">
        <f t="shared" si="416"/>
        <v>0</v>
      </c>
      <c r="Y239" s="118"/>
      <c r="Z239" s="118"/>
      <c r="AA239" s="119"/>
      <c r="AB239" s="119"/>
      <c r="AC239" s="77">
        <f t="shared" si="417"/>
        <v>0</v>
      </c>
      <c r="AD239" s="77">
        <f t="shared" si="418"/>
        <v>0</v>
      </c>
      <c r="AE239" s="77">
        <f t="shared" si="419"/>
        <v>0</v>
      </c>
      <c r="AF239" s="118"/>
      <c r="AG239" s="118"/>
      <c r="AH239" s="119"/>
      <c r="AI239" s="119"/>
      <c r="AJ239" s="77">
        <f t="shared" si="420"/>
        <v>0</v>
      </c>
      <c r="AK239" s="77">
        <f t="shared" si="421"/>
        <v>0</v>
      </c>
      <c r="AL239" s="77">
        <f t="shared" si="422"/>
        <v>0</v>
      </c>
      <c r="AM239" s="118"/>
      <c r="AN239" s="118"/>
      <c r="AO239" s="119"/>
      <c r="AP239" s="119"/>
      <c r="AQ239" s="77">
        <f t="shared" si="423"/>
        <v>0</v>
      </c>
      <c r="AR239" s="77">
        <f t="shared" si="424"/>
        <v>0</v>
      </c>
      <c r="AS239" s="77">
        <f t="shared" si="425"/>
        <v>0</v>
      </c>
      <c r="AT239" s="118"/>
      <c r="AU239" s="118"/>
      <c r="AV239" s="119"/>
      <c r="AW239" s="119"/>
      <c r="AX239" s="77">
        <f t="shared" si="426"/>
        <v>0</v>
      </c>
      <c r="AY239" s="77">
        <f t="shared" si="427"/>
        <v>0</v>
      </c>
      <c r="AZ239" s="77">
        <f t="shared" si="428"/>
        <v>0</v>
      </c>
      <c r="BA239" s="118"/>
      <c r="BB239" s="118"/>
      <c r="BC239" s="119"/>
      <c r="BD239" s="119"/>
      <c r="BE239" s="77">
        <f t="shared" si="429"/>
        <v>0</v>
      </c>
      <c r="BF239" s="77">
        <f t="shared" si="430"/>
        <v>0</v>
      </c>
      <c r="BG239" s="77">
        <f t="shared" si="431"/>
        <v>0</v>
      </c>
      <c r="BH239" s="118"/>
      <c r="BI239" s="118"/>
      <c r="BJ239" s="119"/>
      <c r="BK239" s="119"/>
      <c r="BL239" s="77">
        <f t="shared" si="432"/>
        <v>0</v>
      </c>
      <c r="BM239" s="77">
        <f t="shared" si="433"/>
        <v>0</v>
      </c>
      <c r="BN239" s="77">
        <f t="shared" si="434"/>
        <v>0</v>
      </c>
      <c r="BO239" s="118"/>
      <c r="BP239" s="118"/>
      <c r="BQ239" s="119"/>
      <c r="BR239" s="119"/>
      <c r="BS239" s="77">
        <f t="shared" si="435"/>
        <v>0</v>
      </c>
      <c r="BT239" s="77">
        <f t="shared" si="436"/>
        <v>0</v>
      </c>
      <c r="BU239" s="77">
        <f t="shared" si="437"/>
        <v>0</v>
      </c>
      <c r="BV239" s="118"/>
      <c r="BW239" s="118"/>
      <c r="BX239" s="119"/>
      <c r="BY239" s="119"/>
      <c r="BZ239" s="77">
        <f t="shared" si="438"/>
        <v>0</v>
      </c>
      <c r="CA239" s="77">
        <f t="shared" si="439"/>
        <v>0</v>
      </c>
      <c r="CB239" s="77">
        <f t="shared" si="440"/>
        <v>0</v>
      </c>
      <c r="CC239" s="118"/>
      <c r="CD239" s="118"/>
      <c r="CE239" s="119"/>
      <c r="CF239" s="119"/>
      <c r="CG239" s="77">
        <f t="shared" si="441"/>
        <v>0</v>
      </c>
      <c r="CH239" s="77">
        <f t="shared" si="442"/>
        <v>0</v>
      </c>
      <c r="CI239" s="77">
        <f t="shared" si="443"/>
        <v>0</v>
      </c>
      <c r="CJ239" s="118"/>
      <c r="CK239" s="118"/>
      <c r="CL239" s="119"/>
      <c r="CM239" s="119"/>
      <c r="CN239" s="77">
        <f t="shared" si="444"/>
        <v>0</v>
      </c>
      <c r="CO239" s="77">
        <f t="shared" si="445"/>
        <v>0</v>
      </c>
      <c r="CP239" s="77">
        <f t="shared" si="446"/>
        <v>0</v>
      </c>
      <c r="CQ239" s="118"/>
      <c r="CR239" s="118"/>
      <c r="CS239" s="119"/>
      <c r="CT239" s="119"/>
      <c r="CU239" s="77">
        <f t="shared" si="447"/>
        <v>0</v>
      </c>
      <c r="CV239" s="77">
        <f t="shared" si="448"/>
        <v>0</v>
      </c>
      <c r="CW239" s="77">
        <f t="shared" si="449"/>
        <v>0</v>
      </c>
      <c r="CX239" s="118"/>
      <c r="CY239" s="118"/>
      <c r="CZ239" s="119"/>
      <c r="DA239" s="119"/>
      <c r="DB239" s="77">
        <f t="shared" si="450"/>
        <v>0</v>
      </c>
      <c r="DC239" s="77">
        <f t="shared" si="451"/>
        <v>0</v>
      </c>
      <c r="DD239" s="77">
        <f t="shared" si="452"/>
        <v>0</v>
      </c>
      <c r="DE239" s="118"/>
      <c r="DF239" s="118"/>
      <c r="DG239" s="119"/>
      <c r="DH239" s="119"/>
      <c r="DI239" s="77">
        <f t="shared" si="453"/>
        <v>0</v>
      </c>
      <c r="DJ239" s="77">
        <f t="shared" si="454"/>
        <v>0</v>
      </c>
      <c r="DK239" s="77">
        <f t="shared" si="455"/>
        <v>0</v>
      </c>
      <c r="DL239" s="118"/>
      <c r="DM239" s="118"/>
      <c r="DN239" s="119"/>
      <c r="DO239" s="119"/>
      <c r="DP239" s="77">
        <f t="shared" si="456"/>
        <v>0</v>
      </c>
      <c r="DQ239" s="77">
        <f t="shared" si="457"/>
        <v>0</v>
      </c>
      <c r="DR239" s="77">
        <f t="shared" si="458"/>
        <v>0</v>
      </c>
      <c r="DS239" s="118"/>
      <c r="DT239" s="118"/>
      <c r="DU239" s="119"/>
      <c r="DV239" s="119"/>
      <c r="DW239" s="77">
        <f t="shared" si="459"/>
        <v>0</v>
      </c>
      <c r="DX239" s="77">
        <f t="shared" si="460"/>
        <v>0</v>
      </c>
      <c r="DY239" s="77">
        <f t="shared" si="461"/>
        <v>0</v>
      </c>
      <c r="DZ239" s="118"/>
      <c r="EA239" s="118"/>
      <c r="EB239" s="119"/>
      <c r="EC239" s="119"/>
      <c r="ED239" s="77">
        <f t="shared" si="462"/>
        <v>0</v>
      </c>
      <c r="EE239" s="77">
        <f t="shared" si="463"/>
        <v>0</v>
      </c>
      <c r="EF239" s="77">
        <f t="shared" si="464"/>
        <v>0</v>
      </c>
      <c r="EG239" s="118"/>
      <c r="EH239" s="118"/>
      <c r="EI239" s="119"/>
      <c r="EJ239" s="119"/>
      <c r="EK239" s="77">
        <f t="shared" si="465"/>
        <v>0</v>
      </c>
      <c r="EL239" s="77">
        <f t="shared" si="466"/>
        <v>0</v>
      </c>
      <c r="EM239" s="77">
        <f t="shared" si="467"/>
        <v>0</v>
      </c>
      <c r="EN239" s="118"/>
      <c r="EO239" s="118"/>
      <c r="EP239" s="119"/>
      <c r="EQ239" s="119"/>
      <c r="ER239" s="77">
        <f t="shared" si="468"/>
        <v>0</v>
      </c>
      <c r="ES239" s="77">
        <f t="shared" si="469"/>
        <v>0</v>
      </c>
      <c r="ET239" s="77">
        <f t="shared" si="470"/>
        <v>0</v>
      </c>
      <c r="EU239" s="118"/>
      <c r="EV239" s="118"/>
      <c r="EW239" s="119"/>
      <c r="EX239" s="119"/>
      <c r="EY239" s="77">
        <f t="shared" si="471"/>
        <v>0</v>
      </c>
      <c r="EZ239" s="77">
        <f t="shared" si="472"/>
        <v>0</v>
      </c>
      <c r="FA239" s="77">
        <f t="shared" si="473"/>
        <v>0</v>
      </c>
      <c r="FB239" s="118"/>
      <c r="FC239" s="118"/>
      <c r="FD239" s="119"/>
      <c r="FE239" s="119"/>
      <c r="FF239" s="77">
        <f t="shared" si="474"/>
        <v>0</v>
      </c>
      <c r="FG239" s="77">
        <f t="shared" si="475"/>
        <v>0</v>
      </c>
      <c r="FH239" s="77">
        <f t="shared" si="476"/>
        <v>0</v>
      </c>
      <c r="FI239" s="118"/>
      <c r="FJ239" s="118"/>
      <c r="FK239" s="119"/>
      <c r="FL239" s="119"/>
      <c r="FM239" s="77">
        <f t="shared" si="477"/>
        <v>0</v>
      </c>
      <c r="FN239" s="77">
        <f t="shared" si="478"/>
        <v>0</v>
      </c>
      <c r="FO239" s="77">
        <f t="shared" si="479"/>
        <v>0</v>
      </c>
      <c r="FP239" s="118"/>
      <c r="FQ239" s="118"/>
      <c r="FR239" s="119"/>
      <c r="FS239" s="119"/>
      <c r="FT239" s="77">
        <f t="shared" si="480"/>
        <v>0</v>
      </c>
      <c r="FU239" s="77">
        <f t="shared" si="481"/>
        <v>0</v>
      </c>
      <c r="FV239" s="77">
        <f t="shared" si="482"/>
        <v>0</v>
      </c>
      <c r="FW239" s="118"/>
      <c r="FX239" s="118"/>
      <c r="FY239" s="119"/>
      <c r="FZ239" s="119"/>
      <c r="GA239" s="77">
        <f t="shared" si="483"/>
        <v>0</v>
      </c>
      <c r="GB239" s="77">
        <f t="shared" si="484"/>
        <v>0</v>
      </c>
      <c r="GC239" s="77">
        <f t="shared" si="485"/>
        <v>0</v>
      </c>
      <c r="GD239" s="118"/>
      <c r="GE239" s="118"/>
      <c r="GF239" s="119"/>
      <c r="GG239" s="119"/>
      <c r="GH239" s="77">
        <f t="shared" si="486"/>
        <v>0</v>
      </c>
      <c r="GI239" s="77">
        <f t="shared" si="487"/>
        <v>0</v>
      </c>
      <c r="GJ239" s="77">
        <f t="shared" si="488"/>
        <v>0</v>
      </c>
      <c r="GK239" s="118"/>
      <c r="GL239" s="118"/>
      <c r="GM239" s="119"/>
      <c r="GN239" s="119"/>
      <c r="GO239" s="77">
        <f t="shared" si="489"/>
        <v>0</v>
      </c>
      <c r="GP239" s="77">
        <f t="shared" si="490"/>
        <v>0</v>
      </c>
      <c r="GQ239" s="77">
        <f t="shared" si="491"/>
        <v>0</v>
      </c>
      <c r="GR239" s="118"/>
      <c r="GS239" s="118"/>
      <c r="GT239" s="119"/>
      <c r="GU239" s="119"/>
      <c r="GV239" s="77">
        <f t="shared" si="492"/>
        <v>0</v>
      </c>
      <c r="GW239" s="77">
        <f t="shared" si="493"/>
        <v>0</v>
      </c>
      <c r="GX239" s="77">
        <f t="shared" si="494"/>
        <v>0</v>
      </c>
      <c r="GY239" s="118"/>
      <c r="GZ239" s="118"/>
      <c r="HA239" s="119"/>
      <c r="HB239" s="119"/>
      <c r="HC239" s="77">
        <f t="shared" si="495"/>
        <v>0</v>
      </c>
      <c r="HD239" s="77">
        <f t="shared" si="496"/>
        <v>0</v>
      </c>
      <c r="HE239" s="77">
        <f t="shared" si="497"/>
        <v>0</v>
      </c>
      <c r="HF239" s="118"/>
      <c r="HG239" s="118"/>
      <c r="HH239" s="119"/>
      <c r="HI239" s="119"/>
      <c r="HJ239" s="77">
        <f t="shared" si="498"/>
        <v>0</v>
      </c>
      <c r="HK239" s="77">
        <f t="shared" si="499"/>
        <v>0</v>
      </c>
      <c r="HL239" s="77">
        <f t="shared" si="500"/>
        <v>0</v>
      </c>
      <c r="HM239" s="120"/>
      <c r="HN239" s="120"/>
      <c r="HO239" s="120"/>
      <c r="HP239" s="120"/>
      <c r="HQ239" s="120"/>
      <c r="HR239" s="120"/>
      <c r="HS239" s="76">
        <f t="shared" si="395"/>
        <v>0</v>
      </c>
      <c r="HT239" s="76">
        <f t="shared" si="396"/>
        <v>0</v>
      </c>
      <c r="HU239" s="76">
        <f t="shared" si="397"/>
        <v>0</v>
      </c>
      <c r="HV239" s="76">
        <f t="shared" si="398"/>
        <v>0</v>
      </c>
      <c r="HW239" s="76">
        <f t="shared" si="399"/>
        <v>0</v>
      </c>
      <c r="HX239" s="76">
        <f t="shared" si="400"/>
        <v>0</v>
      </c>
      <c r="HY239" s="76">
        <f t="shared" si="401"/>
        <v>0</v>
      </c>
      <c r="HZ239" s="76">
        <f t="shared" si="402"/>
        <v>0</v>
      </c>
      <c r="IA239" s="76">
        <f t="shared" si="403"/>
        <v>0</v>
      </c>
      <c r="IB239" s="76">
        <f t="shared" si="404"/>
        <v>0</v>
      </c>
      <c r="IC239" s="76">
        <f t="shared" si="405"/>
        <v>0</v>
      </c>
      <c r="ID239" s="76">
        <f t="shared" si="502"/>
        <v>0</v>
      </c>
      <c r="IE239" s="78">
        <f>IF('Daftar Pegawai'!I233="ASN YANG TIDAK DIBAYARKAN TPP",100%,
 IF(HZ239&gt;=$C$4,100%,
 (HN239*3%)+H239+I239+J239+O239+P239+Q239+V239+W239+X239+AC239+AD239+AE239+AJ239+AK239+AL239+AQ239+AR239+AS239+AX239+AY239+AZ239+BE239+BF239+BG239+BL239+BM239+BN239+BS239+BT239+BU239+BZ239+CA239+CB239+CG239+CH239+CI239+CN239+CO239+CP239+CU239+CV239+CW239+DB239+DC239+DD239+DI239+DJ239+DK239+DP239+DQ239+DR239+DW239+DX239+DY239+ED239+EE239+EF239+EK239+EL239+EM239+ER239+ES239+ET239+EY239+EZ239+FA239+FF239+FG239+FH239+FM239+FN239+FO239+FT239+FU239+FV239+GA239+GB239+GC239+GH239+GI239+GJ239+GO239+GP239+GQ239+GV239+GW239+GX239+HC239+HD239+HE239+HJ239+HK239+HL239+'Daftar Pegawai'!K233+'Daftar Pegawai'!M233+'Daftar Pegawai'!U233+'Daftar Pegawai'!O233+'Daftar Pegawai'!Q233+'Daftar Pegawai'!S233
 )
)</f>
        <v>1</v>
      </c>
      <c r="IF239" s="78">
        <f t="shared" si="501"/>
        <v>1</v>
      </c>
    </row>
    <row r="240" spans="1:240" x14ac:dyDescent="0.25">
      <c r="A240" s="121">
        <f t="shared" si="407"/>
        <v>230</v>
      </c>
      <c r="B240" s="121">
        <f>'Daftar Pegawai'!B234</f>
        <v>0</v>
      </c>
      <c r="C240" s="121">
        <f>'Daftar Pegawai'!C234</f>
        <v>0</v>
      </c>
      <c r="D240" s="118"/>
      <c r="E240" s="118"/>
      <c r="F240" s="119"/>
      <c r="G240" s="119"/>
      <c r="H240" s="77">
        <f t="shared" si="408"/>
        <v>0</v>
      </c>
      <c r="I240" s="77">
        <f t="shared" si="409"/>
        <v>0</v>
      </c>
      <c r="J240" s="77">
        <f t="shared" si="410"/>
        <v>0</v>
      </c>
      <c r="K240" s="118"/>
      <c r="L240" s="118"/>
      <c r="M240" s="119"/>
      <c r="N240" s="119"/>
      <c r="O240" s="77">
        <f t="shared" si="411"/>
        <v>0</v>
      </c>
      <c r="P240" s="77">
        <f t="shared" si="412"/>
        <v>0</v>
      </c>
      <c r="Q240" s="77">
        <f t="shared" si="413"/>
        <v>0</v>
      </c>
      <c r="R240" s="118"/>
      <c r="S240" s="118"/>
      <c r="T240" s="119"/>
      <c r="U240" s="119"/>
      <c r="V240" s="77">
        <f t="shared" si="414"/>
        <v>0</v>
      </c>
      <c r="W240" s="77">
        <f t="shared" si="415"/>
        <v>0</v>
      </c>
      <c r="X240" s="77">
        <f t="shared" si="416"/>
        <v>0</v>
      </c>
      <c r="Y240" s="118"/>
      <c r="Z240" s="118"/>
      <c r="AA240" s="119"/>
      <c r="AB240" s="119"/>
      <c r="AC240" s="77">
        <f t="shared" si="417"/>
        <v>0</v>
      </c>
      <c r="AD240" s="77">
        <f t="shared" si="418"/>
        <v>0</v>
      </c>
      <c r="AE240" s="77">
        <f t="shared" si="419"/>
        <v>0</v>
      </c>
      <c r="AF240" s="118"/>
      <c r="AG240" s="118"/>
      <c r="AH240" s="119"/>
      <c r="AI240" s="119"/>
      <c r="AJ240" s="77">
        <f t="shared" si="420"/>
        <v>0</v>
      </c>
      <c r="AK240" s="77">
        <f t="shared" si="421"/>
        <v>0</v>
      </c>
      <c r="AL240" s="77">
        <f t="shared" si="422"/>
        <v>0</v>
      </c>
      <c r="AM240" s="118"/>
      <c r="AN240" s="118"/>
      <c r="AO240" s="119"/>
      <c r="AP240" s="119"/>
      <c r="AQ240" s="77">
        <f t="shared" si="423"/>
        <v>0</v>
      </c>
      <c r="AR240" s="77">
        <f t="shared" si="424"/>
        <v>0</v>
      </c>
      <c r="AS240" s="77">
        <f t="shared" si="425"/>
        <v>0</v>
      </c>
      <c r="AT240" s="118"/>
      <c r="AU240" s="118"/>
      <c r="AV240" s="119"/>
      <c r="AW240" s="119"/>
      <c r="AX240" s="77">
        <f t="shared" si="426"/>
        <v>0</v>
      </c>
      <c r="AY240" s="77">
        <f t="shared" si="427"/>
        <v>0</v>
      </c>
      <c r="AZ240" s="77">
        <f t="shared" si="428"/>
        <v>0</v>
      </c>
      <c r="BA240" s="118"/>
      <c r="BB240" s="118"/>
      <c r="BC240" s="119"/>
      <c r="BD240" s="119"/>
      <c r="BE240" s="77">
        <f t="shared" si="429"/>
        <v>0</v>
      </c>
      <c r="BF240" s="77">
        <f t="shared" si="430"/>
        <v>0</v>
      </c>
      <c r="BG240" s="77">
        <f t="shared" si="431"/>
        <v>0</v>
      </c>
      <c r="BH240" s="118"/>
      <c r="BI240" s="118"/>
      <c r="BJ240" s="119"/>
      <c r="BK240" s="119"/>
      <c r="BL240" s="77">
        <f t="shared" si="432"/>
        <v>0</v>
      </c>
      <c r="BM240" s="77">
        <f t="shared" si="433"/>
        <v>0</v>
      </c>
      <c r="BN240" s="77">
        <f t="shared" si="434"/>
        <v>0</v>
      </c>
      <c r="BO240" s="118"/>
      <c r="BP240" s="118"/>
      <c r="BQ240" s="119"/>
      <c r="BR240" s="119"/>
      <c r="BS240" s="77">
        <f t="shared" si="435"/>
        <v>0</v>
      </c>
      <c r="BT240" s="77">
        <f t="shared" si="436"/>
        <v>0</v>
      </c>
      <c r="BU240" s="77">
        <f t="shared" si="437"/>
        <v>0</v>
      </c>
      <c r="BV240" s="118"/>
      <c r="BW240" s="118"/>
      <c r="BX240" s="119"/>
      <c r="BY240" s="119"/>
      <c r="BZ240" s="77">
        <f t="shared" si="438"/>
        <v>0</v>
      </c>
      <c r="CA240" s="77">
        <f t="shared" si="439"/>
        <v>0</v>
      </c>
      <c r="CB240" s="77">
        <f t="shared" si="440"/>
        <v>0</v>
      </c>
      <c r="CC240" s="118"/>
      <c r="CD240" s="118"/>
      <c r="CE240" s="119"/>
      <c r="CF240" s="119"/>
      <c r="CG240" s="77">
        <f t="shared" si="441"/>
        <v>0</v>
      </c>
      <c r="CH240" s="77">
        <f t="shared" si="442"/>
        <v>0</v>
      </c>
      <c r="CI240" s="77">
        <f t="shared" si="443"/>
        <v>0</v>
      </c>
      <c r="CJ240" s="118"/>
      <c r="CK240" s="118"/>
      <c r="CL240" s="119"/>
      <c r="CM240" s="119"/>
      <c r="CN240" s="77">
        <f t="shared" si="444"/>
        <v>0</v>
      </c>
      <c r="CO240" s="77">
        <f t="shared" si="445"/>
        <v>0</v>
      </c>
      <c r="CP240" s="77">
        <f t="shared" si="446"/>
        <v>0</v>
      </c>
      <c r="CQ240" s="118"/>
      <c r="CR240" s="118"/>
      <c r="CS240" s="119"/>
      <c r="CT240" s="119"/>
      <c r="CU240" s="77">
        <f t="shared" si="447"/>
        <v>0</v>
      </c>
      <c r="CV240" s="77">
        <f t="shared" si="448"/>
        <v>0</v>
      </c>
      <c r="CW240" s="77">
        <f t="shared" si="449"/>
        <v>0</v>
      </c>
      <c r="CX240" s="118"/>
      <c r="CY240" s="118"/>
      <c r="CZ240" s="119"/>
      <c r="DA240" s="119"/>
      <c r="DB240" s="77">
        <f t="shared" si="450"/>
        <v>0</v>
      </c>
      <c r="DC240" s="77">
        <f t="shared" si="451"/>
        <v>0</v>
      </c>
      <c r="DD240" s="77">
        <f t="shared" si="452"/>
        <v>0</v>
      </c>
      <c r="DE240" s="118"/>
      <c r="DF240" s="118"/>
      <c r="DG240" s="119"/>
      <c r="DH240" s="119"/>
      <c r="DI240" s="77">
        <f t="shared" si="453"/>
        <v>0</v>
      </c>
      <c r="DJ240" s="77">
        <f t="shared" si="454"/>
        <v>0</v>
      </c>
      <c r="DK240" s="77">
        <f t="shared" si="455"/>
        <v>0</v>
      </c>
      <c r="DL240" s="118"/>
      <c r="DM240" s="118"/>
      <c r="DN240" s="119"/>
      <c r="DO240" s="119"/>
      <c r="DP240" s="77">
        <f t="shared" si="456"/>
        <v>0</v>
      </c>
      <c r="DQ240" s="77">
        <f t="shared" si="457"/>
        <v>0</v>
      </c>
      <c r="DR240" s="77">
        <f t="shared" si="458"/>
        <v>0</v>
      </c>
      <c r="DS240" s="118"/>
      <c r="DT240" s="118"/>
      <c r="DU240" s="119"/>
      <c r="DV240" s="119"/>
      <c r="DW240" s="77">
        <f t="shared" si="459"/>
        <v>0</v>
      </c>
      <c r="DX240" s="77">
        <f t="shared" si="460"/>
        <v>0</v>
      </c>
      <c r="DY240" s="77">
        <f t="shared" si="461"/>
        <v>0</v>
      </c>
      <c r="DZ240" s="118"/>
      <c r="EA240" s="118"/>
      <c r="EB240" s="119"/>
      <c r="EC240" s="119"/>
      <c r="ED240" s="77">
        <f t="shared" si="462"/>
        <v>0</v>
      </c>
      <c r="EE240" s="77">
        <f t="shared" si="463"/>
        <v>0</v>
      </c>
      <c r="EF240" s="77">
        <f t="shared" si="464"/>
        <v>0</v>
      </c>
      <c r="EG240" s="118"/>
      <c r="EH240" s="118"/>
      <c r="EI240" s="119"/>
      <c r="EJ240" s="119"/>
      <c r="EK240" s="77">
        <f t="shared" si="465"/>
        <v>0</v>
      </c>
      <c r="EL240" s="77">
        <f t="shared" si="466"/>
        <v>0</v>
      </c>
      <c r="EM240" s="77">
        <f t="shared" si="467"/>
        <v>0</v>
      </c>
      <c r="EN240" s="118"/>
      <c r="EO240" s="118"/>
      <c r="EP240" s="119"/>
      <c r="EQ240" s="119"/>
      <c r="ER240" s="77">
        <f t="shared" si="468"/>
        <v>0</v>
      </c>
      <c r="ES240" s="77">
        <f t="shared" si="469"/>
        <v>0</v>
      </c>
      <c r="ET240" s="77">
        <f t="shared" si="470"/>
        <v>0</v>
      </c>
      <c r="EU240" s="118"/>
      <c r="EV240" s="118"/>
      <c r="EW240" s="119"/>
      <c r="EX240" s="119"/>
      <c r="EY240" s="77">
        <f t="shared" si="471"/>
        <v>0</v>
      </c>
      <c r="EZ240" s="77">
        <f t="shared" si="472"/>
        <v>0</v>
      </c>
      <c r="FA240" s="77">
        <f t="shared" si="473"/>
        <v>0</v>
      </c>
      <c r="FB240" s="118"/>
      <c r="FC240" s="118"/>
      <c r="FD240" s="119"/>
      <c r="FE240" s="119"/>
      <c r="FF240" s="77">
        <f t="shared" si="474"/>
        <v>0</v>
      </c>
      <c r="FG240" s="77">
        <f t="shared" si="475"/>
        <v>0</v>
      </c>
      <c r="FH240" s="77">
        <f t="shared" si="476"/>
        <v>0</v>
      </c>
      <c r="FI240" s="118"/>
      <c r="FJ240" s="118"/>
      <c r="FK240" s="119"/>
      <c r="FL240" s="119"/>
      <c r="FM240" s="77">
        <f t="shared" si="477"/>
        <v>0</v>
      </c>
      <c r="FN240" s="77">
        <f t="shared" si="478"/>
        <v>0</v>
      </c>
      <c r="FO240" s="77">
        <f t="shared" si="479"/>
        <v>0</v>
      </c>
      <c r="FP240" s="118"/>
      <c r="FQ240" s="118"/>
      <c r="FR240" s="119"/>
      <c r="FS240" s="119"/>
      <c r="FT240" s="77">
        <f t="shared" si="480"/>
        <v>0</v>
      </c>
      <c r="FU240" s="77">
        <f t="shared" si="481"/>
        <v>0</v>
      </c>
      <c r="FV240" s="77">
        <f t="shared" si="482"/>
        <v>0</v>
      </c>
      <c r="FW240" s="118"/>
      <c r="FX240" s="118"/>
      <c r="FY240" s="119"/>
      <c r="FZ240" s="119"/>
      <c r="GA240" s="77">
        <f t="shared" si="483"/>
        <v>0</v>
      </c>
      <c r="GB240" s="77">
        <f t="shared" si="484"/>
        <v>0</v>
      </c>
      <c r="GC240" s="77">
        <f t="shared" si="485"/>
        <v>0</v>
      </c>
      <c r="GD240" s="118"/>
      <c r="GE240" s="118"/>
      <c r="GF240" s="119"/>
      <c r="GG240" s="119"/>
      <c r="GH240" s="77">
        <f t="shared" si="486"/>
        <v>0</v>
      </c>
      <c r="GI240" s="77">
        <f t="shared" si="487"/>
        <v>0</v>
      </c>
      <c r="GJ240" s="77">
        <f t="shared" si="488"/>
        <v>0</v>
      </c>
      <c r="GK240" s="118"/>
      <c r="GL240" s="118"/>
      <c r="GM240" s="119"/>
      <c r="GN240" s="119"/>
      <c r="GO240" s="77">
        <f t="shared" si="489"/>
        <v>0</v>
      </c>
      <c r="GP240" s="77">
        <f t="shared" si="490"/>
        <v>0</v>
      </c>
      <c r="GQ240" s="77">
        <f t="shared" si="491"/>
        <v>0</v>
      </c>
      <c r="GR240" s="118"/>
      <c r="GS240" s="118"/>
      <c r="GT240" s="119"/>
      <c r="GU240" s="119"/>
      <c r="GV240" s="77">
        <f t="shared" si="492"/>
        <v>0</v>
      </c>
      <c r="GW240" s="77">
        <f t="shared" si="493"/>
        <v>0</v>
      </c>
      <c r="GX240" s="77">
        <f t="shared" si="494"/>
        <v>0</v>
      </c>
      <c r="GY240" s="118"/>
      <c r="GZ240" s="118"/>
      <c r="HA240" s="119"/>
      <c r="HB240" s="119"/>
      <c r="HC240" s="77">
        <f t="shared" si="495"/>
        <v>0</v>
      </c>
      <c r="HD240" s="77">
        <f t="shared" si="496"/>
        <v>0</v>
      </c>
      <c r="HE240" s="77">
        <f t="shared" si="497"/>
        <v>0</v>
      </c>
      <c r="HF240" s="118"/>
      <c r="HG240" s="118"/>
      <c r="HH240" s="119"/>
      <c r="HI240" s="119"/>
      <c r="HJ240" s="77">
        <f t="shared" si="498"/>
        <v>0</v>
      </c>
      <c r="HK240" s="77">
        <f t="shared" si="499"/>
        <v>0</v>
      </c>
      <c r="HL240" s="77">
        <f t="shared" si="500"/>
        <v>0</v>
      </c>
      <c r="HM240" s="120"/>
      <c r="HN240" s="120"/>
      <c r="HO240" s="120"/>
      <c r="HP240" s="120"/>
      <c r="HQ240" s="120"/>
      <c r="HR240" s="120"/>
      <c r="HS240" s="76">
        <f t="shared" si="395"/>
        <v>0</v>
      </c>
      <c r="HT240" s="76">
        <f t="shared" si="396"/>
        <v>0</v>
      </c>
      <c r="HU240" s="76">
        <f t="shared" si="397"/>
        <v>0</v>
      </c>
      <c r="HV240" s="76">
        <f t="shared" si="398"/>
        <v>0</v>
      </c>
      <c r="HW240" s="76">
        <f t="shared" si="399"/>
        <v>0</v>
      </c>
      <c r="HX240" s="76">
        <f t="shared" si="400"/>
        <v>0</v>
      </c>
      <c r="HY240" s="76">
        <f t="shared" si="401"/>
        <v>0</v>
      </c>
      <c r="HZ240" s="76">
        <f t="shared" si="402"/>
        <v>0</v>
      </c>
      <c r="IA240" s="76">
        <f t="shared" si="403"/>
        <v>0</v>
      </c>
      <c r="IB240" s="76">
        <f t="shared" si="404"/>
        <v>0</v>
      </c>
      <c r="IC240" s="76">
        <f t="shared" si="405"/>
        <v>0</v>
      </c>
      <c r="ID240" s="76">
        <f t="shared" si="502"/>
        <v>0</v>
      </c>
      <c r="IE240" s="78">
        <f>IF('Daftar Pegawai'!I234="ASN YANG TIDAK DIBAYARKAN TPP",100%,
 IF(HZ240&gt;=$C$4,100%,
 (HN240*3%)+H240+I240+J240+O240+P240+Q240+V240+W240+X240+AC240+AD240+AE240+AJ240+AK240+AL240+AQ240+AR240+AS240+AX240+AY240+AZ240+BE240+BF240+BG240+BL240+BM240+BN240+BS240+BT240+BU240+BZ240+CA240+CB240+CG240+CH240+CI240+CN240+CO240+CP240+CU240+CV240+CW240+DB240+DC240+DD240+DI240+DJ240+DK240+DP240+DQ240+DR240+DW240+DX240+DY240+ED240+EE240+EF240+EK240+EL240+EM240+ER240+ES240+ET240+EY240+EZ240+FA240+FF240+FG240+FH240+FM240+FN240+FO240+FT240+FU240+FV240+GA240+GB240+GC240+GH240+GI240+GJ240+GO240+GP240+GQ240+GV240+GW240+GX240+HC240+HD240+HE240+HJ240+HK240+HL240+'Daftar Pegawai'!K234+'Daftar Pegawai'!M234+'Daftar Pegawai'!U234+'Daftar Pegawai'!O234+'Daftar Pegawai'!Q234+'Daftar Pegawai'!S234
 )
)</f>
        <v>1</v>
      </c>
      <c r="IF240" s="78">
        <f t="shared" si="501"/>
        <v>1</v>
      </c>
    </row>
    <row r="241" spans="1:240" x14ac:dyDescent="0.25">
      <c r="A241" s="121">
        <f t="shared" si="407"/>
        <v>231</v>
      </c>
      <c r="B241" s="121">
        <f>'Daftar Pegawai'!B235</f>
        <v>0</v>
      </c>
      <c r="C241" s="121">
        <f>'Daftar Pegawai'!C235</f>
        <v>0</v>
      </c>
      <c r="D241" s="118"/>
      <c r="E241" s="118"/>
      <c r="F241" s="119"/>
      <c r="G241" s="119"/>
      <c r="H241" s="77">
        <f t="shared" si="408"/>
        <v>0</v>
      </c>
      <c r="I241" s="77">
        <f t="shared" si="409"/>
        <v>0</v>
      </c>
      <c r="J241" s="77">
        <f t="shared" si="410"/>
        <v>0</v>
      </c>
      <c r="K241" s="118"/>
      <c r="L241" s="118"/>
      <c r="M241" s="119"/>
      <c r="N241" s="119"/>
      <c r="O241" s="77">
        <f t="shared" si="411"/>
        <v>0</v>
      </c>
      <c r="P241" s="77">
        <f t="shared" si="412"/>
        <v>0</v>
      </c>
      <c r="Q241" s="77">
        <f t="shared" si="413"/>
        <v>0</v>
      </c>
      <c r="R241" s="118"/>
      <c r="S241" s="118"/>
      <c r="T241" s="119"/>
      <c r="U241" s="119"/>
      <c r="V241" s="77">
        <f t="shared" si="414"/>
        <v>0</v>
      </c>
      <c r="W241" s="77">
        <f t="shared" si="415"/>
        <v>0</v>
      </c>
      <c r="X241" s="77">
        <f t="shared" si="416"/>
        <v>0</v>
      </c>
      <c r="Y241" s="118"/>
      <c r="Z241" s="118"/>
      <c r="AA241" s="119"/>
      <c r="AB241" s="119"/>
      <c r="AC241" s="77">
        <f t="shared" si="417"/>
        <v>0</v>
      </c>
      <c r="AD241" s="77">
        <f t="shared" si="418"/>
        <v>0</v>
      </c>
      <c r="AE241" s="77">
        <f t="shared" si="419"/>
        <v>0</v>
      </c>
      <c r="AF241" s="118"/>
      <c r="AG241" s="118"/>
      <c r="AH241" s="119"/>
      <c r="AI241" s="119"/>
      <c r="AJ241" s="77">
        <f t="shared" si="420"/>
        <v>0</v>
      </c>
      <c r="AK241" s="77">
        <f t="shared" si="421"/>
        <v>0</v>
      </c>
      <c r="AL241" s="77">
        <f t="shared" si="422"/>
        <v>0</v>
      </c>
      <c r="AM241" s="118"/>
      <c r="AN241" s="118"/>
      <c r="AO241" s="119"/>
      <c r="AP241" s="119"/>
      <c r="AQ241" s="77">
        <f t="shared" si="423"/>
        <v>0</v>
      </c>
      <c r="AR241" s="77">
        <f t="shared" si="424"/>
        <v>0</v>
      </c>
      <c r="AS241" s="77">
        <f t="shared" si="425"/>
        <v>0</v>
      </c>
      <c r="AT241" s="118"/>
      <c r="AU241" s="118"/>
      <c r="AV241" s="119"/>
      <c r="AW241" s="119"/>
      <c r="AX241" s="77">
        <f t="shared" si="426"/>
        <v>0</v>
      </c>
      <c r="AY241" s="77">
        <f t="shared" si="427"/>
        <v>0</v>
      </c>
      <c r="AZ241" s="77">
        <f t="shared" si="428"/>
        <v>0</v>
      </c>
      <c r="BA241" s="118"/>
      <c r="BB241" s="118"/>
      <c r="BC241" s="119"/>
      <c r="BD241" s="119"/>
      <c r="BE241" s="77">
        <f t="shared" si="429"/>
        <v>0</v>
      </c>
      <c r="BF241" s="77">
        <f t="shared" si="430"/>
        <v>0</v>
      </c>
      <c r="BG241" s="77">
        <f t="shared" si="431"/>
        <v>0</v>
      </c>
      <c r="BH241" s="118"/>
      <c r="BI241" s="118"/>
      <c r="BJ241" s="119"/>
      <c r="BK241" s="119"/>
      <c r="BL241" s="77">
        <f t="shared" si="432"/>
        <v>0</v>
      </c>
      <c r="BM241" s="77">
        <f t="shared" si="433"/>
        <v>0</v>
      </c>
      <c r="BN241" s="77">
        <f t="shared" si="434"/>
        <v>0</v>
      </c>
      <c r="BO241" s="118"/>
      <c r="BP241" s="118"/>
      <c r="BQ241" s="119"/>
      <c r="BR241" s="119"/>
      <c r="BS241" s="77">
        <f t="shared" si="435"/>
        <v>0</v>
      </c>
      <c r="BT241" s="77">
        <f t="shared" si="436"/>
        <v>0</v>
      </c>
      <c r="BU241" s="77">
        <f t="shared" si="437"/>
        <v>0</v>
      </c>
      <c r="BV241" s="118"/>
      <c r="BW241" s="118"/>
      <c r="BX241" s="119"/>
      <c r="BY241" s="119"/>
      <c r="BZ241" s="77">
        <f t="shared" si="438"/>
        <v>0</v>
      </c>
      <c r="CA241" s="77">
        <f t="shared" si="439"/>
        <v>0</v>
      </c>
      <c r="CB241" s="77">
        <f t="shared" si="440"/>
        <v>0</v>
      </c>
      <c r="CC241" s="118"/>
      <c r="CD241" s="118"/>
      <c r="CE241" s="119"/>
      <c r="CF241" s="119"/>
      <c r="CG241" s="77">
        <f t="shared" si="441"/>
        <v>0</v>
      </c>
      <c r="CH241" s="77">
        <f t="shared" si="442"/>
        <v>0</v>
      </c>
      <c r="CI241" s="77">
        <f t="shared" si="443"/>
        <v>0</v>
      </c>
      <c r="CJ241" s="118"/>
      <c r="CK241" s="118"/>
      <c r="CL241" s="119"/>
      <c r="CM241" s="119"/>
      <c r="CN241" s="77">
        <f t="shared" si="444"/>
        <v>0</v>
      </c>
      <c r="CO241" s="77">
        <f t="shared" si="445"/>
        <v>0</v>
      </c>
      <c r="CP241" s="77">
        <f t="shared" si="446"/>
        <v>0</v>
      </c>
      <c r="CQ241" s="118"/>
      <c r="CR241" s="118"/>
      <c r="CS241" s="119"/>
      <c r="CT241" s="119"/>
      <c r="CU241" s="77">
        <f t="shared" si="447"/>
        <v>0</v>
      </c>
      <c r="CV241" s="77">
        <f t="shared" si="448"/>
        <v>0</v>
      </c>
      <c r="CW241" s="77">
        <f t="shared" si="449"/>
        <v>0</v>
      </c>
      <c r="CX241" s="118"/>
      <c r="CY241" s="118"/>
      <c r="CZ241" s="119"/>
      <c r="DA241" s="119"/>
      <c r="DB241" s="77">
        <f t="shared" si="450"/>
        <v>0</v>
      </c>
      <c r="DC241" s="77">
        <f t="shared" si="451"/>
        <v>0</v>
      </c>
      <c r="DD241" s="77">
        <f t="shared" si="452"/>
        <v>0</v>
      </c>
      <c r="DE241" s="118"/>
      <c r="DF241" s="118"/>
      <c r="DG241" s="119"/>
      <c r="DH241" s="119"/>
      <c r="DI241" s="77">
        <f t="shared" si="453"/>
        <v>0</v>
      </c>
      <c r="DJ241" s="77">
        <f t="shared" si="454"/>
        <v>0</v>
      </c>
      <c r="DK241" s="77">
        <f t="shared" si="455"/>
        <v>0</v>
      </c>
      <c r="DL241" s="118"/>
      <c r="DM241" s="118"/>
      <c r="DN241" s="119"/>
      <c r="DO241" s="119"/>
      <c r="DP241" s="77">
        <f t="shared" si="456"/>
        <v>0</v>
      </c>
      <c r="DQ241" s="77">
        <f t="shared" si="457"/>
        <v>0</v>
      </c>
      <c r="DR241" s="77">
        <f t="shared" si="458"/>
        <v>0</v>
      </c>
      <c r="DS241" s="118"/>
      <c r="DT241" s="118"/>
      <c r="DU241" s="119"/>
      <c r="DV241" s="119"/>
      <c r="DW241" s="77">
        <f t="shared" si="459"/>
        <v>0</v>
      </c>
      <c r="DX241" s="77">
        <f t="shared" si="460"/>
        <v>0</v>
      </c>
      <c r="DY241" s="77">
        <f t="shared" si="461"/>
        <v>0</v>
      </c>
      <c r="DZ241" s="118"/>
      <c r="EA241" s="118"/>
      <c r="EB241" s="119"/>
      <c r="EC241" s="119"/>
      <c r="ED241" s="77">
        <f t="shared" si="462"/>
        <v>0</v>
      </c>
      <c r="EE241" s="77">
        <f t="shared" si="463"/>
        <v>0</v>
      </c>
      <c r="EF241" s="77">
        <f t="shared" si="464"/>
        <v>0</v>
      </c>
      <c r="EG241" s="118"/>
      <c r="EH241" s="118"/>
      <c r="EI241" s="119"/>
      <c r="EJ241" s="119"/>
      <c r="EK241" s="77">
        <f t="shared" si="465"/>
        <v>0</v>
      </c>
      <c r="EL241" s="77">
        <f t="shared" si="466"/>
        <v>0</v>
      </c>
      <c r="EM241" s="77">
        <f t="shared" si="467"/>
        <v>0</v>
      </c>
      <c r="EN241" s="118"/>
      <c r="EO241" s="118"/>
      <c r="EP241" s="119"/>
      <c r="EQ241" s="119"/>
      <c r="ER241" s="77">
        <f t="shared" si="468"/>
        <v>0</v>
      </c>
      <c r="ES241" s="77">
        <f t="shared" si="469"/>
        <v>0</v>
      </c>
      <c r="ET241" s="77">
        <f t="shared" si="470"/>
        <v>0</v>
      </c>
      <c r="EU241" s="118"/>
      <c r="EV241" s="118"/>
      <c r="EW241" s="119"/>
      <c r="EX241" s="119"/>
      <c r="EY241" s="77">
        <f t="shared" si="471"/>
        <v>0</v>
      </c>
      <c r="EZ241" s="77">
        <f t="shared" si="472"/>
        <v>0</v>
      </c>
      <c r="FA241" s="77">
        <f t="shared" si="473"/>
        <v>0</v>
      </c>
      <c r="FB241" s="118"/>
      <c r="FC241" s="118"/>
      <c r="FD241" s="119"/>
      <c r="FE241" s="119"/>
      <c r="FF241" s="77">
        <f t="shared" si="474"/>
        <v>0</v>
      </c>
      <c r="FG241" s="77">
        <f t="shared" si="475"/>
        <v>0</v>
      </c>
      <c r="FH241" s="77">
        <f t="shared" si="476"/>
        <v>0</v>
      </c>
      <c r="FI241" s="118"/>
      <c r="FJ241" s="118"/>
      <c r="FK241" s="119"/>
      <c r="FL241" s="119"/>
      <c r="FM241" s="77">
        <f t="shared" si="477"/>
        <v>0</v>
      </c>
      <c r="FN241" s="77">
        <f t="shared" si="478"/>
        <v>0</v>
      </c>
      <c r="FO241" s="77">
        <f t="shared" si="479"/>
        <v>0</v>
      </c>
      <c r="FP241" s="118"/>
      <c r="FQ241" s="118"/>
      <c r="FR241" s="119"/>
      <c r="FS241" s="119"/>
      <c r="FT241" s="77">
        <f t="shared" si="480"/>
        <v>0</v>
      </c>
      <c r="FU241" s="77">
        <f t="shared" si="481"/>
        <v>0</v>
      </c>
      <c r="FV241" s="77">
        <f t="shared" si="482"/>
        <v>0</v>
      </c>
      <c r="FW241" s="118"/>
      <c r="FX241" s="118"/>
      <c r="FY241" s="119"/>
      <c r="FZ241" s="119"/>
      <c r="GA241" s="77">
        <f t="shared" si="483"/>
        <v>0</v>
      </c>
      <c r="GB241" s="77">
        <f t="shared" si="484"/>
        <v>0</v>
      </c>
      <c r="GC241" s="77">
        <f t="shared" si="485"/>
        <v>0</v>
      </c>
      <c r="GD241" s="118"/>
      <c r="GE241" s="118"/>
      <c r="GF241" s="119"/>
      <c r="GG241" s="119"/>
      <c r="GH241" s="77">
        <f t="shared" si="486"/>
        <v>0</v>
      </c>
      <c r="GI241" s="77">
        <f t="shared" si="487"/>
        <v>0</v>
      </c>
      <c r="GJ241" s="77">
        <f t="shared" si="488"/>
        <v>0</v>
      </c>
      <c r="GK241" s="118"/>
      <c r="GL241" s="118"/>
      <c r="GM241" s="119"/>
      <c r="GN241" s="119"/>
      <c r="GO241" s="77">
        <f t="shared" si="489"/>
        <v>0</v>
      </c>
      <c r="GP241" s="77">
        <f t="shared" si="490"/>
        <v>0</v>
      </c>
      <c r="GQ241" s="77">
        <f t="shared" si="491"/>
        <v>0</v>
      </c>
      <c r="GR241" s="118"/>
      <c r="GS241" s="118"/>
      <c r="GT241" s="119"/>
      <c r="GU241" s="119"/>
      <c r="GV241" s="77">
        <f t="shared" si="492"/>
        <v>0</v>
      </c>
      <c r="GW241" s="77">
        <f t="shared" si="493"/>
        <v>0</v>
      </c>
      <c r="GX241" s="77">
        <f t="shared" si="494"/>
        <v>0</v>
      </c>
      <c r="GY241" s="118"/>
      <c r="GZ241" s="118"/>
      <c r="HA241" s="119"/>
      <c r="HB241" s="119"/>
      <c r="HC241" s="77">
        <f t="shared" si="495"/>
        <v>0</v>
      </c>
      <c r="HD241" s="77">
        <f t="shared" si="496"/>
        <v>0</v>
      </c>
      <c r="HE241" s="77">
        <f t="shared" si="497"/>
        <v>0</v>
      </c>
      <c r="HF241" s="118"/>
      <c r="HG241" s="118"/>
      <c r="HH241" s="119"/>
      <c r="HI241" s="119"/>
      <c r="HJ241" s="77">
        <f t="shared" si="498"/>
        <v>0</v>
      </c>
      <c r="HK241" s="77">
        <f t="shared" si="499"/>
        <v>0</v>
      </c>
      <c r="HL241" s="77">
        <f t="shared" si="500"/>
        <v>0</v>
      </c>
      <c r="HM241" s="120"/>
      <c r="HN241" s="120"/>
      <c r="HO241" s="120"/>
      <c r="HP241" s="120"/>
      <c r="HQ241" s="120"/>
      <c r="HR241" s="120"/>
      <c r="HS241" s="76">
        <f t="shared" si="395"/>
        <v>0</v>
      </c>
      <c r="HT241" s="76">
        <f t="shared" si="396"/>
        <v>0</v>
      </c>
      <c r="HU241" s="76">
        <f t="shared" si="397"/>
        <v>0</v>
      </c>
      <c r="HV241" s="76">
        <f t="shared" si="398"/>
        <v>0</v>
      </c>
      <c r="HW241" s="76">
        <f t="shared" si="399"/>
        <v>0</v>
      </c>
      <c r="HX241" s="76">
        <f t="shared" si="400"/>
        <v>0</v>
      </c>
      <c r="HY241" s="76">
        <f t="shared" si="401"/>
        <v>0</v>
      </c>
      <c r="HZ241" s="76">
        <f t="shared" si="402"/>
        <v>0</v>
      </c>
      <c r="IA241" s="76">
        <f t="shared" si="403"/>
        <v>0</v>
      </c>
      <c r="IB241" s="76">
        <f t="shared" si="404"/>
        <v>0</v>
      </c>
      <c r="IC241" s="76">
        <f t="shared" si="405"/>
        <v>0</v>
      </c>
      <c r="ID241" s="76">
        <f t="shared" si="502"/>
        <v>0</v>
      </c>
      <c r="IE241" s="78">
        <f>IF('Daftar Pegawai'!I235="ASN YANG TIDAK DIBAYARKAN TPP",100%,
 IF(HZ241&gt;=$C$4,100%,
 (HN241*3%)+H241+I241+J241+O241+P241+Q241+V241+W241+X241+AC241+AD241+AE241+AJ241+AK241+AL241+AQ241+AR241+AS241+AX241+AY241+AZ241+BE241+BF241+BG241+BL241+BM241+BN241+BS241+BT241+BU241+BZ241+CA241+CB241+CG241+CH241+CI241+CN241+CO241+CP241+CU241+CV241+CW241+DB241+DC241+DD241+DI241+DJ241+DK241+DP241+DQ241+DR241+DW241+DX241+DY241+ED241+EE241+EF241+EK241+EL241+EM241+ER241+ES241+ET241+EY241+EZ241+FA241+FF241+FG241+FH241+FM241+FN241+FO241+FT241+FU241+FV241+GA241+GB241+GC241+GH241+GI241+GJ241+GO241+GP241+GQ241+GV241+GW241+GX241+HC241+HD241+HE241+HJ241+HK241+HL241+'Daftar Pegawai'!K235+'Daftar Pegawai'!M235+'Daftar Pegawai'!U235+'Daftar Pegawai'!O235+'Daftar Pegawai'!Q235+'Daftar Pegawai'!S235
 )
)</f>
        <v>1</v>
      </c>
      <c r="IF241" s="78">
        <f t="shared" si="501"/>
        <v>1</v>
      </c>
    </row>
    <row r="242" spans="1:240" x14ac:dyDescent="0.25">
      <c r="A242" s="121">
        <f t="shared" si="407"/>
        <v>232</v>
      </c>
      <c r="B242" s="121">
        <f>'Daftar Pegawai'!B236</f>
        <v>0</v>
      </c>
      <c r="C242" s="121">
        <f>'Daftar Pegawai'!C236</f>
        <v>0</v>
      </c>
      <c r="D242" s="118"/>
      <c r="E242" s="118"/>
      <c r="F242" s="119"/>
      <c r="G242" s="119"/>
      <c r="H242" s="77">
        <f t="shared" si="408"/>
        <v>0</v>
      </c>
      <c r="I242" s="77">
        <f t="shared" si="409"/>
        <v>0</v>
      </c>
      <c r="J242" s="77">
        <f t="shared" si="410"/>
        <v>0</v>
      </c>
      <c r="K242" s="118"/>
      <c r="L242" s="118"/>
      <c r="M242" s="119"/>
      <c r="N242" s="119"/>
      <c r="O242" s="77">
        <f t="shared" si="411"/>
        <v>0</v>
      </c>
      <c r="P242" s="77">
        <f t="shared" si="412"/>
        <v>0</v>
      </c>
      <c r="Q242" s="77">
        <f t="shared" si="413"/>
        <v>0</v>
      </c>
      <c r="R242" s="118"/>
      <c r="S242" s="118"/>
      <c r="T242" s="119"/>
      <c r="U242" s="119"/>
      <c r="V242" s="77">
        <f t="shared" si="414"/>
        <v>0</v>
      </c>
      <c r="W242" s="77">
        <f t="shared" si="415"/>
        <v>0</v>
      </c>
      <c r="X242" s="77">
        <f t="shared" si="416"/>
        <v>0</v>
      </c>
      <c r="Y242" s="118"/>
      <c r="Z242" s="118"/>
      <c r="AA242" s="119"/>
      <c r="AB242" s="119"/>
      <c r="AC242" s="77">
        <f t="shared" si="417"/>
        <v>0</v>
      </c>
      <c r="AD242" s="77">
        <f t="shared" si="418"/>
        <v>0</v>
      </c>
      <c r="AE242" s="77">
        <f t="shared" si="419"/>
        <v>0</v>
      </c>
      <c r="AF242" s="118"/>
      <c r="AG242" s="118"/>
      <c r="AH242" s="119"/>
      <c r="AI242" s="119"/>
      <c r="AJ242" s="77">
        <f t="shared" si="420"/>
        <v>0</v>
      </c>
      <c r="AK242" s="77">
        <f t="shared" si="421"/>
        <v>0</v>
      </c>
      <c r="AL242" s="77">
        <f t="shared" si="422"/>
        <v>0</v>
      </c>
      <c r="AM242" s="118"/>
      <c r="AN242" s="118"/>
      <c r="AO242" s="119"/>
      <c r="AP242" s="119"/>
      <c r="AQ242" s="77">
        <f t="shared" si="423"/>
        <v>0</v>
      </c>
      <c r="AR242" s="77">
        <f t="shared" si="424"/>
        <v>0</v>
      </c>
      <c r="AS242" s="77">
        <f t="shared" si="425"/>
        <v>0</v>
      </c>
      <c r="AT242" s="118"/>
      <c r="AU242" s="118"/>
      <c r="AV242" s="119"/>
      <c r="AW242" s="119"/>
      <c r="AX242" s="77">
        <f t="shared" si="426"/>
        <v>0</v>
      </c>
      <c r="AY242" s="77">
        <f t="shared" si="427"/>
        <v>0</v>
      </c>
      <c r="AZ242" s="77">
        <f t="shared" si="428"/>
        <v>0</v>
      </c>
      <c r="BA242" s="118"/>
      <c r="BB242" s="118"/>
      <c r="BC242" s="119"/>
      <c r="BD242" s="119"/>
      <c r="BE242" s="77">
        <f t="shared" si="429"/>
        <v>0</v>
      </c>
      <c r="BF242" s="77">
        <f t="shared" si="430"/>
        <v>0</v>
      </c>
      <c r="BG242" s="77">
        <f t="shared" si="431"/>
        <v>0</v>
      </c>
      <c r="BH242" s="118"/>
      <c r="BI242" s="118"/>
      <c r="BJ242" s="119"/>
      <c r="BK242" s="119"/>
      <c r="BL242" s="77">
        <f t="shared" si="432"/>
        <v>0</v>
      </c>
      <c r="BM242" s="77">
        <f t="shared" si="433"/>
        <v>0</v>
      </c>
      <c r="BN242" s="77">
        <f t="shared" si="434"/>
        <v>0</v>
      </c>
      <c r="BO242" s="118"/>
      <c r="BP242" s="118"/>
      <c r="BQ242" s="119"/>
      <c r="BR242" s="119"/>
      <c r="BS242" s="77">
        <f t="shared" si="435"/>
        <v>0</v>
      </c>
      <c r="BT242" s="77">
        <f t="shared" si="436"/>
        <v>0</v>
      </c>
      <c r="BU242" s="77">
        <f t="shared" si="437"/>
        <v>0</v>
      </c>
      <c r="BV242" s="118"/>
      <c r="BW242" s="118"/>
      <c r="BX242" s="119"/>
      <c r="BY242" s="119"/>
      <c r="BZ242" s="77">
        <f t="shared" si="438"/>
        <v>0</v>
      </c>
      <c r="CA242" s="77">
        <f t="shared" si="439"/>
        <v>0</v>
      </c>
      <c r="CB242" s="77">
        <f t="shared" si="440"/>
        <v>0</v>
      </c>
      <c r="CC242" s="118"/>
      <c r="CD242" s="118"/>
      <c r="CE242" s="119"/>
      <c r="CF242" s="119"/>
      <c r="CG242" s="77">
        <f t="shared" si="441"/>
        <v>0</v>
      </c>
      <c r="CH242" s="77">
        <f t="shared" si="442"/>
        <v>0</v>
      </c>
      <c r="CI242" s="77">
        <f t="shared" si="443"/>
        <v>0</v>
      </c>
      <c r="CJ242" s="118"/>
      <c r="CK242" s="118"/>
      <c r="CL242" s="119"/>
      <c r="CM242" s="119"/>
      <c r="CN242" s="77">
        <f t="shared" si="444"/>
        <v>0</v>
      </c>
      <c r="CO242" s="77">
        <f t="shared" si="445"/>
        <v>0</v>
      </c>
      <c r="CP242" s="77">
        <f t="shared" si="446"/>
        <v>0</v>
      </c>
      <c r="CQ242" s="118"/>
      <c r="CR242" s="118"/>
      <c r="CS242" s="119"/>
      <c r="CT242" s="119"/>
      <c r="CU242" s="77">
        <f t="shared" si="447"/>
        <v>0</v>
      </c>
      <c r="CV242" s="77">
        <f t="shared" si="448"/>
        <v>0</v>
      </c>
      <c r="CW242" s="77">
        <f t="shared" si="449"/>
        <v>0</v>
      </c>
      <c r="CX242" s="118"/>
      <c r="CY242" s="118"/>
      <c r="CZ242" s="119"/>
      <c r="DA242" s="119"/>
      <c r="DB242" s="77">
        <f t="shared" si="450"/>
        <v>0</v>
      </c>
      <c r="DC242" s="77">
        <f t="shared" si="451"/>
        <v>0</v>
      </c>
      <c r="DD242" s="77">
        <f t="shared" si="452"/>
        <v>0</v>
      </c>
      <c r="DE242" s="118"/>
      <c r="DF242" s="118"/>
      <c r="DG242" s="119"/>
      <c r="DH242" s="119"/>
      <c r="DI242" s="77">
        <f t="shared" si="453"/>
        <v>0</v>
      </c>
      <c r="DJ242" s="77">
        <f t="shared" si="454"/>
        <v>0</v>
      </c>
      <c r="DK242" s="77">
        <f t="shared" si="455"/>
        <v>0</v>
      </c>
      <c r="DL242" s="118"/>
      <c r="DM242" s="118"/>
      <c r="DN242" s="119"/>
      <c r="DO242" s="119"/>
      <c r="DP242" s="77">
        <f t="shared" si="456"/>
        <v>0</v>
      </c>
      <c r="DQ242" s="77">
        <f t="shared" si="457"/>
        <v>0</v>
      </c>
      <c r="DR242" s="77">
        <f t="shared" si="458"/>
        <v>0</v>
      </c>
      <c r="DS242" s="118"/>
      <c r="DT242" s="118"/>
      <c r="DU242" s="119"/>
      <c r="DV242" s="119"/>
      <c r="DW242" s="77">
        <f t="shared" si="459"/>
        <v>0</v>
      </c>
      <c r="DX242" s="77">
        <f t="shared" si="460"/>
        <v>0</v>
      </c>
      <c r="DY242" s="77">
        <f t="shared" si="461"/>
        <v>0</v>
      </c>
      <c r="DZ242" s="118"/>
      <c r="EA242" s="118"/>
      <c r="EB242" s="119"/>
      <c r="EC242" s="119"/>
      <c r="ED242" s="77">
        <f t="shared" si="462"/>
        <v>0</v>
      </c>
      <c r="EE242" s="77">
        <f t="shared" si="463"/>
        <v>0</v>
      </c>
      <c r="EF242" s="77">
        <f t="shared" si="464"/>
        <v>0</v>
      </c>
      <c r="EG242" s="118"/>
      <c r="EH242" s="118"/>
      <c r="EI242" s="119"/>
      <c r="EJ242" s="119"/>
      <c r="EK242" s="77">
        <f t="shared" si="465"/>
        <v>0</v>
      </c>
      <c r="EL242" s="77">
        <f t="shared" si="466"/>
        <v>0</v>
      </c>
      <c r="EM242" s="77">
        <f t="shared" si="467"/>
        <v>0</v>
      </c>
      <c r="EN242" s="118"/>
      <c r="EO242" s="118"/>
      <c r="EP242" s="119"/>
      <c r="EQ242" s="119"/>
      <c r="ER242" s="77">
        <f t="shared" si="468"/>
        <v>0</v>
      </c>
      <c r="ES242" s="77">
        <f t="shared" si="469"/>
        <v>0</v>
      </c>
      <c r="ET242" s="77">
        <f t="shared" si="470"/>
        <v>0</v>
      </c>
      <c r="EU242" s="118"/>
      <c r="EV242" s="118"/>
      <c r="EW242" s="119"/>
      <c r="EX242" s="119"/>
      <c r="EY242" s="77">
        <f t="shared" si="471"/>
        <v>0</v>
      </c>
      <c r="EZ242" s="77">
        <f t="shared" si="472"/>
        <v>0</v>
      </c>
      <c r="FA242" s="77">
        <f t="shared" si="473"/>
        <v>0</v>
      </c>
      <c r="FB242" s="118"/>
      <c r="FC242" s="118"/>
      <c r="FD242" s="119"/>
      <c r="FE242" s="119"/>
      <c r="FF242" s="77">
        <f t="shared" si="474"/>
        <v>0</v>
      </c>
      <c r="FG242" s="77">
        <f t="shared" si="475"/>
        <v>0</v>
      </c>
      <c r="FH242" s="77">
        <f t="shared" si="476"/>
        <v>0</v>
      </c>
      <c r="FI242" s="118"/>
      <c r="FJ242" s="118"/>
      <c r="FK242" s="119"/>
      <c r="FL242" s="119"/>
      <c r="FM242" s="77">
        <f t="shared" si="477"/>
        <v>0</v>
      </c>
      <c r="FN242" s="77">
        <f t="shared" si="478"/>
        <v>0</v>
      </c>
      <c r="FO242" s="77">
        <f t="shared" si="479"/>
        <v>0</v>
      </c>
      <c r="FP242" s="118"/>
      <c r="FQ242" s="118"/>
      <c r="FR242" s="119"/>
      <c r="FS242" s="119"/>
      <c r="FT242" s="77">
        <f t="shared" si="480"/>
        <v>0</v>
      </c>
      <c r="FU242" s="77">
        <f t="shared" si="481"/>
        <v>0</v>
      </c>
      <c r="FV242" s="77">
        <f t="shared" si="482"/>
        <v>0</v>
      </c>
      <c r="FW242" s="118"/>
      <c r="FX242" s="118"/>
      <c r="FY242" s="119"/>
      <c r="FZ242" s="119"/>
      <c r="GA242" s="77">
        <f t="shared" si="483"/>
        <v>0</v>
      </c>
      <c r="GB242" s="77">
        <f t="shared" si="484"/>
        <v>0</v>
      </c>
      <c r="GC242" s="77">
        <f t="shared" si="485"/>
        <v>0</v>
      </c>
      <c r="GD242" s="118"/>
      <c r="GE242" s="118"/>
      <c r="GF242" s="119"/>
      <c r="GG242" s="119"/>
      <c r="GH242" s="77">
        <f t="shared" si="486"/>
        <v>0</v>
      </c>
      <c r="GI242" s="77">
        <f t="shared" si="487"/>
        <v>0</v>
      </c>
      <c r="GJ242" s="77">
        <f t="shared" si="488"/>
        <v>0</v>
      </c>
      <c r="GK242" s="118"/>
      <c r="GL242" s="118"/>
      <c r="GM242" s="119"/>
      <c r="GN242" s="119"/>
      <c r="GO242" s="77">
        <f t="shared" si="489"/>
        <v>0</v>
      </c>
      <c r="GP242" s="77">
        <f t="shared" si="490"/>
        <v>0</v>
      </c>
      <c r="GQ242" s="77">
        <f t="shared" si="491"/>
        <v>0</v>
      </c>
      <c r="GR242" s="118"/>
      <c r="GS242" s="118"/>
      <c r="GT242" s="119"/>
      <c r="GU242" s="119"/>
      <c r="GV242" s="77">
        <f t="shared" si="492"/>
        <v>0</v>
      </c>
      <c r="GW242" s="77">
        <f t="shared" si="493"/>
        <v>0</v>
      </c>
      <c r="GX242" s="77">
        <f t="shared" si="494"/>
        <v>0</v>
      </c>
      <c r="GY242" s="118"/>
      <c r="GZ242" s="118"/>
      <c r="HA242" s="119"/>
      <c r="HB242" s="119"/>
      <c r="HC242" s="77">
        <f t="shared" si="495"/>
        <v>0</v>
      </c>
      <c r="HD242" s="77">
        <f t="shared" si="496"/>
        <v>0</v>
      </c>
      <c r="HE242" s="77">
        <f t="shared" si="497"/>
        <v>0</v>
      </c>
      <c r="HF242" s="118"/>
      <c r="HG242" s="118"/>
      <c r="HH242" s="119"/>
      <c r="HI242" s="119"/>
      <c r="HJ242" s="77">
        <f t="shared" si="498"/>
        <v>0</v>
      </c>
      <c r="HK242" s="77">
        <f t="shared" si="499"/>
        <v>0</v>
      </c>
      <c r="HL242" s="77">
        <f t="shared" si="500"/>
        <v>0</v>
      </c>
      <c r="HM242" s="120"/>
      <c r="HN242" s="120"/>
      <c r="HO242" s="120"/>
      <c r="HP242" s="120"/>
      <c r="HQ242" s="120"/>
      <c r="HR242" s="120"/>
      <c r="HS242" s="76">
        <f t="shared" si="395"/>
        <v>0</v>
      </c>
      <c r="HT242" s="76">
        <f t="shared" si="396"/>
        <v>0</v>
      </c>
      <c r="HU242" s="76">
        <f t="shared" si="397"/>
        <v>0</v>
      </c>
      <c r="HV242" s="76">
        <f t="shared" si="398"/>
        <v>0</v>
      </c>
      <c r="HW242" s="76">
        <f t="shared" si="399"/>
        <v>0</v>
      </c>
      <c r="HX242" s="76">
        <f t="shared" si="400"/>
        <v>0</v>
      </c>
      <c r="HY242" s="76">
        <f t="shared" si="401"/>
        <v>0</v>
      </c>
      <c r="HZ242" s="76">
        <f t="shared" si="402"/>
        <v>0</v>
      </c>
      <c r="IA242" s="76">
        <f t="shared" si="403"/>
        <v>0</v>
      </c>
      <c r="IB242" s="76">
        <f t="shared" si="404"/>
        <v>0</v>
      </c>
      <c r="IC242" s="76">
        <f t="shared" si="405"/>
        <v>0</v>
      </c>
      <c r="ID242" s="76">
        <f t="shared" si="502"/>
        <v>0</v>
      </c>
      <c r="IE242" s="78">
        <f>IF('Daftar Pegawai'!I236="ASN YANG TIDAK DIBAYARKAN TPP",100%,
 IF(HZ242&gt;=$C$4,100%,
 (HN242*3%)+H242+I242+J242+O242+P242+Q242+V242+W242+X242+AC242+AD242+AE242+AJ242+AK242+AL242+AQ242+AR242+AS242+AX242+AY242+AZ242+BE242+BF242+BG242+BL242+BM242+BN242+BS242+BT242+BU242+BZ242+CA242+CB242+CG242+CH242+CI242+CN242+CO242+CP242+CU242+CV242+CW242+DB242+DC242+DD242+DI242+DJ242+DK242+DP242+DQ242+DR242+DW242+DX242+DY242+ED242+EE242+EF242+EK242+EL242+EM242+ER242+ES242+ET242+EY242+EZ242+FA242+FF242+FG242+FH242+FM242+FN242+FO242+FT242+FU242+FV242+GA242+GB242+GC242+GH242+GI242+GJ242+GO242+GP242+GQ242+GV242+GW242+GX242+HC242+HD242+HE242+HJ242+HK242+HL242+'Daftar Pegawai'!K236+'Daftar Pegawai'!M236+'Daftar Pegawai'!U236+'Daftar Pegawai'!O236+'Daftar Pegawai'!Q236+'Daftar Pegawai'!S236
 )
)</f>
        <v>1</v>
      </c>
      <c r="IF242" s="78">
        <f t="shared" si="501"/>
        <v>1</v>
      </c>
    </row>
    <row r="243" spans="1:240" x14ac:dyDescent="0.25">
      <c r="A243" s="121">
        <f t="shared" si="407"/>
        <v>233</v>
      </c>
      <c r="B243" s="121">
        <f>'Daftar Pegawai'!B237</f>
        <v>0</v>
      </c>
      <c r="C243" s="121">
        <f>'Daftar Pegawai'!C237</f>
        <v>0</v>
      </c>
      <c r="D243" s="118"/>
      <c r="E243" s="118"/>
      <c r="F243" s="119"/>
      <c r="G243" s="119"/>
      <c r="H243" s="77">
        <f t="shared" si="408"/>
        <v>0</v>
      </c>
      <c r="I243" s="77">
        <f t="shared" si="409"/>
        <v>0</v>
      </c>
      <c r="J243" s="77">
        <f t="shared" si="410"/>
        <v>0</v>
      </c>
      <c r="K243" s="118"/>
      <c r="L243" s="118"/>
      <c r="M243" s="119"/>
      <c r="N243" s="119"/>
      <c r="O243" s="77">
        <f t="shared" si="411"/>
        <v>0</v>
      </c>
      <c r="P243" s="77">
        <f t="shared" si="412"/>
        <v>0</v>
      </c>
      <c r="Q243" s="77">
        <f t="shared" si="413"/>
        <v>0</v>
      </c>
      <c r="R243" s="118"/>
      <c r="S243" s="118"/>
      <c r="T243" s="119"/>
      <c r="U243" s="119"/>
      <c r="V243" s="77">
        <f t="shared" si="414"/>
        <v>0</v>
      </c>
      <c r="W243" s="77">
        <f t="shared" si="415"/>
        <v>0</v>
      </c>
      <c r="X243" s="77">
        <f t="shared" si="416"/>
        <v>0</v>
      </c>
      <c r="Y243" s="118"/>
      <c r="Z243" s="118"/>
      <c r="AA243" s="119"/>
      <c r="AB243" s="119"/>
      <c r="AC243" s="77">
        <f t="shared" si="417"/>
        <v>0</v>
      </c>
      <c r="AD243" s="77">
        <f t="shared" si="418"/>
        <v>0</v>
      </c>
      <c r="AE243" s="77">
        <f t="shared" si="419"/>
        <v>0</v>
      </c>
      <c r="AF243" s="118"/>
      <c r="AG243" s="118"/>
      <c r="AH243" s="119"/>
      <c r="AI243" s="119"/>
      <c r="AJ243" s="77">
        <f t="shared" si="420"/>
        <v>0</v>
      </c>
      <c r="AK243" s="77">
        <f t="shared" si="421"/>
        <v>0</v>
      </c>
      <c r="AL243" s="77">
        <f t="shared" si="422"/>
        <v>0</v>
      </c>
      <c r="AM243" s="118"/>
      <c r="AN243" s="118"/>
      <c r="AO243" s="119"/>
      <c r="AP243" s="119"/>
      <c r="AQ243" s="77">
        <f t="shared" si="423"/>
        <v>0</v>
      </c>
      <c r="AR243" s="77">
        <f t="shared" si="424"/>
        <v>0</v>
      </c>
      <c r="AS243" s="77">
        <f t="shared" si="425"/>
        <v>0</v>
      </c>
      <c r="AT243" s="118"/>
      <c r="AU243" s="118"/>
      <c r="AV243" s="119"/>
      <c r="AW243" s="119"/>
      <c r="AX243" s="77">
        <f t="shared" si="426"/>
        <v>0</v>
      </c>
      <c r="AY243" s="77">
        <f t="shared" si="427"/>
        <v>0</v>
      </c>
      <c r="AZ243" s="77">
        <f t="shared" si="428"/>
        <v>0</v>
      </c>
      <c r="BA243" s="118"/>
      <c r="BB243" s="118"/>
      <c r="BC243" s="119"/>
      <c r="BD243" s="119"/>
      <c r="BE243" s="77">
        <f t="shared" si="429"/>
        <v>0</v>
      </c>
      <c r="BF243" s="77">
        <f t="shared" si="430"/>
        <v>0</v>
      </c>
      <c r="BG243" s="77">
        <f t="shared" si="431"/>
        <v>0</v>
      </c>
      <c r="BH243" s="118"/>
      <c r="BI243" s="118"/>
      <c r="BJ243" s="119"/>
      <c r="BK243" s="119"/>
      <c r="BL243" s="77">
        <f t="shared" si="432"/>
        <v>0</v>
      </c>
      <c r="BM243" s="77">
        <f t="shared" si="433"/>
        <v>0</v>
      </c>
      <c r="BN243" s="77">
        <f t="shared" si="434"/>
        <v>0</v>
      </c>
      <c r="BO243" s="118"/>
      <c r="BP243" s="118"/>
      <c r="BQ243" s="119"/>
      <c r="BR243" s="119"/>
      <c r="BS243" s="77">
        <f t="shared" si="435"/>
        <v>0</v>
      </c>
      <c r="BT243" s="77">
        <f t="shared" si="436"/>
        <v>0</v>
      </c>
      <c r="BU243" s="77">
        <f t="shared" si="437"/>
        <v>0</v>
      </c>
      <c r="BV243" s="118"/>
      <c r="BW243" s="118"/>
      <c r="BX243" s="119"/>
      <c r="BY243" s="119"/>
      <c r="BZ243" s="77">
        <f t="shared" si="438"/>
        <v>0</v>
      </c>
      <c r="CA243" s="77">
        <f t="shared" si="439"/>
        <v>0</v>
      </c>
      <c r="CB243" s="77">
        <f t="shared" si="440"/>
        <v>0</v>
      </c>
      <c r="CC243" s="118"/>
      <c r="CD243" s="118"/>
      <c r="CE243" s="119"/>
      <c r="CF243" s="119"/>
      <c r="CG243" s="77">
        <f t="shared" si="441"/>
        <v>0</v>
      </c>
      <c r="CH243" s="77">
        <f t="shared" si="442"/>
        <v>0</v>
      </c>
      <c r="CI243" s="77">
        <f t="shared" si="443"/>
        <v>0</v>
      </c>
      <c r="CJ243" s="118"/>
      <c r="CK243" s="118"/>
      <c r="CL243" s="119"/>
      <c r="CM243" s="119"/>
      <c r="CN243" s="77">
        <f t="shared" si="444"/>
        <v>0</v>
      </c>
      <c r="CO243" s="77">
        <f t="shared" si="445"/>
        <v>0</v>
      </c>
      <c r="CP243" s="77">
        <f t="shared" si="446"/>
        <v>0</v>
      </c>
      <c r="CQ243" s="118"/>
      <c r="CR243" s="118"/>
      <c r="CS243" s="119"/>
      <c r="CT243" s="119"/>
      <c r="CU243" s="77">
        <f t="shared" si="447"/>
        <v>0</v>
      </c>
      <c r="CV243" s="77">
        <f t="shared" si="448"/>
        <v>0</v>
      </c>
      <c r="CW243" s="77">
        <f t="shared" si="449"/>
        <v>0</v>
      </c>
      <c r="CX243" s="118"/>
      <c r="CY243" s="118"/>
      <c r="CZ243" s="119"/>
      <c r="DA243" s="119"/>
      <c r="DB243" s="77">
        <f t="shared" si="450"/>
        <v>0</v>
      </c>
      <c r="DC243" s="77">
        <f t="shared" si="451"/>
        <v>0</v>
      </c>
      <c r="DD243" s="77">
        <f t="shared" si="452"/>
        <v>0</v>
      </c>
      <c r="DE243" s="118"/>
      <c r="DF243" s="118"/>
      <c r="DG243" s="119"/>
      <c r="DH243" s="119"/>
      <c r="DI243" s="77">
        <f t="shared" si="453"/>
        <v>0</v>
      </c>
      <c r="DJ243" s="77">
        <f t="shared" si="454"/>
        <v>0</v>
      </c>
      <c r="DK243" s="77">
        <f t="shared" si="455"/>
        <v>0</v>
      </c>
      <c r="DL243" s="118"/>
      <c r="DM243" s="118"/>
      <c r="DN243" s="119"/>
      <c r="DO243" s="119"/>
      <c r="DP243" s="77">
        <f t="shared" si="456"/>
        <v>0</v>
      </c>
      <c r="DQ243" s="77">
        <f t="shared" si="457"/>
        <v>0</v>
      </c>
      <c r="DR243" s="77">
        <f t="shared" si="458"/>
        <v>0</v>
      </c>
      <c r="DS243" s="118"/>
      <c r="DT243" s="118"/>
      <c r="DU243" s="119"/>
      <c r="DV243" s="119"/>
      <c r="DW243" s="77">
        <f t="shared" si="459"/>
        <v>0</v>
      </c>
      <c r="DX243" s="77">
        <f t="shared" si="460"/>
        <v>0</v>
      </c>
      <c r="DY243" s="77">
        <f t="shared" si="461"/>
        <v>0</v>
      </c>
      <c r="DZ243" s="118"/>
      <c r="EA243" s="118"/>
      <c r="EB243" s="119"/>
      <c r="EC243" s="119"/>
      <c r="ED243" s="77">
        <f t="shared" si="462"/>
        <v>0</v>
      </c>
      <c r="EE243" s="77">
        <f t="shared" si="463"/>
        <v>0</v>
      </c>
      <c r="EF243" s="77">
        <f t="shared" si="464"/>
        <v>0</v>
      </c>
      <c r="EG243" s="118"/>
      <c r="EH243" s="118"/>
      <c r="EI243" s="119"/>
      <c r="EJ243" s="119"/>
      <c r="EK243" s="77">
        <f t="shared" si="465"/>
        <v>0</v>
      </c>
      <c r="EL243" s="77">
        <f t="shared" si="466"/>
        <v>0</v>
      </c>
      <c r="EM243" s="77">
        <f t="shared" si="467"/>
        <v>0</v>
      </c>
      <c r="EN243" s="118"/>
      <c r="EO243" s="118"/>
      <c r="EP243" s="119"/>
      <c r="EQ243" s="119"/>
      <c r="ER243" s="77">
        <f t="shared" si="468"/>
        <v>0</v>
      </c>
      <c r="ES243" s="77">
        <f t="shared" si="469"/>
        <v>0</v>
      </c>
      <c r="ET243" s="77">
        <f t="shared" si="470"/>
        <v>0</v>
      </c>
      <c r="EU243" s="118"/>
      <c r="EV243" s="118"/>
      <c r="EW243" s="119"/>
      <c r="EX243" s="119"/>
      <c r="EY243" s="77">
        <f t="shared" si="471"/>
        <v>0</v>
      </c>
      <c r="EZ243" s="77">
        <f t="shared" si="472"/>
        <v>0</v>
      </c>
      <c r="FA243" s="77">
        <f t="shared" si="473"/>
        <v>0</v>
      </c>
      <c r="FB243" s="118"/>
      <c r="FC243" s="118"/>
      <c r="FD243" s="119"/>
      <c r="FE243" s="119"/>
      <c r="FF243" s="77">
        <f t="shared" si="474"/>
        <v>0</v>
      </c>
      <c r="FG243" s="77">
        <f t="shared" si="475"/>
        <v>0</v>
      </c>
      <c r="FH243" s="77">
        <f t="shared" si="476"/>
        <v>0</v>
      </c>
      <c r="FI243" s="118"/>
      <c r="FJ243" s="118"/>
      <c r="FK243" s="119"/>
      <c r="FL243" s="119"/>
      <c r="FM243" s="77">
        <f t="shared" si="477"/>
        <v>0</v>
      </c>
      <c r="FN243" s="77">
        <f t="shared" si="478"/>
        <v>0</v>
      </c>
      <c r="FO243" s="77">
        <f t="shared" si="479"/>
        <v>0</v>
      </c>
      <c r="FP243" s="118"/>
      <c r="FQ243" s="118"/>
      <c r="FR243" s="119"/>
      <c r="FS243" s="119"/>
      <c r="FT243" s="77">
        <f t="shared" si="480"/>
        <v>0</v>
      </c>
      <c r="FU243" s="77">
        <f t="shared" si="481"/>
        <v>0</v>
      </c>
      <c r="FV243" s="77">
        <f t="shared" si="482"/>
        <v>0</v>
      </c>
      <c r="FW243" s="118"/>
      <c r="FX243" s="118"/>
      <c r="FY243" s="119"/>
      <c r="FZ243" s="119"/>
      <c r="GA243" s="77">
        <f t="shared" si="483"/>
        <v>0</v>
      </c>
      <c r="GB243" s="77">
        <f t="shared" si="484"/>
        <v>0</v>
      </c>
      <c r="GC243" s="77">
        <f t="shared" si="485"/>
        <v>0</v>
      </c>
      <c r="GD243" s="118"/>
      <c r="GE243" s="118"/>
      <c r="GF243" s="119"/>
      <c r="GG243" s="119"/>
      <c r="GH243" s="77">
        <f t="shared" si="486"/>
        <v>0</v>
      </c>
      <c r="GI243" s="77">
        <f t="shared" si="487"/>
        <v>0</v>
      </c>
      <c r="GJ243" s="77">
        <f t="shared" si="488"/>
        <v>0</v>
      </c>
      <c r="GK243" s="118"/>
      <c r="GL243" s="118"/>
      <c r="GM243" s="119"/>
      <c r="GN243" s="119"/>
      <c r="GO243" s="77">
        <f t="shared" si="489"/>
        <v>0</v>
      </c>
      <c r="GP243" s="77">
        <f t="shared" si="490"/>
        <v>0</v>
      </c>
      <c r="GQ243" s="77">
        <f t="shared" si="491"/>
        <v>0</v>
      </c>
      <c r="GR243" s="118"/>
      <c r="GS243" s="118"/>
      <c r="GT243" s="119"/>
      <c r="GU243" s="119"/>
      <c r="GV243" s="77">
        <f t="shared" si="492"/>
        <v>0</v>
      </c>
      <c r="GW243" s="77">
        <f t="shared" si="493"/>
        <v>0</v>
      </c>
      <c r="GX243" s="77">
        <f t="shared" si="494"/>
        <v>0</v>
      </c>
      <c r="GY243" s="118"/>
      <c r="GZ243" s="118"/>
      <c r="HA243" s="119"/>
      <c r="HB243" s="119"/>
      <c r="HC243" s="77">
        <f t="shared" si="495"/>
        <v>0</v>
      </c>
      <c r="HD243" s="77">
        <f t="shared" si="496"/>
        <v>0</v>
      </c>
      <c r="HE243" s="77">
        <f t="shared" si="497"/>
        <v>0</v>
      </c>
      <c r="HF243" s="118"/>
      <c r="HG243" s="118"/>
      <c r="HH243" s="119"/>
      <c r="HI243" s="119"/>
      <c r="HJ243" s="77">
        <f t="shared" si="498"/>
        <v>0</v>
      </c>
      <c r="HK243" s="77">
        <f t="shared" si="499"/>
        <v>0</v>
      </c>
      <c r="HL243" s="77">
        <f t="shared" si="500"/>
        <v>0</v>
      </c>
      <c r="HM243" s="120"/>
      <c r="HN243" s="120"/>
      <c r="HO243" s="120"/>
      <c r="HP243" s="120"/>
      <c r="HQ243" s="120"/>
      <c r="HR243" s="120"/>
      <c r="HS243" s="76">
        <f t="shared" si="395"/>
        <v>0</v>
      </c>
      <c r="HT243" s="76">
        <f t="shared" si="396"/>
        <v>0</v>
      </c>
      <c r="HU243" s="76">
        <f t="shared" si="397"/>
        <v>0</v>
      </c>
      <c r="HV243" s="76">
        <f t="shared" si="398"/>
        <v>0</v>
      </c>
      <c r="HW243" s="76">
        <f t="shared" si="399"/>
        <v>0</v>
      </c>
      <c r="HX243" s="76">
        <f t="shared" si="400"/>
        <v>0</v>
      </c>
      <c r="HY243" s="76">
        <f t="shared" si="401"/>
        <v>0</v>
      </c>
      <c r="HZ243" s="76">
        <f t="shared" si="402"/>
        <v>0</v>
      </c>
      <c r="IA243" s="76">
        <f t="shared" si="403"/>
        <v>0</v>
      </c>
      <c r="IB243" s="76">
        <f t="shared" si="404"/>
        <v>0</v>
      </c>
      <c r="IC243" s="76">
        <f t="shared" si="405"/>
        <v>0</v>
      </c>
      <c r="ID243" s="76">
        <f t="shared" si="502"/>
        <v>0</v>
      </c>
      <c r="IE243" s="78">
        <f>IF('Daftar Pegawai'!I237="ASN YANG TIDAK DIBAYARKAN TPP",100%,
 IF(HZ243&gt;=$C$4,100%,
 (HN243*3%)+H243+I243+J243+O243+P243+Q243+V243+W243+X243+AC243+AD243+AE243+AJ243+AK243+AL243+AQ243+AR243+AS243+AX243+AY243+AZ243+BE243+BF243+BG243+BL243+BM243+BN243+BS243+BT243+BU243+BZ243+CA243+CB243+CG243+CH243+CI243+CN243+CO243+CP243+CU243+CV243+CW243+DB243+DC243+DD243+DI243+DJ243+DK243+DP243+DQ243+DR243+DW243+DX243+DY243+ED243+EE243+EF243+EK243+EL243+EM243+ER243+ES243+ET243+EY243+EZ243+FA243+FF243+FG243+FH243+FM243+FN243+FO243+FT243+FU243+FV243+GA243+GB243+GC243+GH243+GI243+GJ243+GO243+GP243+GQ243+GV243+GW243+GX243+HC243+HD243+HE243+HJ243+HK243+HL243+'Daftar Pegawai'!K237+'Daftar Pegawai'!M237+'Daftar Pegawai'!U237+'Daftar Pegawai'!O237+'Daftar Pegawai'!Q237+'Daftar Pegawai'!S237
 )
)</f>
        <v>1</v>
      </c>
      <c r="IF243" s="78">
        <f t="shared" si="501"/>
        <v>1</v>
      </c>
    </row>
    <row r="244" spans="1:240" x14ac:dyDescent="0.25">
      <c r="A244" s="121">
        <f t="shared" si="407"/>
        <v>234</v>
      </c>
      <c r="B244" s="121">
        <f>'Daftar Pegawai'!B238</f>
        <v>0</v>
      </c>
      <c r="C244" s="121">
        <f>'Daftar Pegawai'!C238</f>
        <v>0</v>
      </c>
      <c r="D244" s="118"/>
      <c r="E244" s="118"/>
      <c r="F244" s="119"/>
      <c r="G244" s="119"/>
      <c r="H244" s="77">
        <f t="shared" si="408"/>
        <v>0</v>
      </c>
      <c r="I244" s="77">
        <f t="shared" si="409"/>
        <v>0</v>
      </c>
      <c r="J244" s="77">
        <f t="shared" si="410"/>
        <v>0</v>
      </c>
      <c r="K244" s="118"/>
      <c r="L244" s="118"/>
      <c r="M244" s="119"/>
      <c r="N244" s="119"/>
      <c r="O244" s="77">
        <f t="shared" si="411"/>
        <v>0</v>
      </c>
      <c r="P244" s="77">
        <f t="shared" si="412"/>
        <v>0</v>
      </c>
      <c r="Q244" s="77">
        <f t="shared" si="413"/>
        <v>0</v>
      </c>
      <c r="R244" s="118"/>
      <c r="S244" s="118"/>
      <c r="T244" s="119"/>
      <c r="U244" s="119"/>
      <c r="V244" s="77">
        <f t="shared" si="414"/>
        <v>0</v>
      </c>
      <c r="W244" s="77">
        <f t="shared" si="415"/>
        <v>0</v>
      </c>
      <c r="X244" s="77">
        <f t="shared" si="416"/>
        <v>0</v>
      </c>
      <c r="Y244" s="118"/>
      <c r="Z244" s="118"/>
      <c r="AA244" s="119"/>
      <c r="AB244" s="119"/>
      <c r="AC244" s="77">
        <f t="shared" si="417"/>
        <v>0</v>
      </c>
      <c r="AD244" s="77">
        <f t="shared" si="418"/>
        <v>0</v>
      </c>
      <c r="AE244" s="77">
        <f t="shared" si="419"/>
        <v>0</v>
      </c>
      <c r="AF244" s="118"/>
      <c r="AG244" s="118"/>
      <c r="AH244" s="119"/>
      <c r="AI244" s="119"/>
      <c r="AJ244" s="77">
        <f t="shared" si="420"/>
        <v>0</v>
      </c>
      <c r="AK244" s="77">
        <f t="shared" si="421"/>
        <v>0</v>
      </c>
      <c r="AL244" s="77">
        <f t="shared" si="422"/>
        <v>0</v>
      </c>
      <c r="AM244" s="118"/>
      <c r="AN244" s="118"/>
      <c r="AO244" s="119"/>
      <c r="AP244" s="119"/>
      <c r="AQ244" s="77">
        <f t="shared" si="423"/>
        <v>0</v>
      </c>
      <c r="AR244" s="77">
        <f t="shared" si="424"/>
        <v>0</v>
      </c>
      <c r="AS244" s="77">
        <f t="shared" si="425"/>
        <v>0</v>
      </c>
      <c r="AT244" s="118"/>
      <c r="AU244" s="118"/>
      <c r="AV244" s="119"/>
      <c r="AW244" s="119"/>
      <c r="AX244" s="77">
        <f t="shared" si="426"/>
        <v>0</v>
      </c>
      <c r="AY244" s="77">
        <f t="shared" si="427"/>
        <v>0</v>
      </c>
      <c r="AZ244" s="77">
        <f t="shared" si="428"/>
        <v>0</v>
      </c>
      <c r="BA244" s="118"/>
      <c r="BB244" s="118"/>
      <c r="BC244" s="119"/>
      <c r="BD244" s="119"/>
      <c r="BE244" s="77">
        <f t="shared" si="429"/>
        <v>0</v>
      </c>
      <c r="BF244" s="77">
        <f t="shared" si="430"/>
        <v>0</v>
      </c>
      <c r="BG244" s="77">
        <f t="shared" si="431"/>
        <v>0</v>
      </c>
      <c r="BH244" s="118"/>
      <c r="BI244" s="118"/>
      <c r="BJ244" s="119"/>
      <c r="BK244" s="119"/>
      <c r="BL244" s="77">
        <f t="shared" si="432"/>
        <v>0</v>
      </c>
      <c r="BM244" s="77">
        <f t="shared" si="433"/>
        <v>0</v>
      </c>
      <c r="BN244" s="77">
        <f t="shared" si="434"/>
        <v>0</v>
      </c>
      <c r="BO244" s="118"/>
      <c r="BP244" s="118"/>
      <c r="BQ244" s="119"/>
      <c r="BR244" s="119"/>
      <c r="BS244" s="77">
        <f t="shared" si="435"/>
        <v>0</v>
      </c>
      <c r="BT244" s="77">
        <f t="shared" si="436"/>
        <v>0</v>
      </c>
      <c r="BU244" s="77">
        <f t="shared" si="437"/>
        <v>0</v>
      </c>
      <c r="BV244" s="118"/>
      <c r="BW244" s="118"/>
      <c r="BX244" s="119"/>
      <c r="BY244" s="119"/>
      <c r="BZ244" s="77">
        <f t="shared" si="438"/>
        <v>0</v>
      </c>
      <c r="CA244" s="77">
        <f t="shared" si="439"/>
        <v>0</v>
      </c>
      <c r="CB244" s="77">
        <f t="shared" si="440"/>
        <v>0</v>
      </c>
      <c r="CC244" s="118"/>
      <c r="CD244" s="118"/>
      <c r="CE244" s="119"/>
      <c r="CF244" s="119"/>
      <c r="CG244" s="77">
        <f t="shared" si="441"/>
        <v>0</v>
      </c>
      <c r="CH244" s="77">
        <f t="shared" si="442"/>
        <v>0</v>
      </c>
      <c r="CI244" s="77">
        <f t="shared" si="443"/>
        <v>0</v>
      </c>
      <c r="CJ244" s="118"/>
      <c r="CK244" s="118"/>
      <c r="CL244" s="119"/>
      <c r="CM244" s="119"/>
      <c r="CN244" s="77">
        <f t="shared" si="444"/>
        <v>0</v>
      </c>
      <c r="CO244" s="77">
        <f t="shared" si="445"/>
        <v>0</v>
      </c>
      <c r="CP244" s="77">
        <f t="shared" si="446"/>
        <v>0</v>
      </c>
      <c r="CQ244" s="118"/>
      <c r="CR244" s="118"/>
      <c r="CS244" s="119"/>
      <c r="CT244" s="119"/>
      <c r="CU244" s="77">
        <f t="shared" si="447"/>
        <v>0</v>
      </c>
      <c r="CV244" s="77">
        <f t="shared" si="448"/>
        <v>0</v>
      </c>
      <c r="CW244" s="77">
        <f t="shared" si="449"/>
        <v>0</v>
      </c>
      <c r="CX244" s="118"/>
      <c r="CY244" s="118"/>
      <c r="CZ244" s="119"/>
      <c r="DA244" s="119"/>
      <c r="DB244" s="77">
        <f t="shared" si="450"/>
        <v>0</v>
      </c>
      <c r="DC244" s="77">
        <f t="shared" si="451"/>
        <v>0</v>
      </c>
      <c r="DD244" s="77">
        <f t="shared" si="452"/>
        <v>0</v>
      </c>
      <c r="DE244" s="118"/>
      <c r="DF244" s="118"/>
      <c r="DG244" s="119"/>
      <c r="DH244" s="119"/>
      <c r="DI244" s="77">
        <f t="shared" si="453"/>
        <v>0</v>
      </c>
      <c r="DJ244" s="77">
        <f t="shared" si="454"/>
        <v>0</v>
      </c>
      <c r="DK244" s="77">
        <f t="shared" si="455"/>
        <v>0</v>
      </c>
      <c r="DL244" s="118"/>
      <c r="DM244" s="118"/>
      <c r="DN244" s="119"/>
      <c r="DO244" s="119"/>
      <c r="DP244" s="77">
        <f t="shared" si="456"/>
        <v>0</v>
      </c>
      <c r="DQ244" s="77">
        <f t="shared" si="457"/>
        <v>0</v>
      </c>
      <c r="DR244" s="77">
        <f t="shared" si="458"/>
        <v>0</v>
      </c>
      <c r="DS244" s="118"/>
      <c r="DT244" s="118"/>
      <c r="DU244" s="119"/>
      <c r="DV244" s="119"/>
      <c r="DW244" s="77">
        <f t="shared" si="459"/>
        <v>0</v>
      </c>
      <c r="DX244" s="77">
        <f t="shared" si="460"/>
        <v>0</v>
      </c>
      <c r="DY244" s="77">
        <f t="shared" si="461"/>
        <v>0</v>
      </c>
      <c r="DZ244" s="118"/>
      <c r="EA244" s="118"/>
      <c r="EB244" s="119"/>
      <c r="EC244" s="119"/>
      <c r="ED244" s="77">
        <f t="shared" si="462"/>
        <v>0</v>
      </c>
      <c r="EE244" s="77">
        <f t="shared" si="463"/>
        <v>0</v>
      </c>
      <c r="EF244" s="77">
        <f t="shared" si="464"/>
        <v>0</v>
      </c>
      <c r="EG244" s="118"/>
      <c r="EH244" s="118"/>
      <c r="EI244" s="119"/>
      <c r="EJ244" s="119"/>
      <c r="EK244" s="77">
        <f t="shared" si="465"/>
        <v>0</v>
      </c>
      <c r="EL244" s="77">
        <f t="shared" si="466"/>
        <v>0</v>
      </c>
      <c r="EM244" s="77">
        <f t="shared" si="467"/>
        <v>0</v>
      </c>
      <c r="EN244" s="118"/>
      <c r="EO244" s="118"/>
      <c r="EP244" s="119"/>
      <c r="EQ244" s="119"/>
      <c r="ER244" s="77">
        <f t="shared" si="468"/>
        <v>0</v>
      </c>
      <c r="ES244" s="77">
        <f t="shared" si="469"/>
        <v>0</v>
      </c>
      <c r="ET244" s="77">
        <f t="shared" si="470"/>
        <v>0</v>
      </c>
      <c r="EU244" s="118"/>
      <c r="EV244" s="118"/>
      <c r="EW244" s="119"/>
      <c r="EX244" s="119"/>
      <c r="EY244" s="77">
        <f t="shared" si="471"/>
        <v>0</v>
      </c>
      <c r="EZ244" s="77">
        <f t="shared" si="472"/>
        <v>0</v>
      </c>
      <c r="FA244" s="77">
        <f t="shared" si="473"/>
        <v>0</v>
      </c>
      <c r="FB244" s="118"/>
      <c r="FC244" s="118"/>
      <c r="FD244" s="119"/>
      <c r="FE244" s="119"/>
      <c r="FF244" s="77">
        <f t="shared" si="474"/>
        <v>0</v>
      </c>
      <c r="FG244" s="77">
        <f t="shared" si="475"/>
        <v>0</v>
      </c>
      <c r="FH244" s="77">
        <f t="shared" si="476"/>
        <v>0</v>
      </c>
      <c r="FI244" s="118"/>
      <c r="FJ244" s="118"/>
      <c r="FK244" s="119"/>
      <c r="FL244" s="119"/>
      <c r="FM244" s="77">
        <f t="shared" si="477"/>
        <v>0</v>
      </c>
      <c r="FN244" s="77">
        <f t="shared" si="478"/>
        <v>0</v>
      </c>
      <c r="FO244" s="77">
        <f t="shared" si="479"/>
        <v>0</v>
      </c>
      <c r="FP244" s="118"/>
      <c r="FQ244" s="118"/>
      <c r="FR244" s="119"/>
      <c r="FS244" s="119"/>
      <c r="FT244" s="77">
        <f t="shared" si="480"/>
        <v>0</v>
      </c>
      <c r="FU244" s="77">
        <f t="shared" si="481"/>
        <v>0</v>
      </c>
      <c r="FV244" s="77">
        <f t="shared" si="482"/>
        <v>0</v>
      </c>
      <c r="FW244" s="118"/>
      <c r="FX244" s="118"/>
      <c r="FY244" s="119"/>
      <c r="FZ244" s="119"/>
      <c r="GA244" s="77">
        <f t="shared" si="483"/>
        <v>0</v>
      </c>
      <c r="GB244" s="77">
        <f t="shared" si="484"/>
        <v>0</v>
      </c>
      <c r="GC244" s="77">
        <f t="shared" si="485"/>
        <v>0</v>
      </c>
      <c r="GD244" s="118"/>
      <c r="GE244" s="118"/>
      <c r="GF244" s="119"/>
      <c r="GG244" s="119"/>
      <c r="GH244" s="77">
        <f t="shared" si="486"/>
        <v>0</v>
      </c>
      <c r="GI244" s="77">
        <f t="shared" si="487"/>
        <v>0</v>
      </c>
      <c r="GJ244" s="77">
        <f t="shared" si="488"/>
        <v>0</v>
      </c>
      <c r="GK244" s="118"/>
      <c r="GL244" s="118"/>
      <c r="GM244" s="119"/>
      <c r="GN244" s="119"/>
      <c r="GO244" s="77">
        <f t="shared" si="489"/>
        <v>0</v>
      </c>
      <c r="GP244" s="77">
        <f t="shared" si="490"/>
        <v>0</v>
      </c>
      <c r="GQ244" s="77">
        <f t="shared" si="491"/>
        <v>0</v>
      </c>
      <c r="GR244" s="118"/>
      <c r="GS244" s="118"/>
      <c r="GT244" s="119"/>
      <c r="GU244" s="119"/>
      <c r="GV244" s="77">
        <f t="shared" si="492"/>
        <v>0</v>
      </c>
      <c r="GW244" s="77">
        <f t="shared" si="493"/>
        <v>0</v>
      </c>
      <c r="GX244" s="77">
        <f t="shared" si="494"/>
        <v>0</v>
      </c>
      <c r="GY244" s="118"/>
      <c r="GZ244" s="118"/>
      <c r="HA244" s="119"/>
      <c r="HB244" s="119"/>
      <c r="HC244" s="77">
        <f t="shared" si="495"/>
        <v>0</v>
      </c>
      <c r="HD244" s="77">
        <f t="shared" si="496"/>
        <v>0</v>
      </c>
      <c r="HE244" s="77">
        <f t="shared" si="497"/>
        <v>0</v>
      </c>
      <c r="HF244" s="118"/>
      <c r="HG244" s="118"/>
      <c r="HH244" s="119"/>
      <c r="HI244" s="119"/>
      <c r="HJ244" s="77">
        <f t="shared" si="498"/>
        <v>0</v>
      </c>
      <c r="HK244" s="77">
        <f t="shared" si="499"/>
        <v>0</v>
      </c>
      <c r="HL244" s="77">
        <f t="shared" si="500"/>
        <v>0</v>
      </c>
      <c r="HM244" s="120"/>
      <c r="HN244" s="120"/>
      <c r="HO244" s="120"/>
      <c r="HP244" s="120"/>
      <c r="HQ244" s="120"/>
      <c r="HR244" s="120"/>
      <c r="HS244" s="76">
        <f t="shared" si="395"/>
        <v>0</v>
      </c>
      <c r="HT244" s="76">
        <f t="shared" si="396"/>
        <v>0</v>
      </c>
      <c r="HU244" s="76">
        <f t="shared" si="397"/>
        <v>0</v>
      </c>
      <c r="HV244" s="76">
        <f t="shared" si="398"/>
        <v>0</v>
      </c>
      <c r="HW244" s="76">
        <f t="shared" si="399"/>
        <v>0</v>
      </c>
      <c r="HX244" s="76">
        <f t="shared" si="400"/>
        <v>0</v>
      </c>
      <c r="HY244" s="76">
        <f t="shared" si="401"/>
        <v>0</v>
      </c>
      <c r="HZ244" s="76">
        <f t="shared" si="402"/>
        <v>0</v>
      </c>
      <c r="IA244" s="76">
        <f t="shared" si="403"/>
        <v>0</v>
      </c>
      <c r="IB244" s="76">
        <f t="shared" si="404"/>
        <v>0</v>
      </c>
      <c r="IC244" s="76">
        <f t="shared" si="405"/>
        <v>0</v>
      </c>
      <c r="ID244" s="76">
        <f t="shared" si="502"/>
        <v>0</v>
      </c>
      <c r="IE244" s="78">
        <f>IF('Daftar Pegawai'!I238="ASN YANG TIDAK DIBAYARKAN TPP",100%,
 IF(HZ244&gt;=$C$4,100%,
 (HN244*3%)+H244+I244+J244+O244+P244+Q244+V244+W244+X244+AC244+AD244+AE244+AJ244+AK244+AL244+AQ244+AR244+AS244+AX244+AY244+AZ244+BE244+BF244+BG244+BL244+BM244+BN244+BS244+BT244+BU244+BZ244+CA244+CB244+CG244+CH244+CI244+CN244+CO244+CP244+CU244+CV244+CW244+DB244+DC244+DD244+DI244+DJ244+DK244+DP244+DQ244+DR244+DW244+DX244+DY244+ED244+EE244+EF244+EK244+EL244+EM244+ER244+ES244+ET244+EY244+EZ244+FA244+FF244+FG244+FH244+FM244+FN244+FO244+FT244+FU244+FV244+GA244+GB244+GC244+GH244+GI244+GJ244+GO244+GP244+GQ244+GV244+GW244+GX244+HC244+HD244+HE244+HJ244+HK244+HL244+'Daftar Pegawai'!K238+'Daftar Pegawai'!M238+'Daftar Pegawai'!U238+'Daftar Pegawai'!O238+'Daftar Pegawai'!Q238+'Daftar Pegawai'!S238
 )
)</f>
        <v>1</v>
      </c>
      <c r="IF244" s="78">
        <f t="shared" si="501"/>
        <v>1</v>
      </c>
    </row>
    <row r="245" spans="1:240" x14ac:dyDescent="0.25">
      <c r="A245" s="121">
        <f t="shared" si="407"/>
        <v>235</v>
      </c>
      <c r="B245" s="121">
        <f>'Daftar Pegawai'!B239</f>
        <v>0</v>
      </c>
      <c r="C245" s="121">
        <f>'Daftar Pegawai'!C239</f>
        <v>0</v>
      </c>
      <c r="D245" s="118"/>
      <c r="E245" s="118"/>
      <c r="F245" s="119"/>
      <c r="G245" s="119"/>
      <c r="H245" s="77">
        <f t="shared" si="408"/>
        <v>0</v>
      </c>
      <c r="I245" s="77">
        <f t="shared" si="409"/>
        <v>0</v>
      </c>
      <c r="J245" s="77">
        <f t="shared" si="410"/>
        <v>0</v>
      </c>
      <c r="K245" s="118"/>
      <c r="L245" s="118"/>
      <c r="M245" s="119"/>
      <c r="N245" s="119"/>
      <c r="O245" s="77">
        <f t="shared" si="411"/>
        <v>0</v>
      </c>
      <c r="P245" s="77">
        <f t="shared" si="412"/>
        <v>0</v>
      </c>
      <c r="Q245" s="77">
        <f t="shared" si="413"/>
        <v>0</v>
      </c>
      <c r="R245" s="118"/>
      <c r="S245" s="118"/>
      <c r="T245" s="119"/>
      <c r="U245" s="119"/>
      <c r="V245" s="77">
        <f t="shared" si="414"/>
        <v>0</v>
      </c>
      <c r="W245" s="77">
        <f t="shared" si="415"/>
        <v>0</v>
      </c>
      <c r="X245" s="77">
        <f t="shared" si="416"/>
        <v>0</v>
      </c>
      <c r="Y245" s="118"/>
      <c r="Z245" s="118"/>
      <c r="AA245" s="119"/>
      <c r="AB245" s="119"/>
      <c r="AC245" s="77">
        <f t="shared" si="417"/>
        <v>0</v>
      </c>
      <c r="AD245" s="77">
        <f t="shared" si="418"/>
        <v>0</v>
      </c>
      <c r="AE245" s="77">
        <f t="shared" si="419"/>
        <v>0</v>
      </c>
      <c r="AF245" s="118"/>
      <c r="AG245" s="118"/>
      <c r="AH245" s="119"/>
      <c r="AI245" s="119"/>
      <c r="AJ245" s="77">
        <f t="shared" si="420"/>
        <v>0</v>
      </c>
      <c r="AK245" s="77">
        <f t="shared" si="421"/>
        <v>0</v>
      </c>
      <c r="AL245" s="77">
        <f t="shared" si="422"/>
        <v>0</v>
      </c>
      <c r="AM245" s="118"/>
      <c r="AN245" s="118"/>
      <c r="AO245" s="119"/>
      <c r="AP245" s="119"/>
      <c r="AQ245" s="77">
        <f t="shared" si="423"/>
        <v>0</v>
      </c>
      <c r="AR245" s="77">
        <f t="shared" si="424"/>
        <v>0</v>
      </c>
      <c r="AS245" s="77">
        <f t="shared" si="425"/>
        <v>0</v>
      </c>
      <c r="AT245" s="118"/>
      <c r="AU245" s="118"/>
      <c r="AV245" s="119"/>
      <c r="AW245" s="119"/>
      <c r="AX245" s="77">
        <f t="shared" si="426"/>
        <v>0</v>
      </c>
      <c r="AY245" s="77">
        <f t="shared" si="427"/>
        <v>0</v>
      </c>
      <c r="AZ245" s="77">
        <f t="shared" si="428"/>
        <v>0</v>
      </c>
      <c r="BA245" s="118"/>
      <c r="BB245" s="118"/>
      <c r="BC245" s="119"/>
      <c r="BD245" s="119"/>
      <c r="BE245" s="77">
        <f t="shared" si="429"/>
        <v>0</v>
      </c>
      <c r="BF245" s="77">
        <f t="shared" si="430"/>
        <v>0</v>
      </c>
      <c r="BG245" s="77">
        <f t="shared" si="431"/>
        <v>0</v>
      </c>
      <c r="BH245" s="118"/>
      <c r="BI245" s="118"/>
      <c r="BJ245" s="119"/>
      <c r="BK245" s="119"/>
      <c r="BL245" s="77">
        <f t="shared" si="432"/>
        <v>0</v>
      </c>
      <c r="BM245" s="77">
        <f t="shared" si="433"/>
        <v>0</v>
      </c>
      <c r="BN245" s="77">
        <f t="shared" si="434"/>
        <v>0</v>
      </c>
      <c r="BO245" s="118"/>
      <c r="BP245" s="118"/>
      <c r="BQ245" s="119"/>
      <c r="BR245" s="119"/>
      <c r="BS245" s="77">
        <f t="shared" si="435"/>
        <v>0</v>
      </c>
      <c r="BT245" s="77">
        <f t="shared" si="436"/>
        <v>0</v>
      </c>
      <c r="BU245" s="77">
        <f t="shared" si="437"/>
        <v>0</v>
      </c>
      <c r="BV245" s="118"/>
      <c r="BW245" s="118"/>
      <c r="BX245" s="119"/>
      <c r="BY245" s="119"/>
      <c r="BZ245" s="77">
        <f t="shared" si="438"/>
        <v>0</v>
      </c>
      <c r="CA245" s="77">
        <f t="shared" si="439"/>
        <v>0</v>
      </c>
      <c r="CB245" s="77">
        <f t="shared" si="440"/>
        <v>0</v>
      </c>
      <c r="CC245" s="118"/>
      <c r="CD245" s="118"/>
      <c r="CE245" s="119"/>
      <c r="CF245" s="119"/>
      <c r="CG245" s="77">
        <f t="shared" si="441"/>
        <v>0</v>
      </c>
      <c r="CH245" s="77">
        <f t="shared" si="442"/>
        <v>0</v>
      </c>
      <c r="CI245" s="77">
        <f t="shared" si="443"/>
        <v>0</v>
      </c>
      <c r="CJ245" s="118"/>
      <c r="CK245" s="118"/>
      <c r="CL245" s="119"/>
      <c r="CM245" s="119"/>
      <c r="CN245" s="77">
        <f t="shared" si="444"/>
        <v>0</v>
      </c>
      <c r="CO245" s="77">
        <f t="shared" si="445"/>
        <v>0</v>
      </c>
      <c r="CP245" s="77">
        <f t="shared" si="446"/>
        <v>0</v>
      </c>
      <c r="CQ245" s="118"/>
      <c r="CR245" s="118"/>
      <c r="CS245" s="119"/>
      <c r="CT245" s="119"/>
      <c r="CU245" s="77">
        <f t="shared" si="447"/>
        <v>0</v>
      </c>
      <c r="CV245" s="77">
        <f t="shared" si="448"/>
        <v>0</v>
      </c>
      <c r="CW245" s="77">
        <f t="shared" si="449"/>
        <v>0</v>
      </c>
      <c r="CX245" s="118"/>
      <c r="CY245" s="118"/>
      <c r="CZ245" s="119"/>
      <c r="DA245" s="119"/>
      <c r="DB245" s="77">
        <f t="shared" si="450"/>
        <v>0</v>
      </c>
      <c r="DC245" s="77">
        <f t="shared" si="451"/>
        <v>0</v>
      </c>
      <c r="DD245" s="77">
        <f t="shared" si="452"/>
        <v>0</v>
      </c>
      <c r="DE245" s="118"/>
      <c r="DF245" s="118"/>
      <c r="DG245" s="119"/>
      <c r="DH245" s="119"/>
      <c r="DI245" s="77">
        <f t="shared" si="453"/>
        <v>0</v>
      </c>
      <c r="DJ245" s="77">
        <f t="shared" si="454"/>
        <v>0</v>
      </c>
      <c r="DK245" s="77">
        <f t="shared" si="455"/>
        <v>0</v>
      </c>
      <c r="DL245" s="118"/>
      <c r="DM245" s="118"/>
      <c r="DN245" s="119"/>
      <c r="DO245" s="119"/>
      <c r="DP245" s="77">
        <f t="shared" si="456"/>
        <v>0</v>
      </c>
      <c r="DQ245" s="77">
        <f t="shared" si="457"/>
        <v>0</v>
      </c>
      <c r="DR245" s="77">
        <f t="shared" si="458"/>
        <v>0</v>
      </c>
      <c r="DS245" s="118"/>
      <c r="DT245" s="118"/>
      <c r="DU245" s="119"/>
      <c r="DV245" s="119"/>
      <c r="DW245" s="77">
        <f t="shared" si="459"/>
        <v>0</v>
      </c>
      <c r="DX245" s="77">
        <f t="shared" si="460"/>
        <v>0</v>
      </c>
      <c r="DY245" s="77">
        <f t="shared" si="461"/>
        <v>0</v>
      </c>
      <c r="DZ245" s="118"/>
      <c r="EA245" s="118"/>
      <c r="EB245" s="119"/>
      <c r="EC245" s="119"/>
      <c r="ED245" s="77">
        <f t="shared" si="462"/>
        <v>0</v>
      </c>
      <c r="EE245" s="77">
        <f t="shared" si="463"/>
        <v>0</v>
      </c>
      <c r="EF245" s="77">
        <f t="shared" si="464"/>
        <v>0</v>
      </c>
      <c r="EG245" s="118"/>
      <c r="EH245" s="118"/>
      <c r="EI245" s="119"/>
      <c r="EJ245" s="119"/>
      <c r="EK245" s="77">
        <f t="shared" si="465"/>
        <v>0</v>
      </c>
      <c r="EL245" s="77">
        <f t="shared" si="466"/>
        <v>0</v>
      </c>
      <c r="EM245" s="77">
        <f t="shared" si="467"/>
        <v>0</v>
      </c>
      <c r="EN245" s="118"/>
      <c r="EO245" s="118"/>
      <c r="EP245" s="119"/>
      <c r="EQ245" s="119"/>
      <c r="ER245" s="77">
        <f t="shared" si="468"/>
        <v>0</v>
      </c>
      <c r="ES245" s="77">
        <f t="shared" si="469"/>
        <v>0</v>
      </c>
      <c r="ET245" s="77">
        <f t="shared" si="470"/>
        <v>0</v>
      </c>
      <c r="EU245" s="118"/>
      <c r="EV245" s="118"/>
      <c r="EW245" s="119"/>
      <c r="EX245" s="119"/>
      <c r="EY245" s="77">
        <f t="shared" si="471"/>
        <v>0</v>
      </c>
      <c r="EZ245" s="77">
        <f t="shared" si="472"/>
        <v>0</v>
      </c>
      <c r="FA245" s="77">
        <f t="shared" si="473"/>
        <v>0</v>
      </c>
      <c r="FB245" s="118"/>
      <c r="FC245" s="118"/>
      <c r="FD245" s="119"/>
      <c r="FE245" s="119"/>
      <c r="FF245" s="77">
        <f t="shared" si="474"/>
        <v>0</v>
      </c>
      <c r="FG245" s="77">
        <f t="shared" si="475"/>
        <v>0</v>
      </c>
      <c r="FH245" s="77">
        <f t="shared" si="476"/>
        <v>0</v>
      </c>
      <c r="FI245" s="118"/>
      <c r="FJ245" s="118"/>
      <c r="FK245" s="119"/>
      <c r="FL245" s="119"/>
      <c r="FM245" s="77">
        <f t="shared" si="477"/>
        <v>0</v>
      </c>
      <c r="FN245" s="77">
        <f t="shared" si="478"/>
        <v>0</v>
      </c>
      <c r="FO245" s="77">
        <f t="shared" si="479"/>
        <v>0</v>
      </c>
      <c r="FP245" s="118"/>
      <c r="FQ245" s="118"/>
      <c r="FR245" s="119"/>
      <c r="FS245" s="119"/>
      <c r="FT245" s="77">
        <f t="shared" si="480"/>
        <v>0</v>
      </c>
      <c r="FU245" s="77">
        <f t="shared" si="481"/>
        <v>0</v>
      </c>
      <c r="FV245" s="77">
        <f t="shared" si="482"/>
        <v>0</v>
      </c>
      <c r="FW245" s="118"/>
      <c r="FX245" s="118"/>
      <c r="FY245" s="119"/>
      <c r="FZ245" s="119"/>
      <c r="GA245" s="77">
        <f t="shared" si="483"/>
        <v>0</v>
      </c>
      <c r="GB245" s="77">
        <f t="shared" si="484"/>
        <v>0</v>
      </c>
      <c r="GC245" s="77">
        <f t="shared" si="485"/>
        <v>0</v>
      </c>
      <c r="GD245" s="118"/>
      <c r="GE245" s="118"/>
      <c r="GF245" s="119"/>
      <c r="GG245" s="119"/>
      <c r="GH245" s="77">
        <f t="shared" si="486"/>
        <v>0</v>
      </c>
      <c r="GI245" s="77">
        <f t="shared" si="487"/>
        <v>0</v>
      </c>
      <c r="GJ245" s="77">
        <f t="shared" si="488"/>
        <v>0</v>
      </c>
      <c r="GK245" s="118"/>
      <c r="GL245" s="118"/>
      <c r="GM245" s="119"/>
      <c r="GN245" s="119"/>
      <c r="GO245" s="77">
        <f t="shared" si="489"/>
        <v>0</v>
      </c>
      <c r="GP245" s="77">
        <f t="shared" si="490"/>
        <v>0</v>
      </c>
      <c r="GQ245" s="77">
        <f t="shared" si="491"/>
        <v>0</v>
      </c>
      <c r="GR245" s="118"/>
      <c r="GS245" s="118"/>
      <c r="GT245" s="119"/>
      <c r="GU245" s="119"/>
      <c r="GV245" s="77">
        <f t="shared" si="492"/>
        <v>0</v>
      </c>
      <c r="GW245" s="77">
        <f t="shared" si="493"/>
        <v>0</v>
      </c>
      <c r="GX245" s="77">
        <f t="shared" si="494"/>
        <v>0</v>
      </c>
      <c r="GY245" s="118"/>
      <c r="GZ245" s="118"/>
      <c r="HA245" s="119"/>
      <c r="HB245" s="119"/>
      <c r="HC245" s="77">
        <f t="shared" si="495"/>
        <v>0</v>
      </c>
      <c r="HD245" s="77">
        <f t="shared" si="496"/>
        <v>0</v>
      </c>
      <c r="HE245" s="77">
        <f t="shared" si="497"/>
        <v>0</v>
      </c>
      <c r="HF245" s="118"/>
      <c r="HG245" s="118"/>
      <c r="HH245" s="119"/>
      <c r="HI245" s="119"/>
      <c r="HJ245" s="77">
        <f t="shared" si="498"/>
        <v>0</v>
      </c>
      <c r="HK245" s="77">
        <f t="shared" si="499"/>
        <v>0</v>
      </c>
      <c r="HL245" s="77">
        <f t="shared" si="500"/>
        <v>0</v>
      </c>
      <c r="HM245" s="120"/>
      <c r="HN245" s="120"/>
      <c r="HO245" s="120"/>
      <c r="HP245" s="120"/>
      <c r="HQ245" s="120"/>
      <c r="HR245" s="120"/>
      <c r="HS245" s="76">
        <f t="shared" si="395"/>
        <v>0</v>
      </c>
      <c r="HT245" s="76">
        <f t="shared" si="396"/>
        <v>0</v>
      </c>
      <c r="HU245" s="76">
        <f t="shared" si="397"/>
        <v>0</v>
      </c>
      <c r="HV245" s="76">
        <f t="shared" si="398"/>
        <v>0</v>
      </c>
      <c r="HW245" s="76">
        <f t="shared" si="399"/>
        <v>0</v>
      </c>
      <c r="HX245" s="76">
        <f t="shared" si="400"/>
        <v>0</v>
      </c>
      <c r="HY245" s="76">
        <f t="shared" si="401"/>
        <v>0</v>
      </c>
      <c r="HZ245" s="76">
        <f t="shared" si="402"/>
        <v>0</v>
      </c>
      <c r="IA245" s="76">
        <f t="shared" si="403"/>
        <v>0</v>
      </c>
      <c r="IB245" s="76">
        <f t="shared" si="404"/>
        <v>0</v>
      </c>
      <c r="IC245" s="76">
        <f t="shared" si="405"/>
        <v>0</v>
      </c>
      <c r="ID245" s="76">
        <f t="shared" si="502"/>
        <v>0</v>
      </c>
      <c r="IE245" s="78">
        <f>IF('Daftar Pegawai'!I239="ASN YANG TIDAK DIBAYARKAN TPP",100%,
 IF(HZ245&gt;=$C$4,100%,
 (HN245*3%)+H245+I245+J245+O245+P245+Q245+V245+W245+X245+AC245+AD245+AE245+AJ245+AK245+AL245+AQ245+AR245+AS245+AX245+AY245+AZ245+BE245+BF245+BG245+BL245+BM245+BN245+BS245+BT245+BU245+BZ245+CA245+CB245+CG245+CH245+CI245+CN245+CO245+CP245+CU245+CV245+CW245+DB245+DC245+DD245+DI245+DJ245+DK245+DP245+DQ245+DR245+DW245+DX245+DY245+ED245+EE245+EF245+EK245+EL245+EM245+ER245+ES245+ET245+EY245+EZ245+FA245+FF245+FG245+FH245+FM245+FN245+FO245+FT245+FU245+FV245+GA245+GB245+GC245+GH245+GI245+GJ245+GO245+GP245+GQ245+GV245+GW245+GX245+HC245+HD245+HE245+HJ245+HK245+HL245+'Daftar Pegawai'!K239+'Daftar Pegawai'!M239+'Daftar Pegawai'!U239+'Daftar Pegawai'!O239+'Daftar Pegawai'!Q239+'Daftar Pegawai'!S239
 )
)</f>
        <v>1</v>
      </c>
      <c r="IF245" s="78">
        <f t="shared" si="501"/>
        <v>1</v>
      </c>
    </row>
    <row r="246" spans="1:240" x14ac:dyDescent="0.25">
      <c r="A246" s="121">
        <f t="shared" si="407"/>
        <v>236</v>
      </c>
      <c r="B246" s="121">
        <f>'Daftar Pegawai'!B240</f>
        <v>0</v>
      </c>
      <c r="C246" s="121">
        <f>'Daftar Pegawai'!C240</f>
        <v>0</v>
      </c>
      <c r="D246" s="118"/>
      <c r="E246" s="118"/>
      <c r="F246" s="119"/>
      <c r="G246" s="119"/>
      <c r="H246" s="77">
        <f t="shared" si="408"/>
        <v>0</v>
      </c>
      <c r="I246" s="77">
        <f t="shared" si="409"/>
        <v>0</v>
      </c>
      <c r="J246" s="77">
        <f t="shared" si="410"/>
        <v>0</v>
      </c>
      <c r="K246" s="118"/>
      <c r="L246" s="118"/>
      <c r="M246" s="119"/>
      <c r="N246" s="119"/>
      <c r="O246" s="77">
        <f t="shared" si="411"/>
        <v>0</v>
      </c>
      <c r="P246" s="77">
        <f t="shared" si="412"/>
        <v>0</v>
      </c>
      <c r="Q246" s="77">
        <f t="shared" si="413"/>
        <v>0</v>
      </c>
      <c r="R246" s="118"/>
      <c r="S246" s="118"/>
      <c r="T246" s="119"/>
      <c r="U246" s="119"/>
      <c r="V246" s="77">
        <f t="shared" si="414"/>
        <v>0</v>
      </c>
      <c r="W246" s="77">
        <f t="shared" si="415"/>
        <v>0</v>
      </c>
      <c r="X246" s="77">
        <f t="shared" si="416"/>
        <v>0</v>
      </c>
      <c r="Y246" s="118"/>
      <c r="Z246" s="118"/>
      <c r="AA246" s="119"/>
      <c r="AB246" s="119"/>
      <c r="AC246" s="77">
        <f t="shared" si="417"/>
        <v>0</v>
      </c>
      <c r="AD246" s="77">
        <f t="shared" si="418"/>
        <v>0</v>
      </c>
      <c r="AE246" s="77">
        <f t="shared" si="419"/>
        <v>0</v>
      </c>
      <c r="AF246" s="118"/>
      <c r="AG246" s="118"/>
      <c r="AH246" s="119"/>
      <c r="AI246" s="119"/>
      <c r="AJ246" s="77">
        <f t="shared" si="420"/>
        <v>0</v>
      </c>
      <c r="AK246" s="77">
        <f t="shared" si="421"/>
        <v>0</v>
      </c>
      <c r="AL246" s="77">
        <f t="shared" si="422"/>
        <v>0</v>
      </c>
      <c r="AM246" s="118"/>
      <c r="AN246" s="118"/>
      <c r="AO246" s="119"/>
      <c r="AP246" s="119"/>
      <c r="AQ246" s="77">
        <f t="shared" si="423"/>
        <v>0</v>
      </c>
      <c r="AR246" s="77">
        <f t="shared" si="424"/>
        <v>0</v>
      </c>
      <c r="AS246" s="77">
        <f t="shared" si="425"/>
        <v>0</v>
      </c>
      <c r="AT246" s="118"/>
      <c r="AU246" s="118"/>
      <c r="AV246" s="119"/>
      <c r="AW246" s="119"/>
      <c r="AX246" s="77">
        <f t="shared" si="426"/>
        <v>0</v>
      </c>
      <c r="AY246" s="77">
        <f t="shared" si="427"/>
        <v>0</v>
      </c>
      <c r="AZ246" s="77">
        <f t="shared" si="428"/>
        <v>0</v>
      </c>
      <c r="BA246" s="118"/>
      <c r="BB246" s="118"/>
      <c r="BC246" s="119"/>
      <c r="BD246" s="119"/>
      <c r="BE246" s="77">
        <f t="shared" si="429"/>
        <v>0</v>
      </c>
      <c r="BF246" s="77">
        <f t="shared" si="430"/>
        <v>0</v>
      </c>
      <c r="BG246" s="77">
        <f t="shared" si="431"/>
        <v>0</v>
      </c>
      <c r="BH246" s="118"/>
      <c r="BI246" s="118"/>
      <c r="BJ246" s="119"/>
      <c r="BK246" s="119"/>
      <c r="BL246" s="77">
        <f t="shared" si="432"/>
        <v>0</v>
      </c>
      <c r="BM246" s="77">
        <f t="shared" si="433"/>
        <v>0</v>
      </c>
      <c r="BN246" s="77">
        <f t="shared" si="434"/>
        <v>0</v>
      </c>
      <c r="BO246" s="118"/>
      <c r="BP246" s="118"/>
      <c r="BQ246" s="119"/>
      <c r="BR246" s="119"/>
      <c r="BS246" s="77">
        <f t="shared" si="435"/>
        <v>0</v>
      </c>
      <c r="BT246" s="77">
        <f t="shared" si="436"/>
        <v>0</v>
      </c>
      <c r="BU246" s="77">
        <f t="shared" si="437"/>
        <v>0</v>
      </c>
      <c r="BV246" s="118"/>
      <c r="BW246" s="118"/>
      <c r="BX246" s="119"/>
      <c r="BY246" s="119"/>
      <c r="BZ246" s="77">
        <f t="shared" si="438"/>
        <v>0</v>
      </c>
      <c r="CA246" s="77">
        <f t="shared" si="439"/>
        <v>0</v>
      </c>
      <c r="CB246" s="77">
        <f t="shared" si="440"/>
        <v>0</v>
      </c>
      <c r="CC246" s="118"/>
      <c r="CD246" s="118"/>
      <c r="CE246" s="119"/>
      <c r="CF246" s="119"/>
      <c r="CG246" s="77">
        <f t="shared" si="441"/>
        <v>0</v>
      </c>
      <c r="CH246" s="77">
        <f t="shared" si="442"/>
        <v>0</v>
      </c>
      <c r="CI246" s="77">
        <f t="shared" si="443"/>
        <v>0</v>
      </c>
      <c r="CJ246" s="118"/>
      <c r="CK246" s="118"/>
      <c r="CL246" s="119"/>
      <c r="CM246" s="119"/>
      <c r="CN246" s="77">
        <f t="shared" si="444"/>
        <v>0</v>
      </c>
      <c r="CO246" s="77">
        <f t="shared" si="445"/>
        <v>0</v>
      </c>
      <c r="CP246" s="77">
        <f t="shared" si="446"/>
        <v>0</v>
      </c>
      <c r="CQ246" s="118"/>
      <c r="CR246" s="118"/>
      <c r="CS246" s="119"/>
      <c r="CT246" s="119"/>
      <c r="CU246" s="77">
        <f t="shared" si="447"/>
        <v>0</v>
      </c>
      <c r="CV246" s="77">
        <f t="shared" si="448"/>
        <v>0</v>
      </c>
      <c r="CW246" s="77">
        <f t="shared" si="449"/>
        <v>0</v>
      </c>
      <c r="CX246" s="118"/>
      <c r="CY246" s="118"/>
      <c r="CZ246" s="119"/>
      <c r="DA246" s="119"/>
      <c r="DB246" s="77">
        <f t="shared" si="450"/>
        <v>0</v>
      </c>
      <c r="DC246" s="77">
        <f t="shared" si="451"/>
        <v>0</v>
      </c>
      <c r="DD246" s="77">
        <f t="shared" si="452"/>
        <v>0</v>
      </c>
      <c r="DE246" s="118"/>
      <c r="DF246" s="118"/>
      <c r="DG246" s="119"/>
      <c r="DH246" s="119"/>
      <c r="DI246" s="77">
        <f t="shared" si="453"/>
        <v>0</v>
      </c>
      <c r="DJ246" s="77">
        <f t="shared" si="454"/>
        <v>0</v>
      </c>
      <c r="DK246" s="77">
        <f t="shared" si="455"/>
        <v>0</v>
      </c>
      <c r="DL246" s="118"/>
      <c r="DM246" s="118"/>
      <c r="DN246" s="119"/>
      <c r="DO246" s="119"/>
      <c r="DP246" s="77">
        <f t="shared" si="456"/>
        <v>0</v>
      </c>
      <c r="DQ246" s="77">
        <f t="shared" si="457"/>
        <v>0</v>
      </c>
      <c r="DR246" s="77">
        <f t="shared" si="458"/>
        <v>0</v>
      </c>
      <c r="DS246" s="118"/>
      <c r="DT246" s="118"/>
      <c r="DU246" s="119"/>
      <c r="DV246" s="119"/>
      <c r="DW246" s="77">
        <f t="shared" si="459"/>
        <v>0</v>
      </c>
      <c r="DX246" s="77">
        <f t="shared" si="460"/>
        <v>0</v>
      </c>
      <c r="DY246" s="77">
        <f t="shared" si="461"/>
        <v>0</v>
      </c>
      <c r="DZ246" s="118"/>
      <c r="EA246" s="118"/>
      <c r="EB246" s="119"/>
      <c r="EC246" s="119"/>
      <c r="ED246" s="77">
        <f t="shared" si="462"/>
        <v>0</v>
      </c>
      <c r="EE246" s="77">
        <f t="shared" si="463"/>
        <v>0</v>
      </c>
      <c r="EF246" s="77">
        <f t="shared" si="464"/>
        <v>0</v>
      </c>
      <c r="EG246" s="118"/>
      <c r="EH246" s="118"/>
      <c r="EI246" s="119"/>
      <c r="EJ246" s="119"/>
      <c r="EK246" s="77">
        <f t="shared" si="465"/>
        <v>0</v>
      </c>
      <c r="EL246" s="77">
        <f t="shared" si="466"/>
        <v>0</v>
      </c>
      <c r="EM246" s="77">
        <f t="shared" si="467"/>
        <v>0</v>
      </c>
      <c r="EN246" s="118"/>
      <c r="EO246" s="118"/>
      <c r="EP246" s="119"/>
      <c r="EQ246" s="119"/>
      <c r="ER246" s="77">
        <f t="shared" si="468"/>
        <v>0</v>
      </c>
      <c r="ES246" s="77">
        <f t="shared" si="469"/>
        <v>0</v>
      </c>
      <c r="ET246" s="77">
        <f t="shared" si="470"/>
        <v>0</v>
      </c>
      <c r="EU246" s="118"/>
      <c r="EV246" s="118"/>
      <c r="EW246" s="119"/>
      <c r="EX246" s="119"/>
      <c r="EY246" s="77">
        <f t="shared" si="471"/>
        <v>0</v>
      </c>
      <c r="EZ246" s="77">
        <f t="shared" si="472"/>
        <v>0</v>
      </c>
      <c r="FA246" s="77">
        <f t="shared" si="473"/>
        <v>0</v>
      </c>
      <c r="FB246" s="118"/>
      <c r="FC246" s="118"/>
      <c r="FD246" s="119"/>
      <c r="FE246" s="119"/>
      <c r="FF246" s="77">
        <f t="shared" si="474"/>
        <v>0</v>
      </c>
      <c r="FG246" s="77">
        <f t="shared" si="475"/>
        <v>0</v>
      </c>
      <c r="FH246" s="77">
        <f t="shared" si="476"/>
        <v>0</v>
      </c>
      <c r="FI246" s="118"/>
      <c r="FJ246" s="118"/>
      <c r="FK246" s="119"/>
      <c r="FL246" s="119"/>
      <c r="FM246" s="77">
        <f t="shared" si="477"/>
        <v>0</v>
      </c>
      <c r="FN246" s="77">
        <f t="shared" si="478"/>
        <v>0</v>
      </c>
      <c r="FO246" s="77">
        <f t="shared" si="479"/>
        <v>0</v>
      </c>
      <c r="FP246" s="118"/>
      <c r="FQ246" s="118"/>
      <c r="FR246" s="119"/>
      <c r="FS246" s="119"/>
      <c r="FT246" s="77">
        <f t="shared" si="480"/>
        <v>0</v>
      </c>
      <c r="FU246" s="77">
        <f t="shared" si="481"/>
        <v>0</v>
      </c>
      <c r="FV246" s="77">
        <f t="shared" si="482"/>
        <v>0</v>
      </c>
      <c r="FW246" s="118"/>
      <c r="FX246" s="118"/>
      <c r="FY246" s="119"/>
      <c r="FZ246" s="119"/>
      <c r="GA246" s="77">
        <f t="shared" si="483"/>
        <v>0</v>
      </c>
      <c r="GB246" s="77">
        <f t="shared" si="484"/>
        <v>0</v>
      </c>
      <c r="GC246" s="77">
        <f t="shared" si="485"/>
        <v>0</v>
      </c>
      <c r="GD246" s="118"/>
      <c r="GE246" s="118"/>
      <c r="GF246" s="119"/>
      <c r="GG246" s="119"/>
      <c r="GH246" s="77">
        <f t="shared" si="486"/>
        <v>0</v>
      </c>
      <c r="GI246" s="77">
        <f t="shared" si="487"/>
        <v>0</v>
      </c>
      <c r="GJ246" s="77">
        <f t="shared" si="488"/>
        <v>0</v>
      </c>
      <c r="GK246" s="118"/>
      <c r="GL246" s="118"/>
      <c r="GM246" s="119"/>
      <c r="GN246" s="119"/>
      <c r="GO246" s="77">
        <f t="shared" si="489"/>
        <v>0</v>
      </c>
      <c r="GP246" s="77">
        <f t="shared" si="490"/>
        <v>0</v>
      </c>
      <c r="GQ246" s="77">
        <f t="shared" si="491"/>
        <v>0</v>
      </c>
      <c r="GR246" s="118"/>
      <c r="GS246" s="118"/>
      <c r="GT246" s="119"/>
      <c r="GU246" s="119"/>
      <c r="GV246" s="77">
        <f t="shared" si="492"/>
        <v>0</v>
      </c>
      <c r="GW246" s="77">
        <f t="shared" si="493"/>
        <v>0</v>
      </c>
      <c r="GX246" s="77">
        <f t="shared" si="494"/>
        <v>0</v>
      </c>
      <c r="GY246" s="118"/>
      <c r="GZ246" s="118"/>
      <c r="HA246" s="119"/>
      <c r="HB246" s="119"/>
      <c r="HC246" s="77">
        <f t="shared" si="495"/>
        <v>0</v>
      </c>
      <c r="HD246" s="77">
        <f t="shared" si="496"/>
        <v>0</v>
      </c>
      <c r="HE246" s="77">
        <f t="shared" si="497"/>
        <v>0</v>
      </c>
      <c r="HF246" s="118"/>
      <c r="HG246" s="118"/>
      <c r="HH246" s="119"/>
      <c r="HI246" s="119"/>
      <c r="HJ246" s="77">
        <f t="shared" si="498"/>
        <v>0</v>
      </c>
      <c r="HK246" s="77">
        <f t="shared" si="499"/>
        <v>0</v>
      </c>
      <c r="HL246" s="77">
        <f t="shared" si="500"/>
        <v>0</v>
      </c>
      <c r="HM246" s="120"/>
      <c r="HN246" s="120"/>
      <c r="HO246" s="120"/>
      <c r="HP246" s="120"/>
      <c r="HQ246" s="120"/>
      <c r="HR246" s="120"/>
      <c r="HS246" s="76">
        <f t="shared" si="395"/>
        <v>0</v>
      </c>
      <c r="HT246" s="76">
        <f t="shared" si="396"/>
        <v>0</v>
      </c>
      <c r="HU246" s="76">
        <f t="shared" si="397"/>
        <v>0</v>
      </c>
      <c r="HV246" s="76">
        <f t="shared" si="398"/>
        <v>0</v>
      </c>
      <c r="HW246" s="76">
        <f t="shared" si="399"/>
        <v>0</v>
      </c>
      <c r="HX246" s="76">
        <f t="shared" si="400"/>
        <v>0</v>
      </c>
      <c r="HY246" s="76">
        <f t="shared" si="401"/>
        <v>0</v>
      </c>
      <c r="HZ246" s="76">
        <f t="shared" si="402"/>
        <v>0</v>
      </c>
      <c r="IA246" s="76">
        <f t="shared" si="403"/>
        <v>0</v>
      </c>
      <c r="IB246" s="76">
        <f t="shared" si="404"/>
        <v>0</v>
      </c>
      <c r="IC246" s="76">
        <f t="shared" si="405"/>
        <v>0</v>
      </c>
      <c r="ID246" s="76">
        <f t="shared" si="502"/>
        <v>0</v>
      </c>
      <c r="IE246" s="78">
        <f>IF('Daftar Pegawai'!I240="ASN YANG TIDAK DIBAYARKAN TPP",100%,
 IF(HZ246&gt;=$C$4,100%,
 (HN246*3%)+H246+I246+J246+O246+P246+Q246+V246+W246+X246+AC246+AD246+AE246+AJ246+AK246+AL246+AQ246+AR246+AS246+AX246+AY246+AZ246+BE246+BF246+BG246+BL246+BM246+BN246+BS246+BT246+BU246+BZ246+CA246+CB246+CG246+CH246+CI246+CN246+CO246+CP246+CU246+CV246+CW246+DB246+DC246+DD246+DI246+DJ246+DK246+DP246+DQ246+DR246+DW246+DX246+DY246+ED246+EE246+EF246+EK246+EL246+EM246+ER246+ES246+ET246+EY246+EZ246+FA246+FF246+FG246+FH246+FM246+FN246+FO246+FT246+FU246+FV246+GA246+GB246+GC246+GH246+GI246+GJ246+GO246+GP246+GQ246+GV246+GW246+GX246+HC246+HD246+HE246+HJ246+HK246+HL246+'Daftar Pegawai'!K240+'Daftar Pegawai'!M240+'Daftar Pegawai'!U240+'Daftar Pegawai'!O240+'Daftar Pegawai'!Q240+'Daftar Pegawai'!S240
 )
)</f>
        <v>1</v>
      </c>
      <c r="IF246" s="78">
        <f t="shared" si="501"/>
        <v>1</v>
      </c>
    </row>
    <row r="247" spans="1:240" x14ac:dyDescent="0.25">
      <c r="A247" s="121">
        <f t="shared" si="407"/>
        <v>237</v>
      </c>
      <c r="B247" s="121">
        <f>'Daftar Pegawai'!B241</f>
        <v>0</v>
      </c>
      <c r="C247" s="121">
        <f>'Daftar Pegawai'!C241</f>
        <v>0</v>
      </c>
      <c r="D247" s="118"/>
      <c r="E247" s="118"/>
      <c r="F247" s="119"/>
      <c r="G247" s="119"/>
      <c r="H247" s="77">
        <f t="shared" si="408"/>
        <v>0</v>
      </c>
      <c r="I247" s="77">
        <f t="shared" si="409"/>
        <v>0</v>
      </c>
      <c r="J247" s="77">
        <f t="shared" si="410"/>
        <v>0</v>
      </c>
      <c r="K247" s="118"/>
      <c r="L247" s="118"/>
      <c r="M247" s="119"/>
      <c r="N247" s="119"/>
      <c r="O247" s="77">
        <f t="shared" si="411"/>
        <v>0</v>
      </c>
      <c r="P247" s="77">
        <f t="shared" si="412"/>
        <v>0</v>
      </c>
      <c r="Q247" s="77">
        <f t="shared" si="413"/>
        <v>0</v>
      </c>
      <c r="R247" s="118"/>
      <c r="S247" s="118"/>
      <c r="T247" s="119"/>
      <c r="U247" s="119"/>
      <c r="V247" s="77">
        <f t="shared" si="414"/>
        <v>0</v>
      </c>
      <c r="W247" s="77">
        <f t="shared" si="415"/>
        <v>0</v>
      </c>
      <c r="X247" s="77">
        <f t="shared" si="416"/>
        <v>0</v>
      </c>
      <c r="Y247" s="118"/>
      <c r="Z247" s="118"/>
      <c r="AA247" s="119"/>
      <c r="AB247" s="119"/>
      <c r="AC247" s="77">
        <f t="shared" si="417"/>
        <v>0</v>
      </c>
      <c r="AD247" s="77">
        <f t="shared" si="418"/>
        <v>0</v>
      </c>
      <c r="AE247" s="77">
        <f t="shared" si="419"/>
        <v>0</v>
      </c>
      <c r="AF247" s="118"/>
      <c r="AG247" s="118"/>
      <c r="AH247" s="119"/>
      <c r="AI247" s="119"/>
      <c r="AJ247" s="77">
        <f t="shared" si="420"/>
        <v>0</v>
      </c>
      <c r="AK247" s="77">
        <f t="shared" si="421"/>
        <v>0</v>
      </c>
      <c r="AL247" s="77">
        <f t="shared" si="422"/>
        <v>0</v>
      </c>
      <c r="AM247" s="118"/>
      <c r="AN247" s="118"/>
      <c r="AO247" s="119"/>
      <c r="AP247" s="119"/>
      <c r="AQ247" s="77">
        <f t="shared" si="423"/>
        <v>0</v>
      </c>
      <c r="AR247" s="77">
        <f t="shared" si="424"/>
        <v>0</v>
      </c>
      <c r="AS247" s="77">
        <f t="shared" si="425"/>
        <v>0</v>
      </c>
      <c r="AT247" s="118"/>
      <c r="AU247" s="118"/>
      <c r="AV247" s="119"/>
      <c r="AW247" s="119"/>
      <c r="AX247" s="77">
        <f t="shared" si="426"/>
        <v>0</v>
      </c>
      <c r="AY247" s="77">
        <f t="shared" si="427"/>
        <v>0</v>
      </c>
      <c r="AZ247" s="77">
        <f t="shared" si="428"/>
        <v>0</v>
      </c>
      <c r="BA247" s="118"/>
      <c r="BB247" s="118"/>
      <c r="BC247" s="119"/>
      <c r="BD247" s="119"/>
      <c r="BE247" s="77">
        <f t="shared" si="429"/>
        <v>0</v>
      </c>
      <c r="BF247" s="77">
        <f t="shared" si="430"/>
        <v>0</v>
      </c>
      <c r="BG247" s="77">
        <f t="shared" si="431"/>
        <v>0</v>
      </c>
      <c r="BH247" s="118"/>
      <c r="BI247" s="118"/>
      <c r="BJ247" s="119"/>
      <c r="BK247" s="119"/>
      <c r="BL247" s="77">
        <f t="shared" si="432"/>
        <v>0</v>
      </c>
      <c r="BM247" s="77">
        <f t="shared" si="433"/>
        <v>0</v>
      </c>
      <c r="BN247" s="77">
        <f t="shared" si="434"/>
        <v>0</v>
      </c>
      <c r="BO247" s="118"/>
      <c r="BP247" s="118"/>
      <c r="BQ247" s="119"/>
      <c r="BR247" s="119"/>
      <c r="BS247" s="77">
        <f t="shared" si="435"/>
        <v>0</v>
      </c>
      <c r="BT247" s="77">
        <f t="shared" si="436"/>
        <v>0</v>
      </c>
      <c r="BU247" s="77">
        <f t="shared" si="437"/>
        <v>0</v>
      </c>
      <c r="BV247" s="118"/>
      <c r="BW247" s="118"/>
      <c r="BX247" s="119"/>
      <c r="BY247" s="119"/>
      <c r="BZ247" s="77">
        <f t="shared" si="438"/>
        <v>0</v>
      </c>
      <c r="CA247" s="77">
        <f t="shared" si="439"/>
        <v>0</v>
      </c>
      <c r="CB247" s="77">
        <f t="shared" si="440"/>
        <v>0</v>
      </c>
      <c r="CC247" s="118"/>
      <c r="CD247" s="118"/>
      <c r="CE247" s="119"/>
      <c r="CF247" s="119"/>
      <c r="CG247" s="77">
        <f t="shared" si="441"/>
        <v>0</v>
      </c>
      <c r="CH247" s="77">
        <f t="shared" si="442"/>
        <v>0</v>
      </c>
      <c r="CI247" s="77">
        <f t="shared" si="443"/>
        <v>0</v>
      </c>
      <c r="CJ247" s="118"/>
      <c r="CK247" s="118"/>
      <c r="CL247" s="119"/>
      <c r="CM247" s="119"/>
      <c r="CN247" s="77">
        <f t="shared" si="444"/>
        <v>0</v>
      </c>
      <c r="CO247" s="77">
        <f t="shared" si="445"/>
        <v>0</v>
      </c>
      <c r="CP247" s="77">
        <f t="shared" si="446"/>
        <v>0</v>
      </c>
      <c r="CQ247" s="118"/>
      <c r="CR247" s="118"/>
      <c r="CS247" s="119"/>
      <c r="CT247" s="119"/>
      <c r="CU247" s="77">
        <f t="shared" si="447"/>
        <v>0</v>
      </c>
      <c r="CV247" s="77">
        <f t="shared" si="448"/>
        <v>0</v>
      </c>
      <c r="CW247" s="77">
        <f t="shared" si="449"/>
        <v>0</v>
      </c>
      <c r="CX247" s="118"/>
      <c r="CY247" s="118"/>
      <c r="CZ247" s="119"/>
      <c r="DA247" s="119"/>
      <c r="DB247" s="77">
        <f t="shared" si="450"/>
        <v>0</v>
      </c>
      <c r="DC247" s="77">
        <f t="shared" si="451"/>
        <v>0</v>
      </c>
      <c r="DD247" s="77">
        <f t="shared" si="452"/>
        <v>0</v>
      </c>
      <c r="DE247" s="118"/>
      <c r="DF247" s="118"/>
      <c r="DG247" s="119"/>
      <c r="DH247" s="119"/>
      <c r="DI247" s="77">
        <f t="shared" si="453"/>
        <v>0</v>
      </c>
      <c r="DJ247" s="77">
        <f t="shared" si="454"/>
        <v>0</v>
      </c>
      <c r="DK247" s="77">
        <f t="shared" si="455"/>
        <v>0</v>
      </c>
      <c r="DL247" s="118"/>
      <c r="DM247" s="118"/>
      <c r="DN247" s="119"/>
      <c r="DO247" s="119"/>
      <c r="DP247" s="77">
        <f t="shared" si="456"/>
        <v>0</v>
      </c>
      <c r="DQ247" s="77">
        <f t="shared" si="457"/>
        <v>0</v>
      </c>
      <c r="DR247" s="77">
        <f t="shared" si="458"/>
        <v>0</v>
      </c>
      <c r="DS247" s="118"/>
      <c r="DT247" s="118"/>
      <c r="DU247" s="119"/>
      <c r="DV247" s="119"/>
      <c r="DW247" s="77">
        <f t="shared" si="459"/>
        <v>0</v>
      </c>
      <c r="DX247" s="77">
        <f t="shared" si="460"/>
        <v>0</v>
      </c>
      <c r="DY247" s="77">
        <f t="shared" si="461"/>
        <v>0</v>
      </c>
      <c r="DZ247" s="118"/>
      <c r="EA247" s="118"/>
      <c r="EB247" s="119"/>
      <c r="EC247" s="119"/>
      <c r="ED247" s="77">
        <f t="shared" si="462"/>
        <v>0</v>
      </c>
      <c r="EE247" s="77">
        <f t="shared" si="463"/>
        <v>0</v>
      </c>
      <c r="EF247" s="77">
        <f t="shared" si="464"/>
        <v>0</v>
      </c>
      <c r="EG247" s="118"/>
      <c r="EH247" s="118"/>
      <c r="EI247" s="119"/>
      <c r="EJ247" s="119"/>
      <c r="EK247" s="77">
        <f t="shared" si="465"/>
        <v>0</v>
      </c>
      <c r="EL247" s="77">
        <f t="shared" si="466"/>
        <v>0</v>
      </c>
      <c r="EM247" s="77">
        <f t="shared" si="467"/>
        <v>0</v>
      </c>
      <c r="EN247" s="118"/>
      <c r="EO247" s="118"/>
      <c r="EP247" s="119"/>
      <c r="EQ247" s="119"/>
      <c r="ER247" s="77">
        <f t="shared" si="468"/>
        <v>0</v>
      </c>
      <c r="ES247" s="77">
        <f t="shared" si="469"/>
        <v>0</v>
      </c>
      <c r="ET247" s="77">
        <f t="shared" si="470"/>
        <v>0</v>
      </c>
      <c r="EU247" s="118"/>
      <c r="EV247" s="118"/>
      <c r="EW247" s="119"/>
      <c r="EX247" s="119"/>
      <c r="EY247" s="77">
        <f t="shared" si="471"/>
        <v>0</v>
      </c>
      <c r="EZ247" s="77">
        <f t="shared" si="472"/>
        <v>0</v>
      </c>
      <c r="FA247" s="77">
        <f t="shared" si="473"/>
        <v>0</v>
      </c>
      <c r="FB247" s="118"/>
      <c r="FC247" s="118"/>
      <c r="FD247" s="119"/>
      <c r="FE247" s="119"/>
      <c r="FF247" s="77">
        <f t="shared" si="474"/>
        <v>0</v>
      </c>
      <c r="FG247" s="77">
        <f t="shared" si="475"/>
        <v>0</v>
      </c>
      <c r="FH247" s="77">
        <f t="shared" si="476"/>
        <v>0</v>
      </c>
      <c r="FI247" s="118"/>
      <c r="FJ247" s="118"/>
      <c r="FK247" s="119"/>
      <c r="FL247" s="119"/>
      <c r="FM247" s="77">
        <f t="shared" si="477"/>
        <v>0</v>
      </c>
      <c r="FN247" s="77">
        <f t="shared" si="478"/>
        <v>0</v>
      </c>
      <c r="FO247" s="77">
        <f t="shared" si="479"/>
        <v>0</v>
      </c>
      <c r="FP247" s="118"/>
      <c r="FQ247" s="118"/>
      <c r="FR247" s="119"/>
      <c r="FS247" s="119"/>
      <c r="FT247" s="77">
        <f t="shared" si="480"/>
        <v>0</v>
      </c>
      <c r="FU247" s="77">
        <f t="shared" si="481"/>
        <v>0</v>
      </c>
      <c r="FV247" s="77">
        <f t="shared" si="482"/>
        <v>0</v>
      </c>
      <c r="FW247" s="118"/>
      <c r="FX247" s="118"/>
      <c r="FY247" s="119"/>
      <c r="FZ247" s="119"/>
      <c r="GA247" s="77">
        <f t="shared" si="483"/>
        <v>0</v>
      </c>
      <c r="GB247" s="77">
        <f t="shared" si="484"/>
        <v>0</v>
      </c>
      <c r="GC247" s="77">
        <f t="shared" si="485"/>
        <v>0</v>
      </c>
      <c r="GD247" s="118"/>
      <c r="GE247" s="118"/>
      <c r="GF247" s="119"/>
      <c r="GG247" s="119"/>
      <c r="GH247" s="77">
        <f t="shared" si="486"/>
        <v>0</v>
      </c>
      <c r="GI247" s="77">
        <f t="shared" si="487"/>
        <v>0</v>
      </c>
      <c r="GJ247" s="77">
        <f t="shared" si="488"/>
        <v>0</v>
      </c>
      <c r="GK247" s="118"/>
      <c r="GL247" s="118"/>
      <c r="GM247" s="119"/>
      <c r="GN247" s="119"/>
      <c r="GO247" s="77">
        <f t="shared" si="489"/>
        <v>0</v>
      </c>
      <c r="GP247" s="77">
        <f t="shared" si="490"/>
        <v>0</v>
      </c>
      <c r="GQ247" s="77">
        <f t="shared" si="491"/>
        <v>0</v>
      </c>
      <c r="GR247" s="118"/>
      <c r="GS247" s="118"/>
      <c r="GT247" s="119"/>
      <c r="GU247" s="119"/>
      <c r="GV247" s="77">
        <f t="shared" si="492"/>
        <v>0</v>
      </c>
      <c r="GW247" s="77">
        <f t="shared" si="493"/>
        <v>0</v>
      </c>
      <c r="GX247" s="77">
        <f t="shared" si="494"/>
        <v>0</v>
      </c>
      <c r="GY247" s="118"/>
      <c r="GZ247" s="118"/>
      <c r="HA247" s="119"/>
      <c r="HB247" s="119"/>
      <c r="HC247" s="77">
        <f t="shared" si="495"/>
        <v>0</v>
      </c>
      <c r="HD247" s="77">
        <f t="shared" si="496"/>
        <v>0</v>
      </c>
      <c r="HE247" s="77">
        <f t="shared" si="497"/>
        <v>0</v>
      </c>
      <c r="HF247" s="118"/>
      <c r="HG247" s="118"/>
      <c r="HH247" s="119"/>
      <c r="HI247" s="119"/>
      <c r="HJ247" s="77">
        <f t="shared" si="498"/>
        <v>0</v>
      </c>
      <c r="HK247" s="77">
        <f t="shared" si="499"/>
        <v>0</v>
      </c>
      <c r="HL247" s="77">
        <f t="shared" si="500"/>
        <v>0</v>
      </c>
      <c r="HM247" s="120"/>
      <c r="HN247" s="120"/>
      <c r="HO247" s="120"/>
      <c r="HP247" s="120"/>
      <c r="HQ247" s="120"/>
      <c r="HR247" s="120"/>
      <c r="HS247" s="76">
        <f t="shared" si="395"/>
        <v>0</v>
      </c>
      <c r="HT247" s="76">
        <f t="shared" si="396"/>
        <v>0</v>
      </c>
      <c r="HU247" s="76">
        <f t="shared" si="397"/>
        <v>0</v>
      </c>
      <c r="HV247" s="76">
        <f t="shared" si="398"/>
        <v>0</v>
      </c>
      <c r="HW247" s="76">
        <f t="shared" si="399"/>
        <v>0</v>
      </c>
      <c r="HX247" s="76">
        <f t="shared" si="400"/>
        <v>0</v>
      </c>
      <c r="HY247" s="76">
        <f t="shared" si="401"/>
        <v>0</v>
      </c>
      <c r="HZ247" s="76">
        <f t="shared" si="402"/>
        <v>0</v>
      </c>
      <c r="IA247" s="76">
        <f t="shared" si="403"/>
        <v>0</v>
      </c>
      <c r="IB247" s="76">
        <f t="shared" si="404"/>
        <v>0</v>
      </c>
      <c r="IC247" s="76">
        <f t="shared" si="405"/>
        <v>0</v>
      </c>
      <c r="ID247" s="76">
        <f t="shared" si="502"/>
        <v>0</v>
      </c>
      <c r="IE247" s="78">
        <f>IF('Daftar Pegawai'!I241="ASN YANG TIDAK DIBAYARKAN TPP",100%,
 IF(HZ247&gt;=$C$4,100%,
 (HN247*3%)+H247+I247+J247+O247+P247+Q247+V247+W247+X247+AC247+AD247+AE247+AJ247+AK247+AL247+AQ247+AR247+AS247+AX247+AY247+AZ247+BE247+BF247+BG247+BL247+BM247+BN247+BS247+BT247+BU247+BZ247+CA247+CB247+CG247+CH247+CI247+CN247+CO247+CP247+CU247+CV247+CW247+DB247+DC247+DD247+DI247+DJ247+DK247+DP247+DQ247+DR247+DW247+DX247+DY247+ED247+EE247+EF247+EK247+EL247+EM247+ER247+ES247+ET247+EY247+EZ247+FA247+FF247+FG247+FH247+FM247+FN247+FO247+FT247+FU247+FV247+GA247+GB247+GC247+GH247+GI247+GJ247+GO247+GP247+GQ247+GV247+GW247+GX247+HC247+HD247+HE247+HJ247+HK247+HL247+'Daftar Pegawai'!K241+'Daftar Pegawai'!M241+'Daftar Pegawai'!U241+'Daftar Pegawai'!O241+'Daftar Pegawai'!Q241+'Daftar Pegawai'!S241
 )
)</f>
        <v>1</v>
      </c>
      <c r="IF247" s="78">
        <f t="shared" si="501"/>
        <v>1</v>
      </c>
    </row>
    <row r="248" spans="1:240" x14ac:dyDescent="0.25">
      <c r="A248" s="121">
        <f t="shared" si="407"/>
        <v>238</v>
      </c>
      <c r="B248" s="121">
        <f>'Daftar Pegawai'!B242</f>
        <v>0</v>
      </c>
      <c r="C248" s="121">
        <f>'Daftar Pegawai'!C242</f>
        <v>0</v>
      </c>
      <c r="D248" s="118"/>
      <c r="E248" s="118"/>
      <c r="F248" s="119"/>
      <c r="G248" s="119"/>
      <c r="H248" s="77">
        <f t="shared" si="408"/>
        <v>0</v>
      </c>
      <c r="I248" s="77">
        <f t="shared" si="409"/>
        <v>0</v>
      </c>
      <c r="J248" s="77">
        <f t="shared" si="410"/>
        <v>0</v>
      </c>
      <c r="K248" s="118"/>
      <c r="L248" s="118"/>
      <c r="M248" s="119"/>
      <c r="N248" s="119"/>
      <c r="O248" s="77">
        <f t="shared" si="411"/>
        <v>0</v>
      </c>
      <c r="P248" s="77">
        <f t="shared" si="412"/>
        <v>0</v>
      </c>
      <c r="Q248" s="77">
        <f t="shared" si="413"/>
        <v>0</v>
      </c>
      <c r="R248" s="118"/>
      <c r="S248" s="118"/>
      <c r="T248" s="119"/>
      <c r="U248" s="119"/>
      <c r="V248" s="77">
        <f t="shared" si="414"/>
        <v>0</v>
      </c>
      <c r="W248" s="77">
        <f t="shared" si="415"/>
        <v>0</v>
      </c>
      <c r="X248" s="77">
        <f t="shared" si="416"/>
        <v>0</v>
      </c>
      <c r="Y248" s="118"/>
      <c r="Z248" s="118"/>
      <c r="AA248" s="119"/>
      <c r="AB248" s="119"/>
      <c r="AC248" s="77">
        <f t="shared" si="417"/>
        <v>0</v>
      </c>
      <c r="AD248" s="77">
        <f t="shared" si="418"/>
        <v>0</v>
      </c>
      <c r="AE248" s="77">
        <f t="shared" si="419"/>
        <v>0</v>
      </c>
      <c r="AF248" s="118"/>
      <c r="AG248" s="118"/>
      <c r="AH248" s="119"/>
      <c r="AI248" s="119"/>
      <c r="AJ248" s="77">
        <f t="shared" si="420"/>
        <v>0</v>
      </c>
      <c r="AK248" s="77">
        <f t="shared" si="421"/>
        <v>0</v>
      </c>
      <c r="AL248" s="77">
        <f t="shared" si="422"/>
        <v>0</v>
      </c>
      <c r="AM248" s="118"/>
      <c r="AN248" s="118"/>
      <c r="AO248" s="119"/>
      <c r="AP248" s="119"/>
      <c r="AQ248" s="77">
        <f t="shared" si="423"/>
        <v>0</v>
      </c>
      <c r="AR248" s="77">
        <f t="shared" si="424"/>
        <v>0</v>
      </c>
      <c r="AS248" s="77">
        <f t="shared" si="425"/>
        <v>0</v>
      </c>
      <c r="AT248" s="118"/>
      <c r="AU248" s="118"/>
      <c r="AV248" s="119"/>
      <c r="AW248" s="119"/>
      <c r="AX248" s="77">
        <f t="shared" si="426"/>
        <v>0</v>
      </c>
      <c r="AY248" s="77">
        <f t="shared" si="427"/>
        <v>0</v>
      </c>
      <c r="AZ248" s="77">
        <f t="shared" si="428"/>
        <v>0</v>
      </c>
      <c r="BA248" s="118"/>
      <c r="BB248" s="118"/>
      <c r="BC248" s="119"/>
      <c r="BD248" s="119"/>
      <c r="BE248" s="77">
        <f t="shared" si="429"/>
        <v>0</v>
      </c>
      <c r="BF248" s="77">
        <f t="shared" si="430"/>
        <v>0</v>
      </c>
      <c r="BG248" s="77">
        <f t="shared" si="431"/>
        <v>0</v>
      </c>
      <c r="BH248" s="118"/>
      <c r="BI248" s="118"/>
      <c r="BJ248" s="119"/>
      <c r="BK248" s="119"/>
      <c r="BL248" s="77">
        <f t="shared" si="432"/>
        <v>0</v>
      </c>
      <c r="BM248" s="77">
        <f t="shared" si="433"/>
        <v>0</v>
      </c>
      <c r="BN248" s="77">
        <f t="shared" si="434"/>
        <v>0</v>
      </c>
      <c r="BO248" s="118"/>
      <c r="BP248" s="118"/>
      <c r="BQ248" s="119"/>
      <c r="BR248" s="119"/>
      <c r="BS248" s="77">
        <f t="shared" si="435"/>
        <v>0</v>
      </c>
      <c r="BT248" s="77">
        <f t="shared" si="436"/>
        <v>0</v>
      </c>
      <c r="BU248" s="77">
        <f t="shared" si="437"/>
        <v>0</v>
      </c>
      <c r="BV248" s="118"/>
      <c r="BW248" s="118"/>
      <c r="BX248" s="119"/>
      <c r="BY248" s="119"/>
      <c r="BZ248" s="77">
        <f t="shared" si="438"/>
        <v>0</v>
      </c>
      <c r="CA248" s="77">
        <f t="shared" si="439"/>
        <v>0</v>
      </c>
      <c r="CB248" s="77">
        <f t="shared" si="440"/>
        <v>0</v>
      </c>
      <c r="CC248" s="118"/>
      <c r="CD248" s="118"/>
      <c r="CE248" s="119"/>
      <c r="CF248" s="119"/>
      <c r="CG248" s="77">
        <f t="shared" si="441"/>
        <v>0</v>
      </c>
      <c r="CH248" s="77">
        <f t="shared" si="442"/>
        <v>0</v>
      </c>
      <c r="CI248" s="77">
        <f t="shared" si="443"/>
        <v>0</v>
      </c>
      <c r="CJ248" s="118"/>
      <c r="CK248" s="118"/>
      <c r="CL248" s="119"/>
      <c r="CM248" s="119"/>
      <c r="CN248" s="77">
        <f t="shared" si="444"/>
        <v>0</v>
      </c>
      <c r="CO248" s="77">
        <f t="shared" si="445"/>
        <v>0</v>
      </c>
      <c r="CP248" s="77">
        <f t="shared" si="446"/>
        <v>0</v>
      </c>
      <c r="CQ248" s="118"/>
      <c r="CR248" s="118"/>
      <c r="CS248" s="119"/>
      <c r="CT248" s="119"/>
      <c r="CU248" s="77">
        <f t="shared" si="447"/>
        <v>0</v>
      </c>
      <c r="CV248" s="77">
        <f t="shared" si="448"/>
        <v>0</v>
      </c>
      <c r="CW248" s="77">
        <f t="shared" si="449"/>
        <v>0</v>
      </c>
      <c r="CX248" s="118"/>
      <c r="CY248" s="118"/>
      <c r="CZ248" s="119"/>
      <c r="DA248" s="119"/>
      <c r="DB248" s="77">
        <f t="shared" si="450"/>
        <v>0</v>
      </c>
      <c r="DC248" s="77">
        <f t="shared" si="451"/>
        <v>0</v>
      </c>
      <c r="DD248" s="77">
        <f t="shared" si="452"/>
        <v>0</v>
      </c>
      <c r="DE248" s="118"/>
      <c r="DF248" s="118"/>
      <c r="DG248" s="119"/>
      <c r="DH248" s="119"/>
      <c r="DI248" s="77">
        <f t="shared" si="453"/>
        <v>0</v>
      </c>
      <c r="DJ248" s="77">
        <f t="shared" si="454"/>
        <v>0</v>
      </c>
      <c r="DK248" s="77">
        <f t="shared" si="455"/>
        <v>0</v>
      </c>
      <c r="DL248" s="118"/>
      <c r="DM248" s="118"/>
      <c r="DN248" s="119"/>
      <c r="DO248" s="119"/>
      <c r="DP248" s="77">
        <f t="shared" si="456"/>
        <v>0</v>
      </c>
      <c r="DQ248" s="77">
        <f t="shared" si="457"/>
        <v>0</v>
      </c>
      <c r="DR248" s="77">
        <f t="shared" si="458"/>
        <v>0</v>
      </c>
      <c r="DS248" s="118"/>
      <c r="DT248" s="118"/>
      <c r="DU248" s="119"/>
      <c r="DV248" s="119"/>
      <c r="DW248" s="77">
        <f t="shared" si="459"/>
        <v>0</v>
      </c>
      <c r="DX248" s="77">
        <f t="shared" si="460"/>
        <v>0</v>
      </c>
      <c r="DY248" s="77">
        <f t="shared" si="461"/>
        <v>0</v>
      </c>
      <c r="DZ248" s="118"/>
      <c r="EA248" s="118"/>
      <c r="EB248" s="119"/>
      <c r="EC248" s="119"/>
      <c r="ED248" s="77">
        <f t="shared" si="462"/>
        <v>0</v>
      </c>
      <c r="EE248" s="77">
        <f t="shared" si="463"/>
        <v>0</v>
      </c>
      <c r="EF248" s="77">
        <f t="shared" si="464"/>
        <v>0</v>
      </c>
      <c r="EG248" s="118"/>
      <c r="EH248" s="118"/>
      <c r="EI248" s="119"/>
      <c r="EJ248" s="119"/>
      <c r="EK248" s="77">
        <f t="shared" si="465"/>
        <v>0</v>
      </c>
      <c r="EL248" s="77">
        <f t="shared" si="466"/>
        <v>0</v>
      </c>
      <c r="EM248" s="77">
        <f t="shared" si="467"/>
        <v>0</v>
      </c>
      <c r="EN248" s="118"/>
      <c r="EO248" s="118"/>
      <c r="EP248" s="119"/>
      <c r="EQ248" s="119"/>
      <c r="ER248" s="77">
        <f t="shared" si="468"/>
        <v>0</v>
      </c>
      <c r="ES248" s="77">
        <f t="shared" si="469"/>
        <v>0</v>
      </c>
      <c r="ET248" s="77">
        <f t="shared" si="470"/>
        <v>0</v>
      </c>
      <c r="EU248" s="118"/>
      <c r="EV248" s="118"/>
      <c r="EW248" s="119"/>
      <c r="EX248" s="119"/>
      <c r="EY248" s="77">
        <f t="shared" si="471"/>
        <v>0</v>
      </c>
      <c r="EZ248" s="77">
        <f t="shared" si="472"/>
        <v>0</v>
      </c>
      <c r="FA248" s="77">
        <f t="shared" si="473"/>
        <v>0</v>
      </c>
      <c r="FB248" s="118"/>
      <c r="FC248" s="118"/>
      <c r="FD248" s="119"/>
      <c r="FE248" s="119"/>
      <c r="FF248" s="77">
        <f t="shared" si="474"/>
        <v>0</v>
      </c>
      <c r="FG248" s="77">
        <f t="shared" si="475"/>
        <v>0</v>
      </c>
      <c r="FH248" s="77">
        <f t="shared" si="476"/>
        <v>0</v>
      </c>
      <c r="FI248" s="118"/>
      <c r="FJ248" s="118"/>
      <c r="FK248" s="119"/>
      <c r="FL248" s="119"/>
      <c r="FM248" s="77">
        <f t="shared" si="477"/>
        <v>0</v>
      </c>
      <c r="FN248" s="77">
        <f t="shared" si="478"/>
        <v>0</v>
      </c>
      <c r="FO248" s="77">
        <f t="shared" si="479"/>
        <v>0</v>
      </c>
      <c r="FP248" s="118"/>
      <c r="FQ248" s="118"/>
      <c r="FR248" s="119"/>
      <c r="FS248" s="119"/>
      <c r="FT248" s="77">
        <f t="shared" si="480"/>
        <v>0</v>
      </c>
      <c r="FU248" s="77">
        <f t="shared" si="481"/>
        <v>0</v>
      </c>
      <c r="FV248" s="77">
        <f t="shared" si="482"/>
        <v>0</v>
      </c>
      <c r="FW248" s="118"/>
      <c r="FX248" s="118"/>
      <c r="FY248" s="119"/>
      <c r="FZ248" s="119"/>
      <c r="GA248" s="77">
        <f t="shared" si="483"/>
        <v>0</v>
      </c>
      <c r="GB248" s="77">
        <f t="shared" si="484"/>
        <v>0</v>
      </c>
      <c r="GC248" s="77">
        <f t="shared" si="485"/>
        <v>0</v>
      </c>
      <c r="GD248" s="118"/>
      <c r="GE248" s="118"/>
      <c r="GF248" s="119"/>
      <c r="GG248" s="119"/>
      <c r="GH248" s="77">
        <f t="shared" si="486"/>
        <v>0</v>
      </c>
      <c r="GI248" s="77">
        <f t="shared" si="487"/>
        <v>0</v>
      </c>
      <c r="GJ248" s="77">
        <f t="shared" si="488"/>
        <v>0</v>
      </c>
      <c r="GK248" s="118"/>
      <c r="GL248" s="118"/>
      <c r="GM248" s="119"/>
      <c r="GN248" s="119"/>
      <c r="GO248" s="77">
        <f t="shared" si="489"/>
        <v>0</v>
      </c>
      <c r="GP248" s="77">
        <f t="shared" si="490"/>
        <v>0</v>
      </c>
      <c r="GQ248" s="77">
        <f t="shared" si="491"/>
        <v>0</v>
      </c>
      <c r="GR248" s="118"/>
      <c r="GS248" s="118"/>
      <c r="GT248" s="119"/>
      <c r="GU248" s="119"/>
      <c r="GV248" s="77">
        <f t="shared" si="492"/>
        <v>0</v>
      </c>
      <c r="GW248" s="77">
        <f t="shared" si="493"/>
        <v>0</v>
      </c>
      <c r="GX248" s="77">
        <f t="shared" si="494"/>
        <v>0</v>
      </c>
      <c r="GY248" s="118"/>
      <c r="GZ248" s="118"/>
      <c r="HA248" s="119"/>
      <c r="HB248" s="119"/>
      <c r="HC248" s="77">
        <f t="shared" si="495"/>
        <v>0</v>
      </c>
      <c r="HD248" s="77">
        <f t="shared" si="496"/>
        <v>0</v>
      </c>
      <c r="HE248" s="77">
        <f t="shared" si="497"/>
        <v>0</v>
      </c>
      <c r="HF248" s="118"/>
      <c r="HG248" s="118"/>
      <c r="HH248" s="119"/>
      <c r="HI248" s="119"/>
      <c r="HJ248" s="77">
        <f t="shared" si="498"/>
        <v>0</v>
      </c>
      <c r="HK248" s="77">
        <f t="shared" si="499"/>
        <v>0</v>
      </c>
      <c r="HL248" s="77">
        <f t="shared" si="500"/>
        <v>0</v>
      </c>
      <c r="HM248" s="120"/>
      <c r="HN248" s="120"/>
      <c r="HO248" s="120"/>
      <c r="HP248" s="120"/>
      <c r="HQ248" s="120"/>
      <c r="HR248" s="120"/>
      <c r="HS248" s="76">
        <f t="shared" si="395"/>
        <v>0</v>
      </c>
      <c r="HT248" s="76">
        <f t="shared" si="396"/>
        <v>0</v>
      </c>
      <c r="HU248" s="76">
        <f t="shared" si="397"/>
        <v>0</v>
      </c>
      <c r="HV248" s="76">
        <f t="shared" si="398"/>
        <v>0</v>
      </c>
      <c r="HW248" s="76">
        <f t="shared" si="399"/>
        <v>0</v>
      </c>
      <c r="HX248" s="76">
        <f t="shared" si="400"/>
        <v>0</v>
      </c>
      <c r="HY248" s="76">
        <f t="shared" si="401"/>
        <v>0</v>
      </c>
      <c r="HZ248" s="76">
        <f t="shared" si="402"/>
        <v>0</v>
      </c>
      <c r="IA248" s="76">
        <f t="shared" si="403"/>
        <v>0</v>
      </c>
      <c r="IB248" s="76">
        <f t="shared" si="404"/>
        <v>0</v>
      </c>
      <c r="IC248" s="76">
        <f t="shared" si="405"/>
        <v>0</v>
      </c>
      <c r="ID248" s="76">
        <f t="shared" si="502"/>
        <v>0</v>
      </c>
      <c r="IE248" s="78">
        <f>IF('Daftar Pegawai'!I242="ASN YANG TIDAK DIBAYARKAN TPP",100%,
 IF(HZ248&gt;=$C$4,100%,
 (HN248*3%)+H248+I248+J248+O248+P248+Q248+V248+W248+X248+AC248+AD248+AE248+AJ248+AK248+AL248+AQ248+AR248+AS248+AX248+AY248+AZ248+BE248+BF248+BG248+BL248+BM248+BN248+BS248+BT248+BU248+BZ248+CA248+CB248+CG248+CH248+CI248+CN248+CO248+CP248+CU248+CV248+CW248+DB248+DC248+DD248+DI248+DJ248+DK248+DP248+DQ248+DR248+DW248+DX248+DY248+ED248+EE248+EF248+EK248+EL248+EM248+ER248+ES248+ET248+EY248+EZ248+FA248+FF248+FG248+FH248+FM248+FN248+FO248+FT248+FU248+FV248+GA248+GB248+GC248+GH248+GI248+GJ248+GO248+GP248+GQ248+GV248+GW248+GX248+HC248+HD248+HE248+HJ248+HK248+HL248+'Daftar Pegawai'!K242+'Daftar Pegawai'!M242+'Daftar Pegawai'!U242+'Daftar Pegawai'!O242+'Daftar Pegawai'!Q242+'Daftar Pegawai'!S242
 )
)</f>
        <v>1</v>
      </c>
      <c r="IF248" s="78">
        <f t="shared" si="501"/>
        <v>1</v>
      </c>
    </row>
    <row r="249" spans="1:240" x14ac:dyDescent="0.25">
      <c r="A249" s="121">
        <f t="shared" si="407"/>
        <v>239</v>
      </c>
      <c r="B249" s="121">
        <f>'Daftar Pegawai'!B243</f>
        <v>0</v>
      </c>
      <c r="C249" s="121">
        <f>'Daftar Pegawai'!C243</f>
        <v>0</v>
      </c>
      <c r="D249" s="118"/>
      <c r="E249" s="118"/>
      <c r="F249" s="119"/>
      <c r="G249" s="119"/>
      <c r="H249" s="77">
        <f t="shared" si="408"/>
        <v>0</v>
      </c>
      <c r="I249" s="77">
        <f t="shared" si="409"/>
        <v>0</v>
      </c>
      <c r="J249" s="77">
        <f t="shared" si="410"/>
        <v>0</v>
      </c>
      <c r="K249" s="118"/>
      <c r="L249" s="118"/>
      <c r="M249" s="119"/>
      <c r="N249" s="119"/>
      <c r="O249" s="77">
        <f t="shared" si="411"/>
        <v>0</v>
      </c>
      <c r="P249" s="77">
        <f t="shared" si="412"/>
        <v>0</v>
      </c>
      <c r="Q249" s="77">
        <f t="shared" si="413"/>
        <v>0</v>
      </c>
      <c r="R249" s="118"/>
      <c r="S249" s="118"/>
      <c r="T249" s="119"/>
      <c r="U249" s="119"/>
      <c r="V249" s="77">
        <f t="shared" si="414"/>
        <v>0</v>
      </c>
      <c r="W249" s="77">
        <f t="shared" si="415"/>
        <v>0</v>
      </c>
      <c r="X249" s="77">
        <f t="shared" si="416"/>
        <v>0</v>
      </c>
      <c r="Y249" s="118"/>
      <c r="Z249" s="118"/>
      <c r="AA249" s="119"/>
      <c r="AB249" s="119"/>
      <c r="AC249" s="77">
        <f t="shared" si="417"/>
        <v>0</v>
      </c>
      <c r="AD249" s="77">
        <f t="shared" si="418"/>
        <v>0</v>
      </c>
      <c r="AE249" s="77">
        <f t="shared" si="419"/>
        <v>0</v>
      </c>
      <c r="AF249" s="118"/>
      <c r="AG249" s="118"/>
      <c r="AH249" s="119"/>
      <c r="AI249" s="119"/>
      <c r="AJ249" s="77">
        <f t="shared" si="420"/>
        <v>0</v>
      </c>
      <c r="AK249" s="77">
        <f t="shared" si="421"/>
        <v>0</v>
      </c>
      <c r="AL249" s="77">
        <f t="shared" si="422"/>
        <v>0</v>
      </c>
      <c r="AM249" s="118"/>
      <c r="AN249" s="118"/>
      <c r="AO249" s="119"/>
      <c r="AP249" s="119"/>
      <c r="AQ249" s="77">
        <f t="shared" si="423"/>
        <v>0</v>
      </c>
      <c r="AR249" s="77">
        <f t="shared" si="424"/>
        <v>0</v>
      </c>
      <c r="AS249" s="77">
        <f t="shared" si="425"/>
        <v>0</v>
      </c>
      <c r="AT249" s="118"/>
      <c r="AU249" s="118"/>
      <c r="AV249" s="119"/>
      <c r="AW249" s="119"/>
      <c r="AX249" s="77">
        <f t="shared" si="426"/>
        <v>0</v>
      </c>
      <c r="AY249" s="77">
        <f t="shared" si="427"/>
        <v>0</v>
      </c>
      <c r="AZ249" s="77">
        <f t="shared" si="428"/>
        <v>0</v>
      </c>
      <c r="BA249" s="118"/>
      <c r="BB249" s="118"/>
      <c r="BC249" s="119"/>
      <c r="BD249" s="119"/>
      <c r="BE249" s="77">
        <f t="shared" si="429"/>
        <v>0</v>
      </c>
      <c r="BF249" s="77">
        <f t="shared" si="430"/>
        <v>0</v>
      </c>
      <c r="BG249" s="77">
        <f t="shared" si="431"/>
        <v>0</v>
      </c>
      <c r="BH249" s="118"/>
      <c r="BI249" s="118"/>
      <c r="BJ249" s="119"/>
      <c r="BK249" s="119"/>
      <c r="BL249" s="77">
        <f t="shared" si="432"/>
        <v>0</v>
      </c>
      <c r="BM249" s="77">
        <f t="shared" si="433"/>
        <v>0</v>
      </c>
      <c r="BN249" s="77">
        <f t="shared" si="434"/>
        <v>0</v>
      </c>
      <c r="BO249" s="118"/>
      <c r="BP249" s="118"/>
      <c r="BQ249" s="119"/>
      <c r="BR249" s="119"/>
      <c r="BS249" s="77">
        <f t="shared" si="435"/>
        <v>0</v>
      </c>
      <c r="BT249" s="77">
        <f t="shared" si="436"/>
        <v>0</v>
      </c>
      <c r="BU249" s="77">
        <f t="shared" si="437"/>
        <v>0</v>
      </c>
      <c r="BV249" s="118"/>
      <c r="BW249" s="118"/>
      <c r="BX249" s="119"/>
      <c r="BY249" s="119"/>
      <c r="BZ249" s="77">
        <f t="shared" si="438"/>
        <v>0</v>
      </c>
      <c r="CA249" s="77">
        <f t="shared" si="439"/>
        <v>0</v>
      </c>
      <c r="CB249" s="77">
        <f t="shared" si="440"/>
        <v>0</v>
      </c>
      <c r="CC249" s="118"/>
      <c r="CD249" s="118"/>
      <c r="CE249" s="119"/>
      <c r="CF249" s="119"/>
      <c r="CG249" s="77">
        <f t="shared" si="441"/>
        <v>0</v>
      </c>
      <c r="CH249" s="77">
        <f t="shared" si="442"/>
        <v>0</v>
      </c>
      <c r="CI249" s="77">
        <f t="shared" si="443"/>
        <v>0</v>
      </c>
      <c r="CJ249" s="118"/>
      <c r="CK249" s="118"/>
      <c r="CL249" s="119"/>
      <c r="CM249" s="119"/>
      <c r="CN249" s="77">
        <f t="shared" si="444"/>
        <v>0</v>
      </c>
      <c r="CO249" s="77">
        <f t="shared" si="445"/>
        <v>0</v>
      </c>
      <c r="CP249" s="77">
        <f t="shared" si="446"/>
        <v>0</v>
      </c>
      <c r="CQ249" s="118"/>
      <c r="CR249" s="118"/>
      <c r="CS249" s="119"/>
      <c r="CT249" s="119"/>
      <c r="CU249" s="77">
        <f t="shared" si="447"/>
        <v>0</v>
      </c>
      <c r="CV249" s="77">
        <f t="shared" si="448"/>
        <v>0</v>
      </c>
      <c r="CW249" s="77">
        <f t="shared" si="449"/>
        <v>0</v>
      </c>
      <c r="CX249" s="118"/>
      <c r="CY249" s="118"/>
      <c r="CZ249" s="119"/>
      <c r="DA249" s="119"/>
      <c r="DB249" s="77">
        <f t="shared" si="450"/>
        <v>0</v>
      </c>
      <c r="DC249" s="77">
        <f t="shared" si="451"/>
        <v>0</v>
      </c>
      <c r="DD249" s="77">
        <f t="shared" si="452"/>
        <v>0</v>
      </c>
      <c r="DE249" s="118"/>
      <c r="DF249" s="118"/>
      <c r="DG249" s="119"/>
      <c r="DH249" s="119"/>
      <c r="DI249" s="77">
        <f t="shared" si="453"/>
        <v>0</v>
      </c>
      <c r="DJ249" s="77">
        <f t="shared" si="454"/>
        <v>0</v>
      </c>
      <c r="DK249" s="77">
        <f t="shared" si="455"/>
        <v>0</v>
      </c>
      <c r="DL249" s="118"/>
      <c r="DM249" s="118"/>
      <c r="DN249" s="119"/>
      <c r="DO249" s="119"/>
      <c r="DP249" s="77">
        <f t="shared" si="456"/>
        <v>0</v>
      </c>
      <c r="DQ249" s="77">
        <f t="shared" si="457"/>
        <v>0</v>
      </c>
      <c r="DR249" s="77">
        <f t="shared" si="458"/>
        <v>0</v>
      </c>
      <c r="DS249" s="118"/>
      <c r="DT249" s="118"/>
      <c r="DU249" s="119"/>
      <c r="DV249" s="119"/>
      <c r="DW249" s="77">
        <f t="shared" si="459"/>
        <v>0</v>
      </c>
      <c r="DX249" s="77">
        <f t="shared" si="460"/>
        <v>0</v>
      </c>
      <c r="DY249" s="77">
        <f t="shared" si="461"/>
        <v>0</v>
      </c>
      <c r="DZ249" s="118"/>
      <c r="EA249" s="118"/>
      <c r="EB249" s="119"/>
      <c r="EC249" s="119"/>
      <c r="ED249" s="77">
        <f t="shared" si="462"/>
        <v>0</v>
      </c>
      <c r="EE249" s="77">
        <f t="shared" si="463"/>
        <v>0</v>
      </c>
      <c r="EF249" s="77">
        <f t="shared" si="464"/>
        <v>0</v>
      </c>
      <c r="EG249" s="118"/>
      <c r="EH249" s="118"/>
      <c r="EI249" s="119"/>
      <c r="EJ249" s="119"/>
      <c r="EK249" s="77">
        <f t="shared" si="465"/>
        <v>0</v>
      </c>
      <c r="EL249" s="77">
        <f t="shared" si="466"/>
        <v>0</v>
      </c>
      <c r="EM249" s="77">
        <f t="shared" si="467"/>
        <v>0</v>
      </c>
      <c r="EN249" s="118"/>
      <c r="EO249" s="118"/>
      <c r="EP249" s="119"/>
      <c r="EQ249" s="119"/>
      <c r="ER249" s="77">
        <f t="shared" si="468"/>
        <v>0</v>
      </c>
      <c r="ES249" s="77">
        <f t="shared" si="469"/>
        <v>0</v>
      </c>
      <c r="ET249" s="77">
        <f t="shared" si="470"/>
        <v>0</v>
      </c>
      <c r="EU249" s="118"/>
      <c r="EV249" s="118"/>
      <c r="EW249" s="119"/>
      <c r="EX249" s="119"/>
      <c r="EY249" s="77">
        <f t="shared" si="471"/>
        <v>0</v>
      </c>
      <c r="EZ249" s="77">
        <f t="shared" si="472"/>
        <v>0</v>
      </c>
      <c r="FA249" s="77">
        <f t="shared" si="473"/>
        <v>0</v>
      </c>
      <c r="FB249" s="118"/>
      <c r="FC249" s="118"/>
      <c r="FD249" s="119"/>
      <c r="FE249" s="119"/>
      <c r="FF249" s="77">
        <f t="shared" si="474"/>
        <v>0</v>
      </c>
      <c r="FG249" s="77">
        <f t="shared" si="475"/>
        <v>0</v>
      </c>
      <c r="FH249" s="77">
        <f t="shared" si="476"/>
        <v>0</v>
      </c>
      <c r="FI249" s="118"/>
      <c r="FJ249" s="118"/>
      <c r="FK249" s="119"/>
      <c r="FL249" s="119"/>
      <c r="FM249" s="77">
        <f t="shared" si="477"/>
        <v>0</v>
      </c>
      <c r="FN249" s="77">
        <f t="shared" si="478"/>
        <v>0</v>
      </c>
      <c r="FO249" s="77">
        <f t="shared" si="479"/>
        <v>0</v>
      </c>
      <c r="FP249" s="118"/>
      <c r="FQ249" s="118"/>
      <c r="FR249" s="119"/>
      <c r="FS249" s="119"/>
      <c r="FT249" s="77">
        <f t="shared" si="480"/>
        <v>0</v>
      </c>
      <c r="FU249" s="77">
        <f t="shared" si="481"/>
        <v>0</v>
      </c>
      <c r="FV249" s="77">
        <f t="shared" si="482"/>
        <v>0</v>
      </c>
      <c r="FW249" s="118"/>
      <c r="FX249" s="118"/>
      <c r="FY249" s="119"/>
      <c r="FZ249" s="119"/>
      <c r="GA249" s="77">
        <f t="shared" si="483"/>
        <v>0</v>
      </c>
      <c r="GB249" s="77">
        <f t="shared" si="484"/>
        <v>0</v>
      </c>
      <c r="GC249" s="77">
        <f t="shared" si="485"/>
        <v>0</v>
      </c>
      <c r="GD249" s="118"/>
      <c r="GE249" s="118"/>
      <c r="GF249" s="119"/>
      <c r="GG249" s="119"/>
      <c r="GH249" s="77">
        <f t="shared" si="486"/>
        <v>0</v>
      </c>
      <c r="GI249" s="77">
        <f t="shared" si="487"/>
        <v>0</v>
      </c>
      <c r="GJ249" s="77">
        <f t="shared" si="488"/>
        <v>0</v>
      </c>
      <c r="GK249" s="118"/>
      <c r="GL249" s="118"/>
      <c r="GM249" s="119"/>
      <c r="GN249" s="119"/>
      <c r="GO249" s="77">
        <f t="shared" si="489"/>
        <v>0</v>
      </c>
      <c r="GP249" s="77">
        <f t="shared" si="490"/>
        <v>0</v>
      </c>
      <c r="GQ249" s="77">
        <f t="shared" si="491"/>
        <v>0</v>
      </c>
      <c r="GR249" s="118"/>
      <c r="GS249" s="118"/>
      <c r="GT249" s="119"/>
      <c r="GU249" s="119"/>
      <c r="GV249" s="77">
        <f t="shared" si="492"/>
        <v>0</v>
      </c>
      <c r="GW249" s="77">
        <f t="shared" si="493"/>
        <v>0</v>
      </c>
      <c r="GX249" s="77">
        <f t="shared" si="494"/>
        <v>0</v>
      </c>
      <c r="GY249" s="118"/>
      <c r="GZ249" s="118"/>
      <c r="HA249" s="119"/>
      <c r="HB249" s="119"/>
      <c r="HC249" s="77">
        <f t="shared" si="495"/>
        <v>0</v>
      </c>
      <c r="HD249" s="77">
        <f t="shared" si="496"/>
        <v>0</v>
      </c>
      <c r="HE249" s="77">
        <f t="shared" si="497"/>
        <v>0</v>
      </c>
      <c r="HF249" s="118"/>
      <c r="HG249" s="118"/>
      <c r="HH249" s="119"/>
      <c r="HI249" s="119"/>
      <c r="HJ249" s="77">
        <f t="shared" si="498"/>
        <v>0</v>
      </c>
      <c r="HK249" s="77">
        <f t="shared" si="499"/>
        <v>0</v>
      </c>
      <c r="HL249" s="77">
        <f t="shared" si="500"/>
        <v>0</v>
      </c>
      <c r="HM249" s="120"/>
      <c r="HN249" s="120"/>
      <c r="HO249" s="120"/>
      <c r="HP249" s="120"/>
      <c r="HQ249" s="120"/>
      <c r="HR249" s="120"/>
      <c r="HS249" s="76">
        <f t="shared" si="395"/>
        <v>0</v>
      </c>
      <c r="HT249" s="76">
        <f t="shared" si="396"/>
        <v>0</v>
      </c>
      <c r="HU249" s="76">
        <f t="shared" si="397"/>
        <v>0</v>
      </c>
      <c r="HV249" s="76">
        <f t="shared" si="398"/>
        <v>0</v>
      </c>
      <c r="HW249" s="76">
        <f t="shared" si="399"/>
        <v>0</v>
      </c>
      <c r="HX249" s="76">
        <f t="shared" si="400"/>
        <v>0</v>
      </c>
      <c r="HY249" s="76">
        <f t="shared" si="401"/>
        <v>0</v>
      </c>
      <c r="HZ249" s="76">
        <f t="shared" si="402"/>
        <v>0</v>
      </c>
      <c r="IA249" s="76">
        <f t="shared" si="403"/>
        <v>0</v>
      </c>
      <c r="IB249" s="76">
        <f t="shared" si="404"/>
        <v>0</v>
      </c>
      <c r="IC249" s="76">
        <f t="shared" si="405"/>
        <v>0</v>
      </c>
      <c r="ID249" s="76">
        <f t="shared" si="502"/>
        <v>0</v>
      </c>
      <c r="IE249" s="78">
        <f>IF('Daftar Pegawai'!I243="ASN YANG TIDAK DIBAYARKAN TPP",100%,
 IF(HZ249&gt;=$C$4,100%,
 (HN249*3%)+H249+I249+J249+O249+P249+Q249+V249+W249+X249+AC249+AD249+AE249+AJ249+AK249+AL249+AQ249+AR249+AS249+AX249+AY249+AZ249+BE249+BF249+BG249+BL249+BM249+BN249+BS249+BT249+BU249+BZ249+CA249+CB249+CG249+CH249+CI249+CN249+CO249+CP249+CU249+CV249+CW249+DB249+DC249+DD249+DI249+DJ249+DK249+DP249+DQ249+DR249+DW249+DX249+DY249+ED249+EE249+EF249+EK249+EL249+EM249+ER249+ES249+ET249+EY249+EZ249+FA249+FF249+FG249+FH249+FM249+FN249+FO249+FT249+FU249+FV249+GA249+GB249+GC249+GH249+GI249+GJ249+GO249+GP249+GQ249+GV249+GW249+GX249+HC249+HD249+HE249+HJ249+HK249+HL249+'Daftar Pegawai'!K243+'Daftar Pegawai'!M243+'Daftar Pegawai'!U243+'Daftar Pegawai'!O243+'Daftar Pegawai'!Q243+'Daftar Pegawai'!S243
 )
)</f>
        <v>1</v>
      </c>
      <c r="IF249" s="78">
        <f t="shared" si="501"/>
        <v>1</v>
      </c>
    </row>
    <row r="250" spans="1:240" x14ac:dyDescent="0.25">
      <c r="A250" s="121">
        <f t="shared" si="407"/>
        <v>240</v>
      </c>
      <c r="B250" s="121">
        <f>'Daftar Pegawai'!B244</f>
        <v>0</v>
      </c>
      <c r="C250" s="121">
        <f>'Daftar Pegawai'!C244</f>
        <v>0</v>
      </c>
      <c r="D250" s="118"/>
      <c r="E250" s="118"/>
      <c r="F250" s="119"/>
      <c r="G250" s="119"/>
      <c r="H250" s="77">
        <f t="shared" si="408"/>
        <v>0</v>
      </c>
      <c r="I250" s="77">
        <f t="shared" si="409"/>
        <v>0</v>
      </c>
      <c r="J250" s="77">
        <f t="shared" si="410"/>
        <v>0</v>
      </c>
      <c r="K250" s="118"/>
      <c r="L250" s="118"/>
      <c r="M250" s="119"/>
      <c r="N250" s="119"/>
      <c r="O250" s="77">
        <f t="shared" si="411"/>
        <v>0</v>
      </c>
      <c r="P250" s="77">
        <f t="shared" si="412"/>
        <v>0</v>
      </c>
      <c r="Q250" s="77">
        <f t="shared" si="413"/>
        <v>0</v>
      </c>
      <c r="R250" s="118"/>
      <c r="S250" s="118"/>
      <c r="T250" s="119"/>
      <c r="U250" s="119"/>
      <c r="V250" s="77">
        <f t="shared" si="414"/>
        <v>0</v>
      </c>
      <c r="W250" s="77">
        <f t="shared" si="415"/>
        <v>0</v>
      </c>
      <c r="X250" s="77">
        <f t="shared" si="416"/>
        <v>0</v>
      </c>
      <c r="Y250" s="118"/>
      <c r="Z250" s="118"/>
      <c r="AA250" s="119"/>
      <c r="AB250" s="119"/>
      <c r="AC250" s="77">
        <f t="shared" si="417"/>
        <v>0</v>
      </c>
      <c r="AD250" s="77">
        <f t="shared" si="418"/>
        <v>0</v>
      </c>
      <c r="AE250" s="77">
        <f t="shared" si="419"/>
        <v>0</v>
      </c>
      <c r="AF250" s="118"/>
      <c r="AG250" s="118"/>
      <c r="AH250" s="119"/>
      <c r="AI250" s="119"/>
      <c r="AJ250" s="77">
        <f t="shared" si="420"/>
        <v>0</v>
      </c>
      <c r="AK250" s="77">
        <f t="shared" si="421"/>
        <v>0</v>
      </c>
      <c r="AL250" s="77">
        <f t="shared" si="422"/>
        <v>0</v>
      </c>
      <c r="AM250" s="118"/>
      <c r="AN250" s="118"/>
      <c r="AO250" s="119"/>
      <c r="AP250" s="119"/>
      <c r="AQ250" s="77">
        <f t="shared" si="423"/>
        <v>0</v>
      </c>
      <c r="AR250" s="77">
        <f t="shared" si="424"/>
        <v>0</v>
      </c>
      <c r="AS250" s="77">
        <f t="shared" si="425"/>
        <v>0</v>
      </c>
      <c r="AT250" s="118"/>
      <c r="AU250" s="118"/>
      <c r="AV250" s="119"/>
      <c r="AW250" s="119"/>
      <c r="AX250" s="77">
        <f t="shared" si="426"/>
        <v>0</v>
      </c>
      <c r="AY250" s="77">
        <f t="shared" si="427"/>
        <v>0</v>
      </c>
      <c r="AZ250" s="77">
        <f t="shared" si="428"/>
        <v>0</v>
      </c>
      <c r="BA250" s="118"/>
      <c r="BB250" s="118"/>
      <c r="BC250" s="119"/>
      <c r="BD250" s="119"/>
      <c r="BE250" s="77">
        <f t="shared" si="429"/>
        <v>0</v>
      </c>
      <c r="BF250" s="77">
        <f t="shared" si="430"/>
        <v>0</v>
      </c>
      <c r="BG250" s="77">
        <f t="shared" si="431"/>
        <v>0</v>
      </c>
      <c r="BH250" s="118"/>
      <c r="BI250" s="118"/>
      <c r="BJ250" s="119"/>
      <c r="BK250" s="119"/>
      <c r="BL250" s="77">
        <f t="shared" si="432"/>
        <v>0</v>
      </c>
      <c r="BM250" s="77">
        <f t="shared" si="433"/>
        <v>0</v>
      </c>
      <c r="BN250" s="77">
        <f t="shared" si="434"/>
        <v>0</v>
      </c>
      <c r="BO250" s="118"/>
      <c r="BP250" s="118"/>
      <c r="BQ250" s="119"/>
      <c r="BR250" s="119"/>
      <c r="BS250" s="77">
        <f t="shared" si="435"/>
        <v>0</v>
      </c>
      <c r="BT250" s="77">
        <f t="shared" si="436"/>
        <v>0</v>
      </c>
      <c r="BU250" s="77">
        <f t="shared" si="437"/>
        <v>0</v>
      </c>
      <c r="BV250" s="118"/>
      <c r="BW250" s="118"/>
      <c r="BX250" s="119"/>
      <c r="BY250" s="119"/>
      <c r="BZ250" s="77">
        <f t="shared" si="438"/>
        <v>0</v>
      </c>
      <c r="CA250" s="77">
        <f t="shared" si="439"/>
        <v>0</v>
      </c>
      <c r="CB250" s="77">
        <f t="shared" si="440"/>
        <v>0</v>
      </c>
      <c r="CC250" s="118"/>
      <c r="CD250" s="118"/>
      <c r="CE250" s="119"/>
      <c r="CF250" s="119"/>
      <c r="CG250" s="77">
        <f t="shared" si="441"/>
        <v>0</v>
      </c>
      <c r="CH250" s="77">
        <f t="shared" si="442"/>
        <v>0</v>
      </c>
      <c r="CI250" s="77">
        <f t="shared" si="443"/>
        <v>0</v>
      </c>
      <c r="CJ250" s="118"/>
      <c r="CK250" s="118"/>
      <c r="CL250" s="119"/>
      <c r="CM250" s="119"/>
      <c r="CN250" s="77">
        <f t="shared" si="444"/>
        <v>0</v>
      </c>
      <c r="CO250" s="77">
        <f t="shared" si="445"/>
        <v>0</v>
      </c>
      <c r="CP250" s="77">
        <f t="shared" si="446"/>
        <v>0</v>
      </c>
      <c r="CQ250" s="118"/>
      <c r="CR250" s="118"/>
      <c r="CS250" s="119"/>
      <c r="CT250" s="119"/>
      <c r="CU250" s="77">
        <f t="shared" si="447"/>
        <v>0</v>
      </c>
      <c r="CV250" s="77">
        <f t="shared" si="448"/>
        <v>0</v>
      </c>
      <c r="CW250" s="77">
        <f t="shared" si="449"/>
        <v>0</v>
      </c>
      <c r="CX250" s="118"/>
      <c r="CY250" s="118"/>
      <c r="CZ250" s="119"/>
      <c r="DA250" s="119"/>
      <c r="DB250" s="77">
        <f t="shared" si="450"/>
        <v>0</v>
      </c>
      <c r="DC250" s="77">
        <f t="shared" si="451"/>
        <v>0</v>
      </c>
      <c r="DD250" s="77">
        <f t="shared" si="452"/>
        <v>0</v>
      </c>
      <c r="DE250" s="118"/>
      <c r="DF250" s="118"/>
      <c r="DG250" s="119"/>
      <c r="DH250" s="119"/>
      <c r="DI250" s="77">
        <f t="shared" si="453"/>
        <v>0</v>
      </c>
      <c r="DJ250" s="77">
        <f t="shared" si="454"/>
        <v>0</v>
      </c>
      <c r="DK250" s="77">
        <f t="shared" si="455"/>
        <v>0</v>
      </c>
      <c r="DL250" s="118"/>
      <c r="DM250" s="118"/>
      <c r="DN250" s="119"/>
      <c r="DO250" s="119"/>
      <c r="DP250" s="77">
        <f t="shared" si="456"/>
        <v>0</v>
      </c>
      <c r="DQ250" s="77">
        <f t="shared" si="457"/>
        <v>0</v>
      </c>
      <c r="DR250" s="77">
        <f t="shared" si="458"/>
        <v>0</v>
      </c>
      <c r="DS250" s="118"/>
      <c r="DT250" s="118"/>
      <c r="DU250" s="119"/>
      <c r="DV250" s="119"/>
      <c r="DW250" s="77">
        <f t="shared" si="459"/>
        <v>0</v>
      </c>
      <c r="DX250" s="77">
        <f t="shared" si="460"/>
        <v>0</v>
      </c>
      <c r="DY250" s="77">
        <f t="shared" si="461"/>
        <v>0</v>
      </c>
      <c r="DZ250" s="118"/>
      <c r="EA250" s="118"/>
      <c r="EB250" s="119"/>
      <c r="EC250" s="119"/>
      <c r="ED250" s="77">
        <f t="shared" si="462"/>
        <v>0</v>
      </c>
      <c r="EE250" s="77">
        <f t="shared" si="463"/>
        <v>0</v>
      </c>
      <c r="EF250" s="77">
        <f t="shared" si="464"/>
        <v>0</v>
      </c>
      <c r="EG250" s="118"/>
      <c r="EH250" s="118"/>
      <c r="EI250" s="119"/>
      <c r="EJ250" s="119"/>
      <c r="EK250" s="77">
        <f t="shared" si="465"/>
        <v>0</v>
      </c>
      <c r="EL250" s="77">
        <f t="shared" si="466"/>
        <v>0</v>
      </c>
      <c r="EM250" s="77">
        <f t="shared" si="467"/>
        <v>0</v>
      </c>
      <c r="EN250" s="118"/>
      <c r="EO250" s="118"/>
      <c r="EP250" s="119"/>
      <c r="EQ250" s="119"/>
      <c r="ER250" s="77">
        <f t="shared" si="468"/>
        <v>0</v>
      </c>
      <c r="ES250" s="77">
        <f t="shared" si="469"/>
        <v>0</v>
      </c>
      <c r="ET250" s="77">
        <f t="shared" si="470"/>
        <v>0</v>
      </c>
      <c r="EU250" s="118"/>
      <c r="EV250" s="118"/>
      <c r="EW250" s="119"/>
      <c r="EX250" s="119"/>
      <c r="EY250" s="77">
        <f t="shared" si="471"/>
        <v>0</v>
      </c>
      <c r="EZ250" s="77">
        <f t="shared" si="472"/>
        <v>0</v>
      </c>
      <c r="FA250" s="77">
        <f t="shared" si="473"/>
        <v>0</v>
      </c>
      <c r="FB250" s="118"/>
      <c r="FC250" s="118"/>
      <c r="FD250" s="119"/>
      <c r="FE250" s="119"/>
      <c r="FF250" s="77">
        <f t="shared" si="474"/>
        <v>0</v>
      </c>
      <c r="FG250" s="77">
        <f t="shared" si="475"/>
        <v>0</v>
      </c>
      <c r="FH250" s="77">
        <f t="shared" si="476"/>
        <v>0</v>
      </c>
      <c r="FI250" s="118"/>
      <c r="FJ250" s="118"/>
      <c r="FK250" s="119"/>
      <c r="FL250" s="119"/>
      <c r="FM250" s="77">
        <f t="shared" si="477"/>
        <v>0</v>
      </c>
      <c r="FN250" s="77">
        <f t="shared" si="478"/>
        <v>0</v>
      </c>
      <c r="FO250" s="77">
        <f t="shared" si="479"/>
        <v>0</v>
      </c>
      <c r="FP250" s="118"/>
      <c r="FQ250" s="118"/>
      <c r="FR250" s="119"/>
      <c r="FS250" s="119"/>
      <c r="FT250" s="77">
        <f t="shared" si="480"/>
        <v>0</v>
      </c>
      <c r="FU250" s="77">
        <f t="shared" si="481"/>
        <v>0</v>
      </c>
      <c r="FV250" s="77">
        <f t="shared" si="482"/>
        <v>0</v>
      </c>
      <c r="FW250" s="118"/>
      <c r="FX250" s="118"/>
      <c r="FY250" s="119"/>
      <c r="FZ250" s="119"/>
      <c r="GA250" s="77">
        <f t="shared" si="483"/>
        <v>0</v>
      </c>
      <c r="GB250" s="77">
        <f t="shared" si="484"/>
        <v>0</v>
      </c>
      <c r="GC250" s="77">
        <f t="shared" si="485"/>
        <v>0</v>
      </c>
      <c r="GD250" s="118"/>
      <c r="GE250" s="118"/>
      <c r="GF250" s="119"/>
      <c r="GG250" s="119"/>
      <c r="GH250" s="77">
        <f t="shared" si="486"/>
        <v>0</v>
      </c>
      <c r="GI250" s="77">
        <f t="shared" si="487"/>
        <v>0</v>
      </c>
      <c r="GJ250" s="77">
        <f t="shared" si="488"/>
        <v>0</v>
      </c>
      <c r="GK250" s="118"/>
      <c r="GL250" s="118"/>
      <c r="GM250" s="119"/>
      <c r="GN250" s="119"/>
      <c r="GO250" s="77">
        <f t="shared" si="489"/>
        <v>0</v>
      </c>
      <c r="GP250" s="77">
        <f t="shared" si="490"/>
        <v>0</v>
      </c>
      <c r="GQ250" s="77">
        <f t="shared" si="491"/>
        <v>0</v>
      </c>
      <c r="GR250" s="118"/>
      <c r="GS250" s="118"/>
      <c r="GT250" s="119"/>
      <c r="GU250" s="119"/>
      <c r="GV250" s="77">
        <f t="shared" si="492"/>
        <v>0</v>
      </c>
      <c r="GW250" s="77">
        <f t="shared" si="493"/>
        <v>0</v>
      </c>
      <c r="GX250" s="77">
        <f t="shared" si="494"/>
        <v>0</v>
      </c>
      <c r="GY250" s="118"/>
      <c r="GZ250" s="118"/>
      <c r="HA250" s="119"/>
      <c r="HB250" s="119"/>
      <c r="HC250" s="77">
        <f t="shared" si="495"/>
        <v>0</v>
      </c>
      <c r="HD250" s="77">
        <f t="shared" si="496"/>
        <v>0</v>
      </c>
      <c r="HE250" s="77">
        <f t="shared" si="497"/>
        <v>0</v>
      </c>
      <c r="HF250" s="118"/>
      <c r="HG250" s="118"/>
      <c r="HH250" s="119"/>
      <c r="HI250" s="119"/>
      <c r="HJ250" s="77">
        <f t="shared" si="498"/>
        <v>0</v>
      </c>
      <c r="HK250" s="77">
        <f t="shared" si="499"/>
        <v>0</v>
      </c>
      <c r="HL250" s="77">
        <f t="shared" si="500"/>
        <v>0</v>
      </c>
      <c r="HM250" s="120"/>
      <c r="HN250" s="120"/>
      <c r="HO250" s="120"/>
      <c r="HP250" s="120"/>
      <c r="HQ250" s="120"/>
      <c r="HR250" s="120"/>
      <c r="HS250" s="76">
        <f t="shared" si="395"/>
        <v>0</v>
      </c>
      <c r="HT250" s="76">
        <f t="shared" si="396"/>
        <v>0</v>
      </c>
      <c r="HU250" s="76">
        <f t="shared" si="397"/>
        <v>0</v>
      </c>
      <c r="HV250" s="76">
        <f t="shared" si="398"/>
        <v>0</v>
      </c>
      <c r="HW250" s="76">
        <f t="shared" si="399"/>
        <v>0</v>
      </c>
      <c r="HX250" s="76">
        <f t="shared" si="400"/>
        <v>0</v>
      </c>
      <c r="HY250" s="76">
        <f t="shared" si="401"/>
        <v>0</v>
      </c>
      <c r="HZ250" s="76">
        <f t="shared" si="402"/>
        <v>0</v>
      </c>
      <c r="IA250" s="76">
        <f t="shared" si="403"/>
        <v>0</v>
      </c>
      <c r="IB250" s="76">
        <f t="shared" si="404"/>
        <v>0</v>
      </c>
      <c r="IC250" s="76">
        <f t="shared" si="405"/>
        <v>0</v>
      </c>
      <c r="ID250" s="76">
        <f t="shared" si="502"/>
        <v>0</v>
      </c>
      <c r="IE250" s="78">
        <f>IF('Daftar Pegawai'!I244="ASN YANG TIDAK DIBAYARKAN TPP",100%,
 IF(HZ250&gt;=$C$4,100%,
 (HN250*3%)+H250+I250+J250+O250+P250+Q250+V250+W250+X250+AC250+AD250+AE250+AJ250+AK250+AL250+AQ250+AR250+AS250+AX250+AY250+AZ250+BE250+BF250+BG250+BL250+BM250+BN250+BS250+BT250+BU250+BZ250+CA250+CB250+CG250+CH250+CI250+CN250+CO250+CP250+CU250+CV250+CW250+DB250+DC250+DD250+DI250+DJ250+DK250+DP250+DQ250+DR250+DW250+DX250+DY250+ED250+EE250+EF250+EK250+EL250+EM250+ER250+ES250+ET250+EY250+EZ250+FA250+FF250+FG250+FH250+FM250+FN250+FO250+FT250+FU250+FV250+GA250+GB250+GC250+GH250+GI250+GJ250+GO250+GP250+GQ250+GV250+GW250+GX250+HC250+HD250+HE250+HJ250+HK250+HL250+'Daftar Pegawai'!K244+'Daftar Pegawai'!M244+'Daftar Pegawai'!U244+'Daftar Pegawai'!O244+'Daftar Pegawai'!Q244+'Daftar Pegawai'!S244
 )
)</f>
        <v>1</v>
      </c>
      <c r="IF250" s="78">
        <f t="shared" si="501"/>
        <v>1</v>
      </c>
    </row>
    <row r="251" spans="1:240" x14ac:dyDescent="0.25">
      <c r="A251" s="121">
        <f t="shared" si="407"/>
        <v>241</v>
      </c>
      <c r="B251" s="121">
        <f>'Daftar Pegawai'!B245</f>
        <v>0</v>
      </c>
      <c r="C251" s="121">
        <f>'Daftar Pegawai'!C245</f>
        <v>0</v>
      </c>
      <c r="D251" s="118"/>
      <c r="E251" s="118"/>
      <c r="F251" s="119"/>
      <c r="G251" s="119"/>
      <c r="H251" s="77">
        <f t="shared" si="408"/>
        <v>0</v>
      </c>
      <c r="I251" s="77">
        <f t="shared" si="409"/>
        <v>0</v>
      </c>
      <c r="J251" s="77">
        <f t="shared" si="410"/>
        <v>0</v>
      </c>
      <c r="K251" s="118"/>
      <c r="L251" s="118"/>
      <c r="M251" s="119"/>
      <c r="N251" s="119"/>
      <c r="O251" s="77">
        <f t="shared" si="411"/>
        <v>0</v>
      </c>
      <c r="P251" s="77">
        <f t="shared" si="412"/>
        <v>0</v>
      </c>
      <c r="Q251" s="77">
        <f t="shared" si="413"/>
        <v>0</v>
      </c>
      <c r="R251" s="118"/>
      <c r="S251" s="118"/>
      <c r="T251" s="119"/>
      <c r="U251" s="119"/>
      <c r="V251" s="77">
        <f t="shared" si="414"/>
        <v>0</v>
      </c>
      <c r="W251" s="77">
        <f t="shared" si="415"/>
        <v>0</v>
      </c>
      <c r="X251" s="77">
        <f t="shared" si="416"/>
        <v>0</v>
      </c>
      <c r="Y251" s="118"/>
      <c r="Z251" s="118"/>
      <c r="AA251" s="119"/>
      <c r="AB251" s="119"/>
      <c r="AC251" s="77">
        <f t="shared" si="417"/>
        <v>0</v>
      </c>
      <c r="AD251" s="77">
        <f t="shared" si="418"/>
        <v>0</v>
      </c>
      <c r="AE251" s="77">
        <f t="shared" si="419"/>
        <v>0</v>
      </c>
      <c r="AF251" s="118"/>
      <c r="AG251" s="118"/>
      <c r="AH251" s="119"/>
      <c r="AI251" s="119"/>
      <c r="AJ251" s="77">
        <f t="shared" si="420"/>
        <v>0</v>
      </c>
      <c r="AK251" s="77">
        <f t="shared" si="421"/>
        <v>0</v>
      </c>
      <c r="AL251" s="77">
        <f t="shared" si="422"/>
        <v>0</v>
      </c>
      <c r="AM251" s="118"/>
      <c r="AN251" s="118"/>
      <c r="AO251" s="119"/>
      <c r="AP251" s="119"/>
      <c r="AQ251" s="77">
        <f t="shared" si="423"/>
        <v>0</v>
      </c>
      <c r="AR251" s="77">
        <f t="shared" si="424"/>
        <v>0</v>
      </c>
      <c r="AS251" s="77">
        <f t="shared" si="425"/>
        <v>0</v>
      </c>
      <c r="AT251" s="118"/>
      <c r="AU251" s="118"/>
      <c r="AV251" s="119"/>
      <c r="AW251" s="119"/>
      <c r="AX251" s="77">
        <f t="shared" si="426"/>
        <v>0</v>
      </c>
      <c r="AY251" s="77">
        <f t="shared" si="427"/>
        <v>0</v>
      </c>
      <c r="AZ251" s="77">
        <f t="shared" si="428"/>
        <v>0</v>
      </c>
      <c r="BA251" s="118"/>
      <c r="BB251" s="118"/>
      <c r="BC251" s="119"/>
      <c r="BD251" s="119"/>
      <c r="BE251" s="77">
        <f t="shared" si="429"/>
        <v>0</v>
      </c>
      <c r="BF251" s="77">
        <f t="shared" si="430"/>
        <v>0</v>
      </c>
      <c r="BG251" s="77">
        <f t="shared" si="431"/>
        <v>0</v>
      </c>
      <c r="BH251" s="118"/>
      <c r="BI251" s="118"/>
      <c r="BJ251" s="119"/>
      <c r="BK251" s="119"/>
      <c r="BL251" s="77">
        <f t="shared" si="432"/>
        <v>0</v>
      </c>
      <c r="BM251" s="77">
        <f t="shared" si="433"/>
        <v>0</v>
      </c>
      <c r="BN251" s="77">
        <f t="shared" si="434"/>
        <v>0</v>
      </c>
      <c r="BO251" s="118"/>
      <c r="BP251" s="118"/>
      <c r="BQ251" s="119"/>
      <c r="BR251" s="119"/>
      <c r="BS251" s="77">
        <f t="shared" si="435"/>
        <v>0</v>
      </c>
      <c r="BT251" s="77">
        <f t="shared" si="436"/>
        <v>0</v>
      </c>
      <c r="BU251" s="77">
        <f t="shared" si="437"/>
        <v>0</v>
      </c>
      <c r="BV251" s="118"/>
      <c r="BW251" s="118"/>
      <c r="BX251" s="119"/>
      <c r="BY251" s="119"/>
      <c r="BZ251" s="77">
        <f t="shared" si="438"/>
        <v>0</v>
      </c>
      <c r="CA251" s="77">
        <f t="shared" si="439"/>
        <v>0</v>
      </c>
      <c r="CB251" s="77">
        <f t="shared" si="440"/>
        <v>0</v>
      </c>
      <c r="CC251" s="118"/>
      <c r="CD251" s="118"/>
      <c r="CE251" s="119"/>
      <c r="CF251" s="119"/>
      <c r="CG251" s="77">
        <f t="shared" si="441"/>
        <v>0</v>
      </c>
      <c r="CH251" s="77">
        <f t="shared" si="442"/>
        <v>0</v>
      </c>
      <c r="CI251" s="77">
        <f t="shared" si="443"/>
        <v>0</v>
      </c>
      <c r="CJ251" s="118"/>
      <c r="CK251" s="118"/>
      <c r="CL251" s="119"/>
      <c r="CM251" s="119"/>
      <c r="CN251" s="77">
        <f t="shared" si="444"/>
        <v>0</v>
      </c>
      <c r="CO251" s="77">
        <f t="shared" si="445"/>
        <v>0</v>
      </c>
      <c r="CP251" s="77">
        <f t="shared" si="446"/>
        <v>0</v>
      </c>
      <c r="CQ251" s="118"/>
      <c r="CR251" s="118"/>
      <c r="CS251" s="119"/>
      <c r="CT251" s="119"/>
      <c r="CU251" s="77">
        <f t="shared" si="447"/>
        <v>0</v>
      </c>
      <c r="CV251" s="77">
        <f t="shared" si="448"/>
        <v>0</v>
      </c>
      <c r="CW251" s="77">
        <f t="shared" si="449"/>
        <v>0</v>
      </c>
      <c r="CX251" s="118"/>
      <c r="CY251" s="118"/>
      <c r="CZ251" s="119"/>
      <c r="DA251" s="119"/>
      <c r="DB251" s="77">
        <f t="shared" si="450"/>
        <v>0</v>
      </c>
      <c r="DC251" s="77">
        <f t="shared" si="451"/>
        <v>0</v>
      </c>
      <c r="DD251" s="77">
        <f t="shared" si="452"/>
        <v>0</v>
      </c>
      <c r="DE251" s="118"/>
      <c r="DF251" s="118"/>
      <c r="DG251" s="119"/>
      <c r="DH251" s="119"/>
      <c r="DI251" s="77">
        <f t="shared" si="453"/>
        <v>0</v>
      </c>
      <c r="DJ251" s="77">
        <f t="shared" si="454"/>
        <v>0</v>
      </c>
      <c r="DK251" s="77">
        <f t="shared" si="455"/>
        <v>0</v>
      </c>
      <c r="DL251" s="118"/>
      <c r="DM251" s="118"/>
      <c r="DN251" s="119"/>
      <c r="DO251" s="119"/>
      <c r="DP251" s="77">
        <f t="shared" si="456"/>
        <v>0</v>
      </c>
      <c r="DQ251" s="77">
        <f t="shared" si="457"/>
        <v>0</v>
      </c>
      <c r="DR251" s="77">
        <f t="shared" si="458"/>
        <v>0</v>
      </c>
      <c r="DS251" s="118"/>
      <c r="DT251" s="118"/>
      <c r="DU251" s="119"/>
      <c r="DV251" s="119"/>
      <c r="DW251" s="77">
        <f t="shared" si="459"/>
        <v>0</v>
      </c>
      <c r="DX251" s="77">
        <f t="shared" si="460"/>
        <v>0</v>
      </c>
      <c r="DY251" s="77">
        <f t="shared" si="461"/>
        <v>0</v>
      </c>
      <c r="DZ251" s="118"/>
      <c r="EA251" s="118"/>
      <c r="EB251" s="119"/>
      <c r="EC251" s="119"/>
      <c r="ED251" s="77">
        <f t="shared" si="462"/>
        <v>0</v>
      </c>
      <c r="EE251" s="77">
        <f t="shared" si="463"/>
        <v>0</v>
      </c>
      <c r="EF251" s="77">
        <f t="shared" si="464"/>
        <v>0</v>
      </c>
      <c r="EG251" s="118"/>
      <c r="EH251" s="118"/>
      <c r="EI251" s="119"/>
      <c r="EJ251" s="119"/>
      <c r="EK251" s="77">
        <f t="shared" si="465"/>
        <v>0</v>
      </c>
      <c r="EL251" s="77">
        <f t="shared" si="466"/>
        <v>0</v>
      </c>
      <c r="EM251" s="77">
        <f t="shared" si="467"/>
        <v>0</v>
      </c>
      <c r="EN251" s="118"/>
      <c r="EO251" s="118"/>
      <c r="EP251" s="119"/>
      <c r="EQ251" s="119"/>
      <c r="ER251" s="77">
        <f t="shared" si="468"/>
        <v>0</v>
      </c>
      <c r="ES251" s="77">
        <f t="shared" si="469"/>
        <v>0</v>
      </c>
      <c r="ET251" s="77">
        <f t="shared" si="470"/>
        <v>0</v>
      </c>
      <c r="EU251" s="118"/>
      <c r="EV251" s="118"/>
      <c r="EW251" s="119"/>
      <c r="EX251" s="119"/>
      <c r="EY251" s="77">
        <f t="shared" si="471"/>
        <v>0</v>
      </c>
      <c r="EZ251" s="77">
        <f t="shared" si="472"/>
        <v>0</v>
      </c>
      <c r="FA251" s="77">
        <f t="shared" si="473"/>
        <v>0</v>
      </c>
      <c r="FB251" s="118"/>
      <c r="FC251" s="118"/>
      <c r="FD251" s="119"/>
      <c r="FE251" s="119"/>
      <c r="FF251" s="77">
        <f t="shared" si="474"/>
        <v>0</v>
      </c>
      <c r="FG251" s="77">
        <f t="shared" si="475"/>
        <v>0</v>
      </c>
      <c r="FH251" s="77">
        <f t="shared" si="476"/>
        <v>0</v>
      </c>
      <c r="FI251" s="118"/>
      <c r="FJ251" s="118"/>
      <c r="FK251" s="119"/>
      <c r="FL251" s="119"/>
      <c r="FM251" s="77">
        <f t="shared" si="477"/>
        <v>0</v>
      </c>
      <c r="FN251" s="77">
        <f t="shared" si="478"/>
        <v>0</v>
      </c>
      <c r="FO251" s="77">
        <f t="shared" si="479"/>
        <v>0</v>
      </c>
      <c r="FP251" s="118"/>
      <c r="FQ251" s="118"/>
      <c r="FR251" s="119"/>
      <c r="FS251" s="119"/>
      <c r="FT251" s="77">
        <f t="shared" si="480"/>
        <v>0</v>
      </c>
      <c r="FU251" s="77">
        <f t="shared" si="481"/>
        <v>0</v>
      </c>
      <c r="FV251" s="77">
        <f t="shared" si="482"/>
        <v>0</v>
      </c>
      <c r="FW251" s="118"/>
      <c r="FX251" s="118"/>
      <c r="FY251" s="119"/>
      <c r="FZ251" s="119"/>
      <c r="GA251" s="77">
        <f t="shared" si="483"/>
        <v>0</v>
      </c>
      <c r="GB251" s="77">
        <f t="shared" si="484"/>
        <v>0</v>
      </c>
      <c r="GC251" s="77">
        <f t="shared" si="485"/>
        <v>0</v>
      </c>
      <c r="GD251" s="118"/>
      <c r="GE251" s="118"/>
      <c r="GF251" s="119"/>
      <c r="GG251" s="119"/>
      <c r="GH251" s="77">
        <f t="shared" si="486"/>
        <v>0</v>
      </c>
      <c r="GI251" s="77">
        <f t="shared" si="487"/>
        <v>0</v>
      </c>
      <c r="GJ251" s="77">
        <f t="shared" si="488"/>
        <v>0</v>
      </c>
      <c r="GK251" s="118"/>
      <c r="GL251" s="118"/>
      <c r="GM251" s="119"/>
      <c r="GN251" s="119"/>
      <c r="GO251" s="77">
        <f t="shared" si="489"/>
        <v>0</v>
      </c>
      <c r="GP251" s="77">
        <f t="shared" si="490"/>
        <v>0</v>
      </c>
      <c r="GQ251" s="77">
        <f t="shared" si="491"/>
        <v>0</v>
      </c>
      <c r="GR251" s="118"/>
      <c r="GS251" s="118"/>
      <c r="GT251" s="119"/>
      <c r="GU251" s="119"/>
      <c r="GV251" s="77">
        <f t="shared" si="492"/>
        <v>0</v>
      </c>
      <c r="GW251" s="77">
        <f t="shared" si="493"/>
        <v>0</v>
      </c>
      <c r="GX251" s="77">
        <f t="shared" si="494"/>
        <v>0</v>
      </c>
      <c r="GY251" s="118"/>
      <c r="GZ251" s="118"/>
      <c r="HA251" s="119"/>
      <c r="HB251" s="119"/>
      <c r="HC251" s="77">
        <f t="shared" si="495"/>
        <v>0</v>
      </c>
      <c r="HD251" s="77">
        <f t="shared" si="496"/>
        <v>0</v>
      </c>
      <c r="HE251" s="77">
        <f t="shared" si="497"/>
        <v>0</v>
      </c>
      <c r="HF251" s="118"/>
      <c r="HG251" s="118"/>
      <c r="HH251" s="119"/>
      <c r="HI251" s="119"/>
      <c r="HJ251" s="77">
        <f t="shared" si="498"/>
        <v>0</v>
      </c>
      <c r="HK251" s="77">
        <f t="shared" si="499"/>
        <v>0</v>
      </c>
      <c r="HL251" s="77">
        <f t="shared" si="500"/>
        <v>0</v>
      </c>
      <c r="HM251" s="120"/>
      <c r="HN251" s="120"/>
      <c r="HO251" s="120"/>
      <c r="HP251" s="120"/>
      <c r="HQ251" s="120"/>
      <c r="HR251" s="120"/>
      <c r="HS251" s="76">
        <f t="shared" si="395"/>
        <v>0</v>
      </c>
      <c r="HT251" s="76">
        <f t="shared" si="396"/>
        <v>0</v>
      </c>
      <c r="HU251" s="76">
        <f t="shared" si="397"/>
        <v>0</v>
      </c>
      <c r="HV251" s="76">
        <f t="shared" si="398"/>
        <v>0</v>
      </c>
      <c r="HW251" s="76">
        <f t="shared" si="399"/>
        <v>0</v>
      </c>
      <c r="HX251" s="76">
        <f t="shared" si="400"/>
        <v>0</v>
      </c>
      <c r="HY251" s="76">
        <f t="shared" si="401"/>
        <v>0</v>
      </c>
      <c r="HZ251" s="76">
        <f t="shared" si="402"/>
        <v>0</v>
      </c>
      <c r="IA251" s="76">
        <f t="shared" si="403"/>
        <v>0</v>
      </c>
      <c r="IB251" s="76">
        <f t="shared" si="404"/>
        <v>0</v>
      </c>
      <c r="IC251" s="76">
        <f t="shared" si="405"/>
        <v>0</v>
      </c>
      <c r="ID251" s="76">
        <f t="shared" si="502"/>
        <v>0</v>
      </c>
      <c r="IE251" s="78">
        <f>IF('Daftar Pegawai'!I245="ASN YANG TIDAK DIBAYARKAN TPP",100%,
 IF(HZ251&gt;=$C$4,100%,
 (HN251*3%)+H251+I251+J251+O251+P251+Q251+V251+W251+X251+AC251+AD251+AE251+AJ251+AK251+AL251+AQ251+AR251+AS251+AX251+AY251+AZ251+BE251+BF251+BG251+BL251+BM251+BN251+BS251+BT251+BU251+BZ251+CA251+CB251+CG251+CH251+CI251+CN251+CO251+CP251+CU251+CV251+CW251+DB251+DC251+DD251+DI251+DJ251+DK251+DP251+DQ251+DR251+DW251+DX251+DY251+ED251+EE251+EF251+EK251+EL251+EM251+ER251+ES251+ET251+EY251+EZ251+FA251+FF251+FG251+FH251+FM251+FN251+FO251+FT251+FU251+FV251+GA251+GB251+GC251+GH251+GI251+GJ251+GO251+GP251+GQ251+GV251+GW251+GX251+HC251+HD251+HE251+HJ251+HK251+HL251+'Daftar Pegawai'!K245+'Daftar Pegawai'!M245+'Daftar Pegawai'!U245+'Daftar Pegawai'!O245+'Daftar Pegawai'!Q245+'Daftar Pegawai'!S245
 )
)</f>
        <v>1</v>
      </c>
      <c r="IF251" s="78">
        <f t="shared" si="501"/>
        <v>1</v>
      </c>
    </row>
    <row r="252" spans="1:240" x14ac:dyDescent="0.25">
      <c r="A252" s="121">
        <f t="shared" si="407"/>
        <v>242</v>
      </c>
      <c r="B252" s="121">
        <f>'Daftar Pegawai'!B246</f>
        <v>0</v>
      </c>
      <c r="C252" s="121">
        <f>'Daftar Pegawai'!C246</f>
        <v>0</v>
      </c>
      <c r="D252" s="118"/>
      <c r="E252" s="118"/>
      <c r="F252" s="119"/>
      <c r="G252" s="119"/>
      <c r="H252" s="77">
        <f t="shared" si="408"/>
        <v>0</v>
      </c>
      <c r="I252" s="77">
        <f t="shared" si="409"/>
        <v>0</v>
      </c>
      <c r="J252" s="77">
        <f t="shared" si="410"/>
        <v>0</v>
      </c>
      <c r="K252" s="118"/>
      <c r="L252" s="118"/>
      <c r="M252" s="119"/>
      <c r="N252" s="119"/>
      <c r="O252" s="77">
        <f t="shared" si="411"/>
        <v>0</v>
      </c>
      <c r="P252" s="77">
        <f t="shared" si="412"/>
        <v>0</v>
      </c>
      <c r="Q252" s="77">
        <f t="shared" si="413"/>
        <v>0</v>
      </c>
      <c r="R252" s="118"/>
      <c r="S252" s="118"/>
      <c r="T252" s="119"/>
      <c r="U252" s="119"/>
      <c r="V252" s="77">
        <f t="shared" si="414"/>
        <v>0</v>
      </c>
      <c r="W252" s="77">
        <f t="shared" si="415"/>
        <v>0</v>
      </c>
      <c r="X252" s="77">
        <f t="shared" si="416"/>
        <v>0</v>
      </c>
      <c r="Y252" s="118"/>
      <c r="Z252" s="118"/>
      <c r="AA252" s="119"/>
      <c r="AB252" s="119"/>
      <c r="AC252" s="77">
        <f t="shared" si="417"/>
        <v>0</v>
      </c>
      <c r="AD252" s="77">
        <f t="shared" si="418"/>
        <v>0</v>
      </c>
      <c r="AE252" s="77">
        <f t="shared" si="419"/>
        <v>0</v>
      </c>
      <c r="AF252" s="118"/>
      <c r="AG252" s="118"/>
      <c r="AH252" s="119"/>
      <c r="AI252" s="119"/>
      <c r="AJ252" s="77">
        <f t="shared" si="420"/>
        <v>0</v>
      </c>
      <c r="AK252" s="77">
        <f t="shared" si="421"/>
        <v>0</v>
      </c>
      <c r="AL252" s="77">
        <f t="shared" si="422"/>
        <v>0</v>
      </c>
      <c r="AM252" s="118"/>
      <c r="AN252" s="118"/>
      <c r="AO252" s="119"/>
      <c r="AP252" s="119"/>
      <c r="AQ252" s="77">
        <f t="shared" si="423"/>
        <v>0</v>
      </c>
      <c r="AR252" s="77">
        <f t="shared" si="424"/>
        <v>0</v>
      </c>
      <c r="AS252" s="77">
        <f t="shared" si="425"/>
        <v>0</v>
      </c>
      <c r="AT252" s="118"/>
      <c r="AU252" s="118"/>
      <c r="AV252" s="119"/>
      <c r="AW252" s="119"/>
      <c r="AX252" s="77">
        <f t="shared" si="426"/>
        <v>0</v>
      </c>
      <c r="AY252" s="77">
        <f t="shared" si="427"/>
        <v>0</v>
      </c>
      <c r="AZ252" s="77">
        <f t="shared" si="428"/>
        <v>0</v>
      </c>
      <c r="BA252" s="118"/>
      <c r="BB252" s="118"/>
      <c r="BC252" s="119"/>
      <c r="BD252" s="119"/>
      <c r="BE252" s="77">
        <f t="shared" si="429"/>
        <v>0</v>
      </c>
      <c r="BF252" s="77">
        <f t="shared" si="430"/>
        <v>0</v>
      </c>
      <c r="BG252" s="77">
        <f t="shared" si="431"/>
        <v>0</v>
      </c>
      <c r="BH252" s="118"/>
      <c r="BI252" s="118"/>
      <c r="BJ252" s="119"/>
      <c r="BK252" s="119"/>
      <c r="BL252" s="77">
        <f t="shared" si="432"/>
        <v>0</v>
      </c>
      <c r="BM252" s="77">
        <f t="shared" si="433"/>
        <v>0</v>
      </c>
      <c r="BN252" s="77">
        <f t="shared" si="434"/>
        <v>0</v>
      </c>
      <c r="BO252" s="118"/>
      <c r="BP252" s="118"/>
      <c r="BQ252" s="119"/>
      <c r="BR252" s="119"/>
      <c r="BS252" s="77">
        <f t="shared" si="435"/>
        <v>0</v>
      </c>
      <c r="BT252" s="77">
        <f t="shared" si="436"/>
        <v>0</v>
      </c>
      <c r="BU252" s="77">
        <f t="shared" si="437"/>
        <v>0</v>
      </c>
      <c r="BV252" s="118"/>
      <c r="BW252" s="118"/>
      <c r="BX252" s="119"/>
      <c r="BY252" s="119"/>
      <c r="BZ252" s="77">
        <f t="shared" si="438"/>
        <v>0</v>
      </c>
      <c r="CA252" s="77">
        <f t="shared" si="439"/>
        <v>0</v>
      </c>
      <c r="CB252" s="77">
        <f t="shared" si="440"/>
        <v>0</v>
      </c>
      <c r="CC252" s="118"/>
      <c r="CD252" s="118"/>
      <c r="CE252" s="119"/>
      <c r="CF252" s="119"/>
      <c r="CG252" s="77">
        <f t="shared" si="441"/>
        <v>0</v>
      </c>
      <c r="CH252" s="77">
        <f t="shared" si="442"/>
        <v>0</v>
      </c>
      <c r="CI252" s="77">
        <f t="shared" si="443"/>
        <v>0</v>
      </c>
      <c r="CJ252" s="118"/>
      <c r="CK252" s="118"/>
      <c r="CL252" s="119"/>
      <c r="CM252" s="119"/>
      <c r="CN252" s="77">
        <f t="shared" si="444"/>
        <v>0</v>
      </c>
      <c r="CO252" s="77">
        <f t="shared" si="445"/>
        <v>0</v>
      </c>
      <c r="CP252" s="77">
        <f t="shared" si="446"/>
        <v>0</v>
      </c>
      <c r="CQ252" s="118"/>
      <c r="CR252" s="118"/>
      <c r="CS252" s="119"/>
      <c r="CT252" s="119"/>
      <c r="CU252" s="77">
        <f t="shared" si="447"/>
        <v>0</v>
      </c>
      <c r="CV252" s="77">
        <f t="shared" si="448"/>
        <v>0</v>
      </c>
      <c r="CW252" s="77">
        <f t="shared" si="449"/>
        <v>0</v>
      </c>
      <c r="CX252" s="118"/>
      <c r="CY252" s="118"/>
      <c r="CZ252" s="119"/>
      <c r="DA252" s="119"/>
      <c r="DB252" s="77">
        <f t="shared" si="450"/>
        <v>0</v>
      </c>
      <c r="DC252" s="77">
        <f t="shared" si="451"/>
        <v>0</v>
      </c>
      <c r="DD252" s="77">
        <f t="shared" si="452"/>
        <v>0</v>
      </c>
      <c r="DE252" s="118"/>
      <c r="DF252" s="118"/>
      <c r="DG252" s="119"/>
      <c r="DH252" s="119"/>
      <c r="DI252" s="77">
        <f t="shared" si="453"/>
        <v>0</v>
      </c>
      <c r="DJ252" s="77">
        <f t="shared" si="454"/>
        <v>0</v>
      </c>
      <c r="DK252" s="77">
        <f t="shared" si="455"/>
        <v>0</v>
      </c>
      <c r="DL252" s="118"/>
      <c r="DM252" s="118"/>
      <c r="DN252" s="119"/>
      <c r="DO252" s="119"/>
      <c r="DP252" s="77">
        <f t="shared" si="456"/>
        <v>0</v>
      </c>
      <c r="DQ252" s="77">
        <f t="shared" si="457"/>
        <v>0</v>
      </c>
      <c r="DR252" s="77">
        <f t="shared" si="458"/>
        <v>0</v>
      </c>
      <c r="DS252" s="118"/>
      <c r="DT252" s="118"/>
      <c r="DU252" s="119"/>
      <c r="DV252" s="119"/>
      <c r="DW252" s="77">
        <f t="shared" si="459"/>
        <v>0</v>
      </c>
      <c r="DX252" s="77">
        <f t="shared" si="460"/>
        <v>0</v>
      </c>
      <c r="DY252" s="77">
        <f t="shared" si="461"/>
        <v>0</v>
      </c>
      <c r="DZ252" s="118"/>
      <c r="EA252" s="118"/>
      <c r="EB252" s="119"/>
      <c r="EC252" s="119"/>
      <c r="ED252" s="77">
        <f t="shared" si="462"/>
        <v>0</v>
      </c>
      <c r="EE252" s="77">
        <f t="shared" si="463"/>
        <v>0</v>
      </c>
      <c r="EF252" s="77">
        <f t="shared" si="464"/>
        <v>0</v>
      </c>
      <c r="EG252" s="118"/>
      <c r="EH252" s="118"/>
      <c r="EI252" s="119"/>
      <c r="EJ252" s="119"/>
      <c r="EK252" s="77">
        <f t="shared" si="465"/>
        <v>0</v>
      </c>
      <c r="EL252" s="77">
        <f t="shared" si="466"/>
        <v>0</v>
      </c>
      <c r="EM252" s="77">
        <f t="shared" si="467"/>
        <v>0</v>
      </c>
      <c r="EN252" s="118"/>
      <c r="EO252" s="118"/>
      <c r="EP252" s="119"/>
      <c r="EQ252" s="119"/>
      <c r="ER252" s="77">
        <f t="shared" si="468"/>
        <v>0</v>
      </c>
      <c r="ES252" s="77">
        <f t="shared" si="469"/>
        <v>0</v>
      </c>
      <c r="ET252" s="77">
        <f t="shared" si="470"/>
        <v>0</v>
      </c>
      <c r="EU252" s="118"/>
      <c r="EV252" s="118"/>
      <c r="EW252" s="119"/>
      <c r="EX252" s="119"/>
      <c r="EY252" s="77">
        <f t="shared" si="471"/>
        <v>0</v>
      </c>
      <c r="EZ252" s="77">
        <f t="shared" si="472"/>
        <v>0</v>
      </c>
      <c r="FA252" s="77">
        <f t="shared" si="473"/>
        <v>0</v>
      </c>
      <c r="FB252" s="118"/>
      <c r="FC252" s="118"/>
      <c r="FD252" s="119"/>
      <c r="FE252" s="119"/>
      <c r="FF252" s="77">
        <f t="shared" si="474"/>
        <v>0</v>
      </c>
      <c r="FG252" s="77">
        <f t="shared" si="475"/>
        <v>0</v>
      </c>
      <c r="FH252" s="77">
        <f t="shared" si="476"/>
        <v>0</v>
      </c>
      <c r="FI252" s="118"/>
      <c r="FJ252" s="118"/>
      <c r="FK252" s="119"/>
      <c r="FL252" s="119"/>
      <c r="FM252" s="77">
        <f t="shared" si="477"/>
        <v>0</v>
      </c>
      <c r="FN252" s="77">
        <f t="shared" si="478"/>
        <v>0</v>
      </c>
      <c r="FO252" s="77">
        <f t="shared" si="479"/>
        <v>0</v>
      </c>
      <c r="FP252" s="118"/>
      <c r="FQ252" s="118"/>
      <c r="FR252" s="119"/>
      <c r="FS252" s="119"/>
      <c r="FT252" s="77">
        <f t="shared" si="480"/>
        <v>0</v>
      </c>
      <c r="FU252" s="77">
        <f t="shared" si="481"/>
        <v>0</v>
      </c>
      <c r="FV252" s="77">
        <f t="shared" si="482"/>
        <v>0</v>
      </c>
      <c r="FW252" s="118"/>
      <c r="FX252" s="118"/>
      <c r="FY252" s="119"/>
      <c r="FZ252" s="119"/>
      <c r="GA252" s="77">
        <f t="shared" si="483"/>
        <v>0</v>
      </c>
      <c r="GB252" s="77">
        <f t="shared" si="484"/>
        <v>0</v>
      </c>
      <c r="GC252" s="77">
        <f t="shared" si="485"/>
        <v>0</v>
      </c>
      <c r="GD252" s="118"/>
      <c r="GE252" s="118"/>
      <c r="GF252" s="119"/>
      <c r="GG252" s="119"/>
      <c r="GH252" s="77">
        <f t="shared" si="486"/>
        <v>0</v>
      </c>
      <c r="GI252" s="77">
        <f t="shared" si="487"/>
        <v>0</v>
      </c>
      <c r="GJ252" s="77">
        <f t="shared" si="488"/>
        <v>0</v>
      </c>
      <c r="GK252" s="118"/>
      <c r="GL252" s="118"/>
      <c r="GM252" s="119"/>
      <c r="GN252" s="119"/>
      <c r="GO252" s="77">
        <f t="shared" si="489"/>
        <v>0</v>
      </c>
      <c r="GP252" s="77">
        <f t="shared" si="490"/>
        <v>0</v>
      </c>
      <c r="GQ252" s="77">
        <f t="shared" si="491"/>
        <v>0</v>
      </c>
      <c r="GR252" s="118"/>
      <c r="GS252" s="118"/>
      <c r="GT252" s="119"/>
      <c r="GU252" s="119"/>
      <c r="GV252" s="77">
        <f t="shared" si="492"/>
        <v>0</v>
      </c>
      <c r="GW252" s="77">
        <f t="shared" si="493"/>
        <v>0</v>
      </c>
      <c r="GX252" s="77">
        <f t="shared" si="494"/>
        <v>0</v>
      </c>
      <c r="GY252" s="118"/>
      <c r="GZ252" s="118"/>
      <c r="HA252" s="119"/>
      <c r="HB252" s="119"/>
      <c r="HC252" s="77">
        <f t="shared" si="495"/>
        <v>0</v>
      </c>
      <c r="HD252" s="77">
        <f t="shared" si="496"/>
        <v>0</v>
      </c>
      <c r="HE252" s="77">
        <f t="shared" si="497"/>
        <v>0</v>
      </c>
      <c r="HF252" s="118"/>
      <c r="HG252" s="118"/>
      <c r="HH252" s="119"/>
      <c r="HI252" s="119"/>
      <c r="HJ252" s="77">
        <f t="shared" si="498"/>
        <v>0</v>
      </c>
      <c r="HK252" s="77">
        <f t="shared" si="499"/>
        <v>0</v>
      </c>
      <c r="HL252" s="77">
        <f t="shared" si="500"/>
        <v>0</v>
      </c>
      <c r="HM252" s="120"/>
      <c r="HN252" s="120"/>
      <c r="HO252" s="120"/>
      <c r="HP252" s="120"/>
      <c r="HQ252" s="120"/>
      <c r="HR252" s="120"/>
      <c r="HS252" s="76">
        <f t="shared" si="395"/>
        <v>0</v>
      </c>
      <c r="HT252" s="76">
        <f t="shared" si="396"/>
        <v>0</v>
      </c>
      <c r="HU252" s="76">
        <f t="shared" si="397"/>
        <v>0</v>
      </c>
      <c r="HV252" s="76">
        <f t="shared" si="398"/>
        <v>0</v>
      </c>
      <c r="HW252" s="76">
        <f t="shared" si="399"/>
        <v>0</v>
      </c>
      <c r="HX252" s="76">
        <f t="shared" si="400"/>
        <v>0</v>
      </c>
      <c r="HY252" s="76">
        <f t="shared" si="401"/>
        <v>0</v>
      </c>
      <c r="HZ252" s="76">
        <f t="shared" si="402"/>
        <v>0</v>
      </c>
      <c r="IA252" s="76">
        <f t="shared" si="403"/>
        <v>0</v>
      </c>
      <c r="IB252" s="76">
        <f t="shared" si="404"/>
        <v>0</v>
      </c>
      <c r="IC252" s="76">
        <f t="shared" si="405"/>
        <v>0</v>
      </c>
      <c r="ID252" s="76">
        <f t="shared" si="502"/>
        <v>0</v>
      </c>
      <c r="IE252" s="78">
        <f>IF('Daftar Pegawai'!I246="ASN YANG TIDAK DIBAYARKAN TPP",100%,
 IF(HZ252&gt;=$C$4,100%,
 (HN252*3%)+H252+I252+J252+O252+P252+Q252+V252+W252+X252+AC252+AD252+AE252+AJ252+AK252+AL252+AQ252+AR252+AS252+AX252+AY252+AZ252+BE252+BF252+BG252+BL252+BM252+BN252+BS252+BT252+BU252+BZ252+CA252+CB252+CG252+CH252+CI252+CN252+CO252+CP252+CU252+CV252+CW252+DB252+DC252+DD252+DI252+DJ252+DK252+DP252+DQ252+DR252+DW252+DX252+DY252+ED252+EE252+EF252+EK252+EL252+EM252+ER252+ES252+ET252+EY252+EZ252+FA252+FF252+FG252+FH252+FM252+FN252+FO252+FT252+FU252+FV252+GA252+GB252+GC252+GH252+GI252+GJ252+GO252+GP252+GQ252+GV252+GW252+GX252+HC252+HD252+HE252+HJ252+HK252+HL252+'Daftar Pegawai'!K246+'Daftar Pegawai'!M246+'Daftar Pegawai'!U246+'Daftar Pegawai'!O246+'Daftar Pegawai'!Q246+'Daftar Pegawai'!S246
 )
)</f>
        <v>1</v>
      </c>
      <c r="IF252" s="78">
        <f t="shared" si="501"/>
        <v>1</v>
      </c>
    </row>
    <row r="253" spans="1:240" x14ac:dyDescent="0.25">
      <c r="A253" s="121">
        <f t="shared" si="407"/>
        <v>243</v>
      </c>
      <c r="B253" s="121">
        <f>'Daftar Pegawai'!B247</f>
        <v>0</v>
      </c>
      <c r="C253" s="121">
        <f>'Daftar Pegawai'!C247</f>
        <v>0</v>
      </c>
      <c r="D253" s="118"/>
      <c r="E253" s="118"/>
      <c r="F253" s="119"/>
      <c r="G253" s="119"/>
      <c r="H253" s="77">
        <f t="shared" si="408"/>
        <v>0</v>
      </c>
      <c r="I253" s="77">
        <f t="shared" si="409"/>
        <v>0</v>
      </c>
      <c r="J253" s="77">
        <f t="shared" si="410"/>
        <v>0</v>
      </c>
      <c r="K253" s="118"/>
      <c r="L253" s="118"/>
      <c r="M253" s="119"/>
      <c r="N253" s="119"/>
      <c r="O253" s="77">
        <f t="shared" si="411"/>
        <v>0</v>
      </c>
      <c r="P253" s="77">
        <f t="shared" si="412"/>
        <v>0</v>
      </c>
      <c r="Q253" s="77">
        <f t="shared" si="413"/>
        <v>0</v>
      </c>
      <c r="R253" s="118"/>
      <c r="S253" s="118"/>
      <c r="T253" s="119"/>
      <c r="U253" s="119"/>
      <c r="V253" s="77">
        <f t="shared" si="414"/>
        <v>0</v>
      </c>
      <c r="W253" s="77">
        <f t="shared" si="415"/>
        <v>0</v>
      </c>
      <c r="X253" s="77">
        <f t="shared" si="416"/>
        <v>0</v>
      </c>
      <c r="Y253" s="118"/>
      <c r="Z253" s="118"/>
      <c r="AA253" s="119"/>
      <c r="AB253" s="119"/>
      <c r="AC253" s="77">
        <f t="shared" si="417"/>
        <v>0</v>
      </c>
      <c r="AD253" s="77">
        <f t="shared" si="418"/>
        <v>0</v>
      </c>
      <c r="AE253" s="77">
        <f t="shared" si="419"/>
        <v>0</v>
      </c>
      <c r="AF253" s="118"/>
      <c r="AG253" s="118"/>
      <c r="AH253" s="119"/>
      <c r="AI253" s="119"/>
      <c r="AJ253" s="77">
        <f t="shared" si="420"/>
        <v>0</v>
      </c>
      <c r="AK253" s="77">
        <f t="shared" si="421"/>
        <v>0</v>
      </c>
      <c r="AL253" s="77">
        <f t="shared" si="422"/>
        <v>0</v>
      </c>
      <c r="AM253" s="118"/>
      <c r="AN253" s="118"/>
      <c r="AO253" s="119"/>
      <c r="AP253" s="119"/>
      <c r="AQ253" s="77">
        <f t="shared" si="423"/>
        <v>0</v>
      </c>
      <c r="AR253" s="77">
        <f t="shared" si="424"/>
        <v>0</v>
      </c>
      <c r="AS253" s="77">
        <f t="shared" si="425"/>
        <v>0</v>
      </c>
      <c r="AT253" s="118"/>
      <c r="AU253" s="118"/>
      <c r="AV253" s="119"/>
      <c r="AW253" s="119"/>
      <c r="AX253" s="77">
        <f t="shared" si="426"/>
        <v>0</v>
      </c>
      <c r="AY253" s="77">
        <f t="shared" si="427"/>
        <v>0</v>
      </c>
      <c r="AZ253" s="77">
        <f t="shared" si="428"/>
        <v>0</v>
      </c>
      <c r="BA253" s="118"/>
      <c r="BB253" s="118"/>
      <c r="BC253" s="119"/>
      <c r="BD253" s="119"/>
      <c r="BE253" s="77">
        <f t="shared" si="429"/>
        <v>0</v>
      </c>
      <c r="BF253" s="77">
        <f t="shared" si="430"/>
        <v>0</v>
      </c>
      <c r="BG253" s="77">
        <f t="shared" si="431"/>
        <v>0</v>
      </c>
      <c r="BH253" s="118"/>
      <c r="BI253" s="118"/>
      <c r="BJ253" s="119"/>
      <c r="BK253" s="119"/>
      <c r="BL253" s="77">
        <f t="shared" si="432"/>
        <v>0</v>
      </c>
      <c r="BM253" s="77">
        <f t="shared" si="433"/>
        <v>0</v>
      </c>
      <c r="BN253" s="77">
        <f t="shared" si="434"/>
        <v>0</v>
      </c>
      <c r="BO253" s="118"/>
      <c r="BP253" s="118"/>
      <c r="BQ253" s="119"/>
      <c r="BR253" s="119"/>
      <c r="BS253" s="77">
        <f t="shared" si="435"/>
        <v>0</v>
      </c>
      <c r="BT253" s="77">
        <f t="shared" si="436"/>
        <v>0</v>
      </c>
      <c r="BU253" s="77">
        <f t="shared" si="437"/>
        <v>0</v>
      </c>
      <c r="BV253" s="118"/>
      <c r="BW253" s="118"/>
      <c r="BX253" s="119"/>
      <c r="BY253" s="119"/>
      <c r="BZ253" s="77">
        <f t="shared" si="438"/>
        <v>0</v>
      </c>
      <c r="CA253" s="77">
        <f t="shared" si="439"/>
        <v>0</v>
      </c>
      <c r="CB253" s="77">
        <f t="shared" si="440"/>
        <v>0</v>
      </c>
      <c r="CC253" s="118"/>
      <c r="CD253" s="118"/>
      <c r="CE253" s="119"/>
      <c r="CF253" s="119"/>
      <c r="CG253" s="77">
        <f t="shared" si="441"/>
        <v>0</v>
      </c>
      <c r="CH253" s="77">
        <f t="shared" si="442"/>
        <v>0</v>
      </c>
      <c r="CI253" s="77">
        <f t="shared" si="443"/>
        <v>0</v>
      </c>
      <c r="CJ253" s="118"/>
      <c r="CK253" s="118"/>
      <c r="CL253" s="119"/>
      <c r="CM253" s="119"/>
      <c r="CN253" s="77">
        <f t="shared" si="444"/>
        <v>0</v>
      </c>
      <c r="CO253" s="77">
        <f t="shared" si="445"/>
        <v>0</v>
      </c>
      <c r="CP253" s="77">
        <f t="shared" si="446"/>
        <v>0</v>
      </c>
      <c r="CQ253" s="118"/>
      <c r="CR253" s="118"/>
      <c r="CS253" s="119"/>
      <c r="CT253" s="119"/>
      <c r="CU253" s="77">
        <f t="shared" si="447"/>
        <v>0</v>
      </c>
      <c r="CV253" s="77">
        <f t="shared" si="448"/>
        <v>0</v>
      </c>
      <c r="CW253" s="77">
        <f t="shared" si="449"/>
        <v>0</v>
      </c>
      <c r="CX253" s="118"/>
      <c r="CY253" s="118"/>
      <c r="CZ253" s="119"/>
      <c r="DA253" s="119"/>
      <c r="DB253" s="77">
        <f t="shared" si="450"/>
        <v>0</v>
      </c>
      <c r="DC253" s="77">
        <f t="shared" si="451"/>
        <v>0</v>
      </c>
      <c r="DD253" s="77">
        <f t="shared" si="452"/>
        <v>0</v>
      </c>
      <c r="DE253" s="118"/>
      <c r="DF253" s="118"/>
      <c r="DG253" s="119"/>
      <c r="DH253" s="119"/>
      <c r="DI253" s="77">
        <f t="shared" si="453"/>
        <v>0</v>
      </c>
      <c r="DJ253" s="77">
        <f t="shared" si="454"/>
        <v>0</v>
      </c>
      <c r="DK253" s="77">
        <f t="shared" si="455"/>
        <v>0</v>
      </c>
      <c r="DL253" s="118"/>
      <c r="DM253" s="118"/>
      <c r="DN253" s="119"/>
      <c r="DO253" s="119"/>
      <c r="DP253" s="77">
        <f t="shared" si="456"/>
        <v>0</v>
      </c>
      <c r="DQ253" s="77">
        <f t="shared" si="457"/>
        <v>0</v>
      </c>
      <c r="DR253" s="77">
        <f t="shared" si="458"/>
        <v>0</v>
      </c>
      <c r="DS253" s="118"/>
      <c r="DT253" s="118"/>
      <c r="DU253" s="119"/>
      <c r="DV253" s="119"/>
      <c r="DW253" s="77">
        <f t="shared" si="459"/>
        <v>0</v>
      </c>
      <c r="DX253" s="77">
        <f t="shared" si="460"/>
        <v>0</v>
      </c>
      <c r="DY253" s="77">
        <f t="shared" si="461"/>
        <v>0</v>
      </c>
      <c r="DZ253" s="118"/>
      <c r="EA253" s="118"/>
      <c r="EB253" s="119"/>
      <c r="EC253" s="119"/>
      <c r="ED253" s="77">
        <f t="shared" si="462"/>
        <v>0</v>
      </c>
      <c r="EE253" s="77">
        <f t="shared" si="463"/>
        <v>0</v>
      </c>
      <c r="EF253" s="77">
        <f t="shared" si="464"/>
        <v>0</v>
      </c>
      <c r="EG253" s="118"/>
      <c r="EH253" s="118"/>
      <c r="EI253" s="119"/>
      <c r="EJ253" s="119"/>
      <c r="EK253" s="77">
        <f t="shared" si="465"/>
        <v>0</v>
      </c>
      <c r="EL253" s="77">
        <f t="shared" si="466"/>
        <v>0</v>
      </c>
      <c r="EM253" s="77">
        <f t="shared" si="467"/>
        <v>0</v>
      </c>
      <c r="EN253" s="118"/>
      <c r="EO253" s="118"/>
      <c r="EP253" s="119"/>
      <c r="EQ253" s="119"/>
      <c r="ER253" s="77">
        <f t="shared" si="468"/>
        <v>0</v>
      </c>
      <c r="ES253" s="77">
        <f t="shared" si="469"/>
        <v>0</v>
      </c>
      <c r="ET253" s="77">
        <f t="shared" si="470"/>
        <v>0</v>
      </c>
      <c r="EU253" s="118"/>
      <c r="EV253" s="118"/>
      <c r="EW253" s="119"/>
      <c r="EX253" s="119"/>
      <c r="EY253" s="77">
        <f t="shared" si="471"/>
        <v>0</v>
      </c>
      <c r="EZ253" s="77">
        <f t="shared" si="472"/>
        <v>0</v>
      </c>
      <c r="FA253" s="77">
        <f t="shared" si="473"/>
        <v>0</v>
      </c>
      <c r="FB253" s="118"/>
      <c r="FC253" s="118"/>
      <c r="FD253" s="119"/>
      <c r="FE253" s="119"/>
      <c r="FF253" s="77">
        <f t="shared" si="474"/>
        <v>0</v>
      </c>
      <c r="FG253" s="77">
        <f t="shared" si="475"/>
        <v>0</v>
      </c>
      <c r="FH253" s="77">
        <f t="shared" si="476"/>
        <v>0</v>
      </c>
      <c r="FI253" s="118"/>
      <c r="FJ253" s="118"/>
      <c r="FK253" s="119"/>
      <c r="FL253" s="119"/>
      <c r="FM253" s="77">
        <f t="shared" si="477"/>
        <v>0</v>
      </c>
      <c r="FN253" s="77">
        <f t="shared" si="478"/>
        <v>0</v>
      </c>
      <c r="FO253" s="77">
        <f t="shared" si="479"/>
        <v>0</v>
      </c>
      <c r="FP253" s="118"/>
      <c r="FQ253" s="118"/>
      <c r="FR253" s="119"/>
      <c r="FS253" s="119"/>
      <c r="FT253" s="77">
        <f t="shared" si="480"/>
        <v>0</v>
      </c>
      <c r="FU253" s="77">
        <f t="shared" si="481"/>
        <v>0</v>
      </c>
      <c r="FV253" s="77">
        <f t="shared" si="482"/>
        <v>0</v>
      </c>
      <c r="FW253" s="118"/>
      <c r="FX253" s="118"/>
      <c r="FY253" s="119"/>
      <c r="FZ253" s="119"/>
      <c r="GA253" s="77">
        <f t="shared" si="483"/>
        <v>0</v>
      </c>
      <c r="GB253" s="77">
        <f t="shared" si="484"/>
        <v>0</v>
      </c>
      <c r="GC253" s="77">
        <f t="shared" si="485"/>
        <v>0</v>
      </c>
      <c r="GD253" s="118"/>
      <c r="GE253" s="118"/>
      <c r="GF253" s="119"/>
      <c r="GG253" s="119"/>
      <c r="GH253" s="77">
        <f t="shared" si="486"/>
        <v>0</v>
      </c>
      <c r="GI253" s="77">
        <f t="shared" si="487"/>
        <v>0</v>
      </c>
      <c r="GJ253" s="77">
        <f t="shared" si="488"/>
        <v>0</v>
      </c>
      <c r="GK253" s="118"/>
      <c r="GL253" s="118"/>
      <c r="GM253" s="119"/>
      <c r="GN253" s="119"/>
      <c r="GO253" s="77">
        <f t="shared" si="489"/>
        <v>0</v>
      </c>
      <c r="GP253" s="77">
        <f t="shared" si="490"/>
        <v>0</v>
      </c>
      <c r="GQ253" s="77">
        <f t="shared" si="491"/>
        <v>0</v>
      </c>
      <c r="GR253" s="118"/>
      <c r="GS253" s="118"/>
      <c r="GT253" s="119"/>
      <c r="GU253" s="119"/>
      <c r="GV253" s="77">
        <f t="shared" si="492"/>
        <v>0</v>
      </c>
      <c r="GW253" s="77">
        <f t="shared" si="493"/>
        <v>0</v>
      </c>
      <c r="GX253" s="77">
        <f t="shared" si="494"/>
        <v>0</v>
      </c>
      <c r="GY253" s="118"/>
      <c r="GZ253" s="118"/>
      <c r="HA253" s="119"/>
      <c r="HB253" s="119"/>
      <c r="HC253" s="77">
        <f t="shared" si="495"/>
        <v>0</v>
      </c>
      <c r="HD253" s="77">
        <f t="shared" si="496"/>
        <v>0</v>
      </c>
      <c r="HE253" s="77">
        <f t="shared" si="497"/>
        <v>0</v>
      </c>
      <c r="HF253" s="118"/>
      <c r="HG253" s="118"/>
      <c r="HH253" s="119"/>
      <c r="HI253" s="119"/>
      <c r="HJ253" s="77">
        <f t="shared" si="498"/>
        <v>0</v>
      </c>
      <c r="HK253" s="77">
        <f t="shared" si="499"/>
        <v>0</v>
      </c>
      <c r="HL253" s="77">
        <f t="shared" si="500"/>
        <v>0</v>
      </c>
      <c r="HM253" s="120"/>
      <c r="HN253" s="120"/>
      <c r="HO253" s="120"/>
      <c r="HP253" s="120"/>
      <c r="HQ253" s="120"/>
      <c r="HR253" s="120"/>
      <c r="HS253" s="76">
        <f t="shared" si="395"/>
        <v>0</v>
      </c>
      <c r="HT253" s="76">
        <f t="shared" si="396"/>
        <v>0</v>
      </c>
      <c r="HU253" s="76">
        <f t="shared" si="397"/>
        <v>0</v>
      </c>
      <c r="HV253" s="76">
        <f t="shared" si="398"/>
        <v>0</v>
      </c>
      <c r="HW253" s="76">
        <f t="shared" si="399"/>
        <v>0</v>
      </c>
      <c r="HX253" s="76">
        <f t="shared" si="400"/>
        <v>0</v>
      </c>
      <c r="HY253" s="76">
        <f t="shared" si="401"/>
        <v>0</v>
      </c>
      <c r="HZ253" s="76">
        <f t="shared" si="402"/>
        <v>0</v>
      </c>
      <c r="IA253" s="76">
        <f t="shared" si="403"/>
        <v>0</v>
      </c>
      <c r="IB253" s="76">
        <f t="shared" si="404"/>
        <v>0</v>
      </c>
      <c r="IC253" s="76">
        <f t="shared" si="405"/>
        <v>0</v>
      </c>
      <c r="ID253" s="76">
        <f t="shared" si="502"/>
        <v>0</v>
      </c>
      <c r="IE253" s="78">
        <f>IF('Daftar Pegawai'!I247="ASN YANG TIDAK DIBAYARKAN TPP",100%,
 IF(HZ253&gt;=$C$4,100%,
 (HN253*3%)+H253+I253+J253+O253+P253+Q253+V253+W253+X253+AC253+AD253+AE253+AJ253+AK253+AL253+AQ253+AR253+AS253+AX253+AY253+AZ253+BE253+BF253+BG253+BL253+BM253+BN253+BS253+BT253+BU253+BZ253+CA253+CB253+CG253+CH253+CI253+CN253+CO253+CP253+CU253+CV253+CW253+DB253+DC253+DD253+DI253+DJ253+DK253+DP253+DQ253+DR253+DW253+DX253+DY253+ED253+EE253+EF253+EK253+EL253+EM253+ER253+ES253+ET253+EY253+EZ253+FA253+FF253+FG253+FH253+FM253+FN253+FO253+FT253+FU253+FV253+GA253+GB253+GC253+GH253+GI253+GJ253+GO253+GP253+GQ253+GV253+GW253+GX253+HC253+HD253+HE253+HJ253+HK253+HL253+'Daftar Pegawai'!K247+'Daftar Pegawai'!M247+'Daftar Pegawai'!U247+'Daftar Pegawai'!O247+'Daftar Pegawai'!Q247+'Daftar Pegawai'!S247
 )
)</f>
        <v>1</v>
      </c>
      <c r="IF253" s="78">
        <f t="shared" si="501"/>
        <v>1</v>
      </c>
    </row>
    <row r="254" spans="1:240" x14ac:dyDescent="0.25">
      <c r="A254" s="121">
        <f t="shared" si="407"/>
        <v>244</v>
      </c>
      <c r="B254" s="121">
        <f>'Daftar Pegawai'!B248</f>
        <v>0</v>
      </c>
      <c r="C254" s="121">
        <f>'Daftar Pegawai'!C248</f>
        <v>0</v>
      </c>
      <c r="D254" s="118"/>
      <c r="E254" s="118"/>
      <c r="F254" s="119"/>
      <c r="G254" s="119"/>
      <c r="H254" s="77">
        <f t="shared" si="408"/>
        <v>0</v>
      </c>
      <c r="I254" s="77">
        <f t="shared" si="409"/>
        <v>0</v>
      </c>
      <c r="J254" s="77">
        <f t="shared" si="410"/>
        <v>0</v>
      </c>
      <c r="K254" s="118"/>
      <c r="L254" s="118"/>
      <c r="M254" s="119"/>
      <c r="N254" s="119"/>
      <c r="O254" s="77">
        <f t="shared" si="411"/>
        <v>0</v>
      </c>
      <c r="P254" s="77">
        <f t="shared" si="412"/>
        <v>0</v>
      </c>
      <c r="Q254" s="77">
        <f t="shared" si="413"/>
        <v>0</v>
      </c>
      <c r="R254" s="118"/>
      <c r="S254" s="118"/>
      <c r="T254" s="119"/>
      <c r="U254" s="119"/>
      <c r="V254" s="77">
        <f t="shared" si="414"/>
        <v>0</v>
      </c>
      <c r="W254" s="77">
        <f t="shared" si="415"/>
        <v>0</v>
      </c>
      <c r="X254" s="77">
        <f t="shared" si="416"/>
        <v>0</v>
      </c>
      <c r="Y254" s="118"/>
      <c r="Z254" s="118"/>
      <c r="AA254" s="119"/>
      <c r="AB254" s="119"/>
      <c r="AC254" s="77">
        <f t="shared" si="417"/>
        <v>0</v>
      </c>
      <c r="AD254" s="77">
        <f t="shared" si="418"/>
        <v>0</v>
      </c>
      <c r="AE254" s="77">
        <f t="shared" si="419"/>
        <v>0</v>
      </c>
      <c r="AF254" s="118"/>
      <c r="AG254" s="118"/>
      <c r="AH254" s="119"/>
      <c r="AI254" s="119"/>
      <c r="AJ254" s="77">
        <f t="shared" si="420"/>
        <v>0</v>
      </c>
      <c r="AK254" s="77">
        <f t="shared" si="421"/>
        <v>0</v>
      </c>
      <c r="AL254" s="77">
        <f t="shared" si="422"/>
        <v>0</v>
      </c>
      <c r="AM254" s="118"/>
      <c r="AN254" s="118"/>
      <c r="AO254" s="119"/>
      <c r="AP254" s="119"/>
      <c r="AQ254" s="77">
        <f t="shared" si="423"/>
        <v>0</v>
      </c>
      <c r="AR254" s="77">
        <f t="shared" si="424"/>
        <v>0</v>
      </c>
      <c r="AS254" s="77">
        <f t="shared" si="425"/>
        <v>0</v>
      </c>
      <c r="AT254" s="118"/>
      <c r="AU254" s="118"/>
      <c r="AV254" s="119"/>
      <c r="AW254" s="119"/>
      <c r="AX254" s="77">
        <f t="shared" si="426"/>
        <v>0</v>
      </c>
      <c r="AY254" s="77">
        <f t="shared" si="427"/>
        <v>0</v>
      </c>
      <c r="AZ254" s="77">
        <f t="shared" si="428"/>
        <v>0</v>
      </c>
      <c r="BA254" s="118"/>
      <c r="BB254" s="118"/>
      <c r="BC254" s="119"/>
      <c r="BD254" s="119"/>
      <c r="BE254" s="77">
        <f t="shared" si="429"/>
        <v>0</v>
      </c>
      <c r="BF254" s="77">
        <f t="shared" si="430"/>
        <v>0</v>
      </c>
      <c r="BG254" s="77">
        <f t="shared" si="431"/>
        <v>0</v>
      </c>
      <c r="BH254" s="118"/>
      <c r="BI254" s="118"/>
      <c r="BJ254" s="119"/>
      <c r="BK254" s="119"/>
      <c r="BL254" s="77">
        <f t="shared" si="432"/>
        <v>0</v>
      </c>
      <c r="BM254" s="77">
        <f t="shared" si="433"/>
        <v>0</v>
      </c>
      <c r="BN254" s="77">
        <f t="shared" si="434"/>
        <v>0</v>
      </c>
      <c r="BO254" s="118"/>
      <c r="BP254" s="118"/>
      <c r="BQ254" s="119"/>
      <c r="BR254" s="119"/>
      <c r="BS254" s="77">
        <f t="shared" si="435"/>
        <v>0</v>
      </c>
      <c r="BT254" s="77">
        <f t="shared" si="436"/>
        <v>0</v>
      </c>
      <c r="BU254" s="77">
        <f t="shared" si="437"/>
        <v>0</v>
      </c>
      <c r="BV254" s="118"/>
      <c r="BW254" s="118"/>
      <c r="BX254" s="119"/>
      <c r="BY254" s="119"/>
      <c r="BZ254" s="77">
        <f t="shared" si="438"/>
        <v>0</v>
      </c>
      <c r="CA254" s="77">
        <f t="shared" si="439"/>
        <v>0</v>
      </c>
      <c r="CB254" s="77">
        <f t="shared" si="440"/>
        <v>0</v>
      </c>
      <c r="CC254" s="118"/>
      <c r="CD254" s="118"/>
      <c r="CE254" s="119"/>
      <c r="CF254" s="119"/>
      <c r="CG254" s="77">
        <f t="shared" si="441"/>
        <v>0</v>
      </c>
      <c r="CH254" s="77">
        <f t="shared" si="442"/>
        <v>0</v>
      </c>
      <c r="CI254" s="77">
        <f t="shared" si="443"/>
        <v>0</v>
      </c>
      <c r="CJ254" s="118"/>
      <c r="CK254" s="118"/>
      <c r="CL254" s="119"/>
      <c r="CM254" s="119"/>
      <c r="CN254" s="77">
        <f t="shared" si="444"/>
        <v>0</v>
      </c>
      <c r="CO254" s="77">
        <f t="shared" si="445"/>
        <v>0</v>
      </c>
      <c r="CP254" s="77">
        <f t="shared" si="446"/>
        <v>0</v>
      </c>
      <c r="CQ254" s="118"/>
      <c r="CR254" s="118"/>
      <c r="CS254" s="119"/>
      <c r="CT254" s="119"/>
      <c r="CU254" s="77">
        <f t="shared" si="447"/>
        <v>0</v>
      </c>
      <c r="CV254" s="77">
        <f t="shared" si="448"/>
        <v>0</v>
      </c>
      <c r="CW254" s="77">
        <f t="shared" si="449"/>
        <v>0</v>
      </c>
      <c r="CX254" s="118"/>
      <c r="CY254" s="118"/>
      <c r="CZ254" s="119"/>
      <c r="DA254" s="119"/>
      <c r="DB254" s="77">
        <f t="shared" si="450"/>
        <v>0</v>
      </c>
      <c r="DC254" s="77">
        <f t="shared" si="451"/>
        <v>0</v>
      </c>
      <c r="DD254" s="77">
        <f t="shared" si="452"/>
        <v>0</v>
      </c>
      <c r="DE254" s="118"/>
      <c r="DF254" s="118"/>
      <c r="DG254" s="119"/>
      <c r="DH254" s="119"/>
      <c r="DI254" s="77">
        <f t="shared" si="453"/>
        <v>0</v>
      </c>
      <c r="DJ254" s="77">
        <f t="shared" si="454"/>
        <v>0</v>
      </c>
      <c r="DK254" s="77">
        <f t="shared" si="455"/>
        <v>0</v>
      </c>
      <c r="DL254" s="118"/>
      <c r="DM254" s="118"/>
      <c r="DN254" s="119"/>
      <c r="DO254" s="119"/>
      <c r="DP254" s="77">
        <f t="shared" si="456"/>
        <v>0</v>
      </c>
      <c r="DQ254" s="77">
        <f t="shared" si="457"/>
        <v>0</v>
      </c>
      <c r="DR254" s="77">
        <f t="shared" si="458"/>
        <v>0</v>
      </c>
      <c r="DS254" s="118"/>
      <c r="DT254" s="118"/>
      <c r="DU254" s="119"/>
      <c r="DV254" s="119"/>
      <c r="DW254" s="77">
        <f t="shared" si="459"/>
        <v>0</v>
      </c>
      <c r="DX254" s="77">
        <f t="shared" si="460"/>
        <v>0</v>
      </c>
      <c r="DY254" s="77">
        <f t="shared" si="461"/>
        <v>0</v>
      </c>
      <c r="DZ254" s="118"/>
      <c r="EA254" s="118"/>
      <c r="EB254" s="119"/>
      <c r="EC254" s="119"/>
      <c r="ED254" s="77">
        <f t="shared" si="462"/>
        <v>0</v>
      </c>
      <c r="EE254" s="77">
        <f t="shared" si="463"/>
        <v>0</v>
      </c>
      <c r="EF254" s="77">
        <f t="shared" si="464"/>
        <v>0</v>
      </c>
      <c r="EG254" s="118"/>
      <c r="EH254" s="118"/>
      <c r="EI254" s="119"/>
      <c r="EJ254" s="119"/>
      <c r="EK254" s="77">
        <f t="shared" si="465"/>
        <v>0</v>
      </c>
      <c r="EL254" s="77">
        <f t="shared" si="466"/>
        <v>0</v>
      </c>
      <c r="EM254" s="77">
        <f t="shared" si="467"/>
        <v>0</v>
      </c>
      <c r="EN254" s="118"/>
      <c r="EO254" s="118"/>
      <c r="EP254" s="119"/>
      <c r="EQ254" s="119"/>
      <c r="ER254" s="77">
        <f t="shared" si="468"/>
        <v>0</v>
      </c>
      <c r="ES254" s="77">
        <f t="shared" si="469"/>
        <v>0</v>
      </c>
      <c r="ET254" s="77">
        <f t="shared" si="470"/>
        <v>0</v>
      </c>
      <c r="EU254" s="118"/>
      <c r="EV254" s="118"/>
      <c r="EW254" s="119"/>
      <c r="EX254" s="119"/>
      <c r="EY254" s="77">
        <f t="shared" si="471"/>
        <v>0</v>
      </c>
      <c r="EZ254" s="77">
        <f t="shared" si="472"/>
        <v>0</v>
      </c>
      <c r="FA254" s="77">
        <f t="shared" si="473"/>
        <v>0</v>
      </c>
      <c r="FB254" s="118"/>
      <c r="FC254" s="118"/>
      <c r="FD254" s="119"/>
      <c r="FE254" s="119"/>
      <c r="FF254" s="77">
        <f t="shared" si="474"/>
        <v>0</v>
      </c>
      <c r="FG254" s="77">
        <f t="shared" si="475"/>
        <v>0</v>
      </c>
      <c r="FH254" s="77">
        <f t="shared" si="476"/>
        <v>0</v>
      </c>
      <c r="FI254" s="118"/>
      <c r="FJ254" s="118"/>
      <c r="FK254" s="119"/>
      <c r="FL254" s="119"/>
      <c r="FM254" s="77">
        <f t="shared" si="477"/>
        <v>0</v>
      </c>
      <c r="FN254" s="77">
        <f t="shared" si="478"/>
        <v>0</v>
      </c>
      <c r="FO254" s="77">
        <f t="shared" si="479"/>
        <v>0</v>
      </c>
      <c r="FP254" s="118"/>
      <c r="FQ254" s="118"/>
      <c r="FR254" s="119"/>
      <c r="FS254" s="119"/>
      <c r="FT254" s="77">
        <f t="shared" si="480"/>
        <v>0</v>
      </c>
      <c r="FU254" s="77">
        <f t="shared" si="481"/>
        <v>0</v>
      </c>
      <c r="FV254" s="77">
        <f t="shared" si="482"/>
        <v>0</v>
      </c>
      <c r="FW254" s="118"/>
      <c r="FX254" s="118"/>
      <c r="FY254" s="119"/>
      <c r="FZ254" s="119"/>
      <c r="GA254" s="77">
        <f t="shared" si="483"/>
        <v>0</v>
      </c>
      <c r="GB254" s="77">
        <f t="shared" si="484"/>
        <v>0</v>
      </c>
      <c r="GC254" s="77">
        <f t="shared" si="485"/>
        <v>0</v>
      </c>
      <c r="GD254" s="118"/>
      <c r="GE254" s="118"/>
      <c r="GF254" s="119"/>
      <c r="GG254" s="119"/>
      <c r="GH254" s="77">
        <f t="shared" si="486"/>
        <v>0</v>
      </c>
      <c r="GI254" s="77">
        <f t="shared" si="487"/>
        <v>0</v>
      </c>
      <c r="GJ254" s="77">
        <f t="shared" si="488"/>
        <v>0</v>
      </c>
      <c r="GK254" s="118"/>
      <c r="GL254" s="118"/>
      <c r="GM254" s="119"/>
      <c r="GN254" s="119"/>
      <c r="GO254" s="77">
        <f t="shared" si="489"/>
        <v>0</v>
      </c>
      <c r="GP254" s="77">
        <f t="shared" si="490"/>
        <v>0</v>
      </c>
      <c r="GQ254" s="77">
        <f t="shared" si="491"/>
        <v>0</v>
      </c>
      <c r="GR254" s="118"/>
      <c r="GS254" s="118"/>
      <c r="GT254" s="119"/>
      <c r="GU254" s="119"/>
      <c r="GV254" s="77">
        <f t="shared" si="492"/>
        <v>0</v>
      </c>
      <c r="GW254" s="77">
        <f t="shared" si="493"/>
        <v>0</v>
      </c>
      <c r="GX254" s="77">
        <f t="shared" si="494"/>
        <v>0</v>
      </c>
      <c r="GY254" s="118"/>
      <c r="GZ254" s="118"/>
      <c r="HA254" s="119"/>
      <c r="HB254" s="119"/>
      <c r="HC254" s="77">
        <f t="shared" si="495"/>
        <v>0</v>
      </c>
      <c r="HD254" s="77">
        <f t="shared" si="496"/>
        <v>0</v>
      </c>
      <c r="HE254" s="77">
        <f t="shared" si="497"/>
        <v>0</v>
      </c>
      <c r="HF254" s="118"/>
      <c r="HG254" s="118"/>
      <c r="HH254" s="119"/>
      <c r="HI254" s="119"/>
      <c r="HJ254" s="77">
        <f t="shared" si="498"/>
        <v>0</v>
      </c>
      <c r="HK254" s="77">
        <f t="shared" si="499"/>
        <v>0</v>
      </c>
      <c r="HL254" s="77">
        <f t="shared" si="500"/>
        <v>0</v>
      </c>
      <c r="HM254" s="120"/>
      <c r="HN254" s="120"/>
      <c r="HO254" s="120"/>
      <c r="HP254" s="120"/>
      <c r="HQ254" s="120"/>
      <c r="HR254" s="120"/>
      <c r="HS254" s="76">
        <f t="shared" si="395"/>
        <v>0</v>
      </c>
      <c r="HT254" s="76">
        <f t="shared" si="396"/>
        <v>0</v>
      </c>
      <c r="HU254" s="76">
        <f t="shared" si="397"/>
        <v>0</v>
      </c>
      <c r="HV254" s="76">
        <f t="shared" si="398"/>
        <v>0</v>
      </c>
      <c r="HW254" s="76">
        <f t="shared" si="399"/>
        <v>0</v>
      </c>
      <c r="HX254" s="76">
        <f t="shared" si="400"/>
        <v>0</v>
      </c>
      <c r="HY254" s="76">
        <f t="shared" si="401"/>
        <v>0</v>
      </c>
      <c r="HZ254" s="76">
        <f t="shared" si="402"/>
        <v>0</v>
      </c>
      <c r="IA254" s="76">
        <f t="shared" si="403"/>
        <v>0</v>
      </c>
      <c r="IB254" s="76">
        <f t="shared" si="404"/>
        <v>0</v>
      </c>
      <c r="IC254" s="76">
        <f t="shared" si="405"/>
        <v>0</v>
      </c>
      <c r="ID254" s="76">
        <f t="shared" si="502"/>
        <v>0</v>
      </c>
      <c r="IE254" s="78">
        <f>IF('Daftar Pegawai'!I248="ASN YANG TIDAK DIBAYARKAN TPP",100%,
 IF(HZ254&gt;=$C$4,100%,
 (HN254*3%)+H254+I254+J254+O254+P254+Q254+V254+W254+X254+AC254+AD254+AE254+AJ254+AK254+AL254+AQ254+AR254+AS254+AX254+AY254+AZ254+BE254+BF254+BG254+BL254+BM254+BN254+BS254+BT254+BU254+BZ254+CA254+CB254+CG254+CH254+CI254+CN254+CO254+CP254+CU254+CV254+CW254+DB254+DC254+DD254+DI254+DJ254+DK254+DP254+DQ254+DR254+DW254+DX254+DY254+ED254+EE254+EF254+EK254+EL254+EM254+ER254+ES254+ET254+EY254+EZ254+FA254+FF254+FG254+FH254+FM254+FN254+FO254+FT254+FU254+FV254+GA254+GB254+GC254+GH254+GI254+GJ254+GO254+GP254+GQ254+GV254+GW254+GX254+HC254+HD254+HE254+HJ254+HK254+HL254+'Daftar Pegawai'!K248+'Daftar Pegawai'!M248+'Daftar Pegawai'!U248+'Daftar Pegawai'!O248+'Daftar Pegawai'!Q248+'Daftar Pegawai'!S248
 )
)</f>
        <v>1</v>
      </c>
      <c r="IF254" s="78">
        <f t="shared" si="501"/>
        <v>1</v>
      </c>
    </row>
    <row r="255" spans="1:240" x14ac:dyDescent="0.25">
      <c r="A255" s="121">
        <f t="shared" si="407"/>
        <v>245</v>
      </c>
      <c r="B255" s="121">
        <f>'Daftar Pegawai'!B249</f>
        <v>0</v>
      </c>
      <c r="C255" s="121">
        <f>'Daftar Pegawai'!C249</f>
        <v>0</v>
      </c>
      <c r="D255" s="118"/>
      <c r="E255" s="118"/>
      <c r="F255" s="119"/>
      <c r="G255" s="119"/>
      <c r="H255" s="77">
        <f t="shared" si="408"/>
        <v>0</v>
      </c>
      <c r="I255" s="77">
        <f t="shared" si="409"/>
        <v>0</v>
      </c>
      <c r="J255" s="77">
        <f t="shared" si="410"/>
        <v>0</v>
      </c>
      <c r="K255" s="118"/>
      <c r="L255" s="118"/>
      <c r="M255" s="119"/>
      <c r="N255" s="119"/>
      <c r="O255" s="77">
        <f t="shared" si="411"/>
        <v>0</v>
      </c>
      <c r="P255" s="77">
        <f t="shared" si="412"/>
        <v>0</v>
      </c>
      <c r="Q255" s="77">
        <f t="shared" si="413"/>
        <v>0</v>
      </c>
      <c r="R255" s="118"/>
      <c r="S255" s="118"/>
      <c r="T255" s="119"/>
      <c r="U255" s="119"/>
      <c r="V255" s="77">
        <f t="shared" si="414"/>
        <v>0</v>
      </c>
      <c r="W255" s="77">
        <f t="shared" si="415"/>
        <v>0</v>
      </c>
      <c r="X255" s="77">
        <f t="shared" si="416"/>
        <v>0</v>
      </c>
      <c r="Y255" s="118"/>
      <c r="Z255" s="118"/>
      <c r="AA255" s="119"/>
      <c r="AB255" s="119"/>
      <c r="AC255" s="77">
        <f t="shared" si="417"/>
        <v>0</v>
      </c>
      <c r="AD255" s="77">
        <f t="shared" si="418"/>
        <v>0</v>
      </c>
      <c r="AE255" s="77">
        <f t="shared" si="419"/>
        <v>0</v>
      </c>
      <c r="AF255" s="118"/>
      <c r="AG255" s="118"/>
      <c r="AH255" s="119"/>
      <c r="AI255" s="119"/>
      <c r="AJ255" s="77">
        <f t="shared" si="420"/>
        <v>0</v>
      </c>
      <c r="AK255" s="77">
        <f t="shared" si="421"/>
        <v>0</v>
      </c>
      <c r="AL255" s="77">
        <f t="shared" si="422"/>
        <v>0</v>
      </c>
      <c r="AM255" s="118"/>
      <c r="AN255" s="118"/>
      <c r="AO255" s="119"/>
      <c r="AP255" s="119"/>
      <c r="AQ255" s="77">
        <f t="shared" si="423"/>
        <v>0</v>
      </c>
      <c r="AR255" s="77">
        <f t="shared" si="424"/>
        <v>0</v>
      </c>
      <c r="AS255" s="77">
        <f t="shared" si="425"/>
        <v>0</v>
      </c>
      <c r="AT255" s="118"/>
      <c r="AU255" s="118"/>
      <c r="AV255" s="119"/>
      <c r="AW255" s="119"/>
      <c r="AX255" s="77">
        <f t="shared" si="426"/>
        <v>0</v>
      </c>
      <c r="AY255" s="77">
        <f t="shared" si="427"/>
        <v>0</v>
      </c>
      <c r="AZ255" s="77">
        <f t="shared" si="428"/>
        <v>0</v>
      </c>
      <c r="BA255" s="118"/>
      <c r="BB255" s="118"/>
      <c r="BC255" s="119"/>
      <c r="BD255" s="119"/>
      <c r="BE255" s="77">
        <f t="shared" si="429"/>
        <v>0</v>
      </c>
      <c r="BF255" s="77">
        <f t="shared" si="430"/>
        <v>0</v>
      </c>
      <c r="BG255" s="77">
        <f t="shared" si="431"/>
        <v>0</v>
      </c>
      <c r="BH255" s="118"/>
      <c r="BI255" s="118"/>
      <c r="BJ255" s="119"/>
      <c r="BK255" s="119"/>
      <c r="BL255" s="77">
        <f t="shared" si="432"/>
        <v>0</v>
      </c>
      <c r="BM255" s="77">
        <f t="shared" si="433"/>
        <v>0</v>
      </c>
      <c r="BN255" s="77">
        <f t="shared" si="434"/>
        <v>0</v>
      </c>
      <c r="BO255" s="118"/>
      <c r="BP255" s="118"/>
      <c r="BQ255" s="119"/>
      <c r="BR255" s="119"/>
      <c r="BS255" s="77">
        <f t="shared" si="435"/>
        <v>0</v>
      </c>
      <c r="BT255" s="77">
        <f t="shared" si="436"/>
        <v>0</v>
      </c>
      <c r="BU255" s="77">
        <f t="shared" si="437"/>
        <v>0</v>
      </c>
      <c r="BV255" s="118"/>
      <c r="BW255" s="118"/>
      <c r="BX255" s="119"/>
      <c r="BY255" s="119"/>
      <c r="BZ255" s="77">
        <f t="shared" si="438"/>
        <v>0</v>
      </c>
      <c r="CA255" s="77">
        <f t="shared" si="439"/>
        <v>0</v>
      </c>
      <c r="CB255" s="77">
        <f t="shared" si="440"/>
        <v>0</v>
      </c>
      <c r="CC255" s="118"/>
      <c r="CD255" s="118"/>
      <c r="CE255" s="119"/>
      <c r="CF255" s="119"/>
      <c r="CG255" s="77">
        <f t="shared" si="441"/>
        <v>0</v>
      </c>
      <c r="CH255" s="77">
        <f t="shared" si="442"/>
        <v>0</v>
      </c>
      <c r="CI255" s="77">
        <f t="shared" si="443"/>
        <v>0</v>
      </c>
      <c r="CJ255" s="118"/>
      <c r="CK255" s="118"/>
      <c r="CL255" s="119"/>
      <c r="CM255" s="119"/>
      <c r="CN255" s="77">
        <f t="shared" si="444"/>
        <v>0</v>
      </c>
      <c r="CO255" s="77">
        <f t="shared" si="445"/>
        <v>0</v>
      </c>
      <c r="CP255" s="77">
        <f t="shared" si="446"/>
        <v>0</v>
      </c>
      <c r="CQ255" s="118"/>
      <c r="CR255" s="118"/>
      <c r="CS255" s="119"/>
      <c r="CT255" s="119"/>
      <c r="CU255" s="77">
        <f t="shared" si="447"/>
        <v>0</v>
      </c>
      <c r="CV255" s="77">
        <f t="shared" si="448"/>
        <v>0</v>
      </c>
      <c r="CW255" s="77">
        <f t="shared" si="449"/>
        <v>0</v>
      </c>
      <c r="CX255" s="118"/>
      <c r="CY255" s="118"/>
      <c r="CZ255" s="119"/>
      <c r="DA255" s="119"/>
      <c r="DB255" s="77">
        <f t="shared" si="450"/>
        <v>0</v>
      </c>
      <c r="DC255" s="77">
        <f t="shared" si="451"/>
        <v>0</v>
      </c>
      <c r="DD255" s="77">
        <f t="shared" si="452"/>
        <v>0</v>
      </c>
      <c r="DE255" s="118"/>
      <c r="DF255" s="118"/>
      <c r="DG255" s="119"/>
      <c r="DH255" s="119"/>
      <c r="DI255" s="77">
        <f t="shared" si="453"/>
        <v>0</v>
      </c>
      <c r="DJ255" s="77">
        <f t="shared" si="454"/>
        <v>0</v>
      </c>
      <c r="DK255" s="77">
        <f t="shared" si="455"/>
        <v>0</v>
      </c>
      <c r="DL255" s="118"/>
      <c r="DM255" s="118"/>
      <c r="DN255" s="119"/>
      <c r="DO255" s="119"/>
      <c r="DP255" s="77">
        <f t="shared" si="456"/>
        <v>0</v>
      </c>
      <c r="DQ255" s="77">
        <f t="shared" si="457"/>
        <v>0</v>
      </c>
      <c r="DR255" s="77">
        <f t="shared" si="458"/>
        <v>0</v>
      </c>
      <c r="DS255" s="118"/>
      <c r="DT255" s="118"/>
      <c r="DU255" s="119"/>
      <c r="DV255" s="119"/>
      <c r="DW255" s="77">
        <f t="shared" si="459"/>
        <v>0</v>
      </c>
      <c r="DX255" s="77">
        <f t="shared" si="460"/>
        <v>0</v>
      </c>
      <c r="DY255" s="77">
        <f t="shared" si="461"/>
        <v>0</v>
      </c>
      <c r="DZ255" s="118"/>
      <c r="EA255" s="118"/>
      <c r="EB255" s="119"/>
      <c r="EC255" s="119"/>
      <c r="ED255" s="77">
        <f t="shared" si="462"/>
        <v>0</v>
      </c>
      <c r="EE255" s="77">
        <f t="shared" si="463"/>
        <v>0</v>
      </c>
      <c r="EF255" s="77">
        <f t="shared" si="464"/>
        <v>0</v>
      </c>
      <c r="EG255" s="118"/>
      <c r="EH255" s="118"/>
      <c r="EI255" s="119"/>
      <c r="EJ255" s="119"/>
      <c r="EK255" s="77">
        <f t="shared" si="465"/>
        <v>0</v>
      </c>
      <c r="EL255" s="77">
        <f t="shared" si="466"/>
        <v>0</v>
      </c>
      <c r="EM255" s="77">
        <f t="shared" si="467"/>
        <v>0</v>
      </c>
      <c r="EN255" s="118"/>
      <c r="EO255" s="118"/>
      <c r="EP255" s="119"/>
      <c r="EQ255" s="119"/>
      <c r="ER255" s="77">
        <f t="shared" si="468"/>
        <v>0</v>
      </c>
      <c r="ES255" s="77">
        <f t="shared" si="469"/>
        <v>0</v>
      </c>
      <c r="ET255" s="77">
        <f t="shared" si="470"/>
        <v>0</v>
      </c>
      <c r="EU255" s="118"/>
      <c r="EV255" s="118"/>
      <c r="EW255" s="119"/>
      <c r="EX255" s="119"/>
      <c r="EY255" s="77">
        <f t="shared" si="471"/>
        <v>0</v>
      </c>
      <c r="EZ255" s="77">
        <f t="shared" si="472"/>
        <v>0</v>
      </c>
      <c r="FA255" s="77">
        <f t="shared" si="473"/>
        <v>0</v>
      </c>
      <c r="FB255" s="118"/>
      <c r="FC255" s="118"/>
      <c r="FD255" s="119"/>
      <c r="FE255" s="119"/>
      <c r="FF255" s="77">
        <f t="shared" si="474"/>
        <v>0</v>
      </c>
      <c r="FG255" s="77">
        <f t="shared" si="475"/>
        <v>0</v>
      </c>
      <c r="FH255" s="77">
        <f t="shared" si="476"/>
        <v>0</v>
      </c>
      <c r="FI255" s="118"/>
      <c r="FJ255" s="118"/>
      <c r="FK255" s="119"/>
      <c r="FL255" s="119"/>
      <c r="FM255" s="77">
        <f t="shared" si="477"/>
        <v>0</v>
      </c>
      <c r="FN255" s="77">
        <f t="shared" si="478"/>
        <v>0</v>
      </c>
      <c r="FO255" s="77">
        <f t="shared" si="479"/>
        <v>0</v>
      </c>
      <c r="FP255" s="118"/>
      <c r="FQ255" s="118"/>
      <c r="FR255" s="119"/>
      <c r="FS255" s="119"/>
      <c r="FT255" s="77">
        <f t="shared" si="480"/>
        <v>0</v>
      </c>
      <c r="FU255" s="77">
        <f t="shared" si="481"/>
        <v>0</v>
      </c>
      <c r="FV255" s="77">
        <f t="shared" si="482"/>
        <v>0</v>
      </c>
      <c r="FW255" s="118"/>
      <c r="FX255" s="118"/>
      <c r="FY255" s="119"/>
      <c r="FZ255" s="119"/>
      <c r="GA255" s="77">
        <f t="shared" si="483"/>
        <v>0</v>
      </c>
      <c r="GB255" s="77">
        <f t="shared" si="484"/>
        <v>0</v>
      </c>
      <c r="GC255" s="77">
        <f t="shared" si="485"/>
        <v>0</v>
      </c>
      <c r="GD255" s="118"/>
      <c r="GE255" s="118"/>
      <c r="GF255" s="119"/>
      <c r="GG255" s="119"/>
      <c r="GH255" s="77">
        <f t="shared" si="486"/>
        <v>0</v>
      </c>
      <c r="GI255" s="77">
        <f t="shared" si="487"/>
        <v>0</v>
      </c>
      <c r="GJ255" s="77">
        <f t="shared" si="488"/>
        <v>0</v>
      </c>
      <c r="GK255" s="118"/>
      <c r="GL255" s="118"/>
      <c r="GM255" s="119"/>
      <c r="GN255" s="119"/>
      <c r="GO255" s="77">
        <f t="shared" si="489"/>
        <v>0</v>
      </c>
      <c r="GP255" s="77">
        <f t="shared" si="490"/>
        <v>0</v>
      </c>
      <c r="GQ255" s="77">
        <f t="shared" si="491"/>
        <v>0</v>
      </c>
      <c r="GR255" s="118"/>
      <c r="GS255" s="118"/>
      <c r="GT255" s="119"/>
      <c r="GU255" s="119"/>
      <c r="GV255" s="77">
        <f t="shared" si="492"/>
        <v>0</v>
      </c>
      <c r="GW255" s="77">
        <f t="shared" si="493"/>
        <v>0</v>
      </c>
      <c r="GX255" s="77">
        <f t="shared" si="494"/>
        <v>0</v>
      </c>
      <c r="GY255" s="118"/>
      <c r="GZ255" s="118"/>
      <c r="HA255" s="119"/>
      <c r="HB255" s="119"/>
      <c r="HC255" s="77">
        <f t="shared" si="495"/>
        <v>0</v>
      </c>
      <c r="HD255" s="77">
        <f t="shared" si="496"/>
        <v>0</v>
      </c>
      <c r="HE255" s="77">
        <f t="shared" si="497"/>
        <v>0</v>
      </c>
      <c r="HF255" s="118"/>
      <c r="HG255" s="118"/>
      <c r="HH255" s="119"/>
      <c r="HI255" s="119"/>
      <c r="HJ255" s="77">
        <f t="shared" si="498"/>
        <v>0</v>
      </c>
      <c r="HK255" s="77">
        <f t="shared" si="499"/>
        <v>0</v>
      </c>
      <c r="HL255" s="77">
        <f t="shared" si="500"/>
        <v>0</v>
      </c>
      <c r="HM255" s="120"/>
      <c r="HN255" s="120"/>
      <c r="HO255" s="120"/>
      <c r="HP255" s="120"/>
      <c r="HQ255" s="120"/>
      <c r="HR255" s="120"/>
      <c r="HS255" s="76">
        <f t="shared" si="395"/>
        <v>0</v>
      </c>
      <c r="HT255" s="76">
        <f t="shared" si="396"/>
        <v>0</v>
      </c>
      <c r="HU255" s="76">
        <f t="shared" si="397"/>
        <v>0</v>
      </c>
      <c r="HV255" s="76">
        <f t="shared" si="398"/>
        <v>0</v>
      </c>
      <c r="HW255" s="76">
        <f t="shared" si="399"/>
        <v>0</v>
      </c>
      <c r="HX255" s="76">
        <f t="shared" si="400"/>
        <v>0</v>
      </c>
      <c r="HY255" s="76">
        <f t="shared" si="401"/>
        <v>0</v>
      </c>
      <c r="HZ255" s="76">
        <f t="shared" si="402"/>
        <v>0</v>
      </c>
      <c r="IA255" s="76">
        <f t="shared" si="403"/>
        <v>0</v>
      </c>
      <c r="IB255" s="76">
        <f t="shared" si="404"/>
        <v>0</v>
      </c>
      <c r="IC255" s="76">
        <f t="shared" si="405"/>
        <v>0</v>
      </c>
      <c r="ID255" s="76">
        <f t="shared" si="502"/>
        <v>0</v>
      </c>
      <c r="IE255" s="78">
        <f>IF('Daftar Pegawai'!I249="ASN YANG TIDAK DIBAYARKAN TPP",100%,
 IF(HZ255&gt;=$C$4,100%,
 (HN255*3%)+H255+I255+J255+O255+P255+Q255+V255+W255+X255+AC255+AD255+AE255+AJ255+AK255+AL255+AQ255+AR255+AS255+AX255+AY255+AZ255+BE255+BF255+BG255+BL255+BM255+BN255+BS255+BT255+BU255+BZ255+CA255+CB255+CG255+CH255+CI255+CN255+CO255+CP255+CU255+CV255+CW255+DB255+DC255+DD255+DI255+DJ255+DK255+DP255+DQ255+DR255+DW255+DX255+DY255+ED255+EE255+EF255+EK255+EL255+EM255+ER255+ES255+ET255+EY255+EZ255+FA255+FF255+FG255+FH255+FM255+FN255+FO255+FT255+FU255+FV255+GA255+GB255+GC255+GH255+GI255+GJ255+GO255+GP255+GQ255+GV255+GW255+GX255+HC255+HD255+HE255+HJ255+HK255+HL255+'Daftar Pegawai'!K249+'Daftar Pegawai'!M249+'Daftar Pegawai'!U249+'Daftar Pegawai'!O249+'Daftar Pegawai'!Q249+'Daftar Pegawai'!S249
 )
)</f>
        <v>1</v>
      </c>
      <c r="IF255" s="78">
        <f t="shared" si="501"/>
        <v>1</v>
      </c>
    </row>
    <row r="256" spans="1:240" x14ac:dyDescent="0.25">
      <c r="A256" s="121">
        <f t="shared" si="407"/>
        <v>246</v>
      </c>
      <c r="B256" s="121">
        <f>'Daftar Pegawai'!B250</f>
        <v>0</v>
      </c>
      <c r="C256" s="121">
        <f>'Daftar Pegawai'!C250</f>
        <v>0</v>
      </c>
      <c r="D256" s="118"/>
      <c r="E256" s="118"/>
      <c r="F256" s="119"/>
      <c r="G256" s="119"/>
      <c r="H256" s="77">
        <f t="shared" si="408"/>
        <v>0</v>
      </c>
      <c r="I256" s="77">
        <f t="shared" si="409"/>
        <v>0</v>
      </c>
      <c r="J256" s="77">
        <f t="shared" si="410"/>
        <v>0</v>
      </c>
      <c r="K256" s="118"/>
      <c r="L256" s="118"/>
      <c r="M256" s="119"/>
      <c r="N256" s="119"/>
      <c r="O256" s="77">
        <f t="shared" si="411"/>
        <v>0</v>
      </c>
      <c r="P256" s="77">
        <f t="shared" si="412"/>
        <v>0</v>
      </c>
      <c r="Q256" s="77">
        <f t="shared" si="413"/>
        <v>0</v>
      </c>
      <c r="R256" s="118"/>
      <c r="S256" s="118"/>
      <c r="T256" s="119"/>
      <c r="U256" s="119"/>
      <c r="V256" s="77">
        <f t="shared" si="414"/>
        <v>0</v>
      </c>
      <c r="W256" s="77">
        <f t="shared" si="415"/>
        <v>0</v>
      </c>
      <c r="X256" s="77">
        <f t="shared" si="416"/>
        <v>0</v>
      </c>
      <c r="Y256" s="118"/>
      <c r="Z256" s="118"/>
      <c r="AA256" s="119"/>
      <c r="AB256" s="119"/>
      <c r="AC256" s="77">
        <f t="shared" si="417"/>
        <v>0</v>
      </c>
      <c r="AD256" s="77">
        <f t="shared" si="418"/>
        <v>0</v>
      </c>
      <c r="AE256" s="77">
        <f t="shared" si="419"/>
        <v>0</v>
      </c>
      <c r="AF256" s="118"/>
      <c r="AG256" s="118"/>
      <c r="AH256" s="119"/>
      <c r="AI256" s="119"/>
      <c r="AJ256" s="77">
        <f t="shared" si="420"/>
        <v>0</v>
      </c>
      <c r="AK256" s="77">
        <f t="shared" si="421"/>
        <v>0</v>
      </c>
      <c r="AL256" s="77">
        <f t="shared" si="422"/>
        <v>0</v>
      </c>
      <c r="AM256" s="118"/>
      <c r="AN256" s="118"/>
      <c r="AO256" s="119"/>
      <c r="AP256" s="119"/>
      <c r="AQ256" s="77">
        <f t="shared" si="423"/>
        <v>0</v>
      </c>
      <c r="AR256" s="77">
        <f t="shared" si="424"/>
        <v>0</v>
      </c>
      <c r="AS256" s="77">
        <f t="shared" si="425"/>
        <v>0</v>
      </c>
      <c r="AT256" s="118"/>
      <c r="AU256" s="118"/>
      <c r="AV256" s="119"/>
      <c r="AW256" s="119"/>
      <c r="AX256" s="77">
        <f t="shared" si="426"/>
        <v>0</v>
      </c>
      <c r="AY256" s="77">
        <f t="shared" si="427"/>
        <v>0</v>
      </c>
      <c r="AZ256" s="77">
        <f t="shared" si="428"/>
        <v>0</v>
      </c>
      <c r="BA256" s="118"/>
      <c r="BB256" s="118"/>
      <c r="BC256" s="119"/>
      <c r="BD256" s="119"/>
      <c r="BE256" s="77">
        <f t="shared" si="429"/>
        <v>0</v>
      </c>
      <c r="BF256" s="77">
        <f t="shared" si="430"/>
        <v>0</v>
      </c>
      <c r="BG256" s="77">
        <f t="shared" si="431"/>
        <v>0</v>
      </c>
      <c r="BH256" s="118"/>
      <c r="BI256" s="118"/>
      <c r="BJ256" s="119"/>
      <c r="BK256" s="119"/>
      <c r="BL256" s="77">
        <f t="shared" si="432"/>
        <v>0</v>
      </c>
      <c r="BM256" s="77">
        <f t="shared" si="433"/>
        <v>0</v>
      </c>
      <c r="BN256" s="77">
        <f t="shared" si="434"/>
        <v>0</v>
      </c>
      <c r="BO256" s="118"/>
      <c r="BP256" s="118"/>
      <c r="BQ256" s="119"/>
      <c r="BR256" s="119"/>
      <c r="BS256" s="77">
        <f t="shared" si="435"/>
        <v>0</v>
      </c>
      <c r="BT256" s="77">
        <f t="shared" si="436"/>
        <v>0</v>
      </c>
      <c r="BU256" s="77">
        <f t="shared" si="437"/>
        <v>0</v>
      </c>
      <c r="BV256" s="118"/>
      <c r="BW256" s="118"/>
      <c r="BX256" s="119"/>
      <c r="BY256" s="119"/>
      <c r="BZ256" s="77">
        <f t="shared" si="438"/>
        <v>0</v>
      </c>
      <c r="CA256" s="77">
        <f t="shared" si="439"/>
        <v>0</v>
      </c>
      <c r="CB256" s="77">
        <f t="shared" si="440"/>
        <v>0</v>
      </c>
      <c r="CC256" s="118"/>
      <c r="CD256" s="118"/>
      <c r="CE256" s="119"/>
      <c r="CF256" s="119"/>
      <c r="CG256" s="77">
        <f t="shared" si="441"/>
        <v>0</v>
      </c>
      <c r="CH256" s="77">
        <f t="shared" si="442"/>
        <v>0</v>
      </c>
      <c r="CI256" s="77">
        <f t="shared" si="443"/>
        <v>0</v>
      </c>
      <c r="CJ256" s="118"/>
      <c r="CK256" s="118"/>
      <c r="CL256" s="119"/>
      <c r="CM256" s="119"/>
      <c r="CN256" s="77">
        <f t="shared" si="444"/>
        <v>0</v>
      </c>
      <c r="CO256" s="77">
        <f t="shared" si="445"/>
        <v>0</v>
      </c>
      <c r="CP256" s="77">
        <f t="shared" si="446"/>
        <v>0</v>
      </c>
      <c r="CQ256" s="118"/>
      <c r="CR256" s="118"/>
      <c r="CS256" s="119"/>
      <c r="CT256" s="119"/>
      <c r="CU256" s="77">
        <f t="shared" si="447"/>
        <v>0</v>
      </c>
      <c r="CV256" s="77">
        <f t="shared" si="448"/>
        <v>0</v>
      </c>
      <c r="CW256" s="77">
        <f t="shared" si="449"/>
        <v>0</v>
      </c>
      <c r="CX256" s="118"/>
      <c r="CY256" s="118"/>
      <c r="CZ256" s="119"/>
      <c r="DA256" s="119"/>
      <c r="DB256" s="77">
        <f t="shared" si="450"/>
        <v>0</v>
      </c>
      <c r="DC256" s="77">
        <f t="shared" si="451"/>
        <v>0</v>
      </c>
      <c r="DD256" s="77">
        <f t="shared" si="452"/>
        <v>0</v>
      </c>
      <c r="DE256" s="118"/>
      <c r="DF256" s="118"/>
      <c r="DG256" s="119"/>
      <c r="DH256" s="119"/>
      <c r="DI256" s="77">
        <f t="shared" si="453"/>
        <v>0</v>
      </c>
      <c r="DJ256" s="77">
        <f t="shared" si="454"/>
        <v>0</v>
      </c>
      <c r="DK256" s="77">
        <f t="shared" si="455"/>
        <v>0</v>
      </c>
      <c r="DL256" s="118"/>
      <c r="DM256" s="118"/>
      <c r="DN256" s="119"/>
      <c r="DO256" s="119"/>
      <c r="DP256" s="77">
        <f t="shared" si="456"/>
        <v>0</v>
      </c>
      <c r="DQ256" s="77">
        <f t="shared" si="457"/>
        <v>0</v>
      </c>
      <c r="DR256" s="77">
        <f t="shared" si="458"/>
        <v>0</v>
      </c>
      <c r="DS256" s="118"/>
      <c r="DT256" s="118"/>
      <c r="DU256" s="119"/>
      <c r="DV256" s="119"/>
      <c r="DW256" s="77">
        <f t="shared" si="459"/>
        <v>0</v>
      </c>
      <c r="DX256" s="77">
        <f t="shared" si="460"/>
        <v>0</v>
      </c>
      <c r="DY256" s="77">
        <f t="shared" si="461"/>
        <v>0</v>
      </c>
      <c r="DZ256" s="118"/>
      <c r="EA256" s="118"/>
      <c r="EB256" s="119"/>
      <c r="EC256" s="119"/>
      <c r="ED256" s="77">
        <f t="shared" si="462"/>
        <v>0</v>
      </c>
      <c r="EE256" s="77">
        <f t="shared" si="463"/>
        <v>0</v>
      </c>
      <c r="EF256" s="77">
        <f t="shared" si="464"/>
        <v>0</v>
      </c>
      <c r="EG256" s="118"/>
      <c r="EH256" s="118"/>
      <c r="EI256" s="119"/>
      <c r="EJ256" s="119"/>
      <c r="EK256" s="77">
        <f t="shared" si="465"/>
        <v>0</v>
      </c>
      <c r="EL256" s="77">
        <f t="shared" si="466"/>
        <v>0</v>
      </c>
      <c r="EM256" s="77">
        <f t="shared" si="467"/>
        <v>0</v>
      </c>
      <c r="EN256" s="118"/>
      <c r="EO256" s="118"/>
      <c r="EP256" s="119"/>
      <c r="EQ256" s="119"/>
      <c r="ER256" s="77">
        <f t="shared" si="468"/>
        <v>0</v>
      </c>
      <c r="ES256" s="77">
        <f t="shared" si="469"/>
        <v>0</v>
      </c>
      <c r="ET256" s="77">
        <f t="shared" si="470"/>
        <v>0</v>
      </c>
      <c r="EU256" s="118"/>
      <c r="EV256" s="118"/>
      <c r="EW256" s="119"/>
      <c r="EX256" s="119"/>
      <c r="EY256" s="77">
        <f t="shared" si="471"/>
        <v>0</v>
      </c>
      <c r="EZ256" s="77">
        <f t="shared" si="472"/>
        <v>0</v>
      </c>
      <c r="FA256" s="77">
        <f t="shared" si="473"/>
        <v>0</v>
      </c>
      <c r="FB256" s="118"/>
      <c r="FC256" s="118"/>
      <c r="FD256" s="119"/>
      <c r="FE256" s="119"/>
      <c r="FF256" s="77">
        <f t="shared" si="474"/>
        <v>0</v>
      </c>
      <c r="FG256" s="77">
        <f t="shared" si="475"/>
        <v>0</v>
      </c>
      <c r="FH256" s="77">
        <f t="shared" si="476"/>
        <v>0</v>
      </c>
      <c r="FI256" s="118"/>
      <c r="FJ256" s="118"/>
      <c r="FK256" s="119"/>
      <c r="FL256" s="119"/>
      <c r="FM256" s="77">
        <f t="shared" si="477"/>
        <v>0</v>
      </c>
      <c r="FN256" s="77">
        <f t="shared" si="478"/>
        <v>0</v>
      </c>
      <c r="FO256" s="77">
        <f t="shared" si="479"/>
        <v>0</v>
      </c>
      <c r="FP256" s="118"/>
      <c r="FQ256" s="118"/>
      <c r="FR256" s="119"/>
      <c r="FS256" s="119"/>
      <c r="FT256" s="77">
        <f t="shared" si="480"/>
        <v>0</v>
      </c>
      <c r="FU256" s="77">
        <f t="shared" si="481"/>
        <v>0</v>
      </c>
      <c r="FV256" s="77">
        <f t="shared" si="482"/>
        <v>0</v>
      </c>
      <c r="FW256" s="118"/>
      <c r="FX256" s="118"/>
      <c r="FY256" s="119"/>
      <c r="FZ256" s="119"/>
      <c r="GA256" s="77">
        <f t="shared" si="483"/>
        <v>0</v>
      </c>
      <c r="GB256" s="77">
        <f t="shared" si="484"/>
        <v>0</v>
      </c>
      <c r="GC256" s="77">
        <f t="shared" si="485"/>
        <v>0</v>
      </c>
      <c r="GD256" s="118"/>
      <c r="GE256" s="118"/>
      <c r="GF256" s="119"/>
      <c r="GG256" s="119"/>
      <c r="GH256" s="77">
        <f t="shared" si="486"/>
        <v>0</v>
      </c>
      <c r="GI256" s="77">
        <f t="shared" si="487"/>
        <v>0</v>
      </c>
      <c r="GJ256" s="77">
        <f t="shared" si="488"/>
        <v>0</v>
      </c>
      <c r="GK256" s="118"/>
      <c r="GL256" s="118"/>
      <c r="GM256" s="119"/>
      <c r="GN256" s="119"/>
      <c r="GO256" s="77">
        <f t="shared" si="489"/>
        <v>0</v>
      </c>
      <c r="GP256" s="77">
        <f t="shared" si="490"/>
        <v>0</v>
      </c>
      <c r="GQ256" s="77">
        <f t="shared" si="491"/>
        <v>0</v>
      </c>
      <c r="GR256" s="118"/>
      <c r="GS256" s="118"/>
      <c r="GT256" s="119"/>
      <c r="GU256" s="119"/>
      <c r="GV256" s="77">
        <f t="shared" si="492"/>
        <v>0</v>
      </c>
      <c r="GW256" s="77">
        <f t="shared" si="493"/>
        <v>0</v>
      </c>
      <c r="GX256" s="77">
        <f t="shared" si="494"/>
        <v>0</v>
      </c>
      <c r="GY256" s="118"/>
      <c r="GZ256" s="118"/>
      <c r="HA256" s="119"/>
      <c r="HB256" s="119"/>
      <c r="HC256" s="77">
        <f t="shared" si="495"/>
        <v>0</v>
      </c>
      <c r="HD256" s="77">
        <f t="shared" si="496"/>
        <v>0</v>
      </c>
      <c r="HE256" s="77">
        <f t="shared" si="497"/>
        <v>0</v>
      </c>
      <c r="HF256" s="118"/>
      <c r="HG256" s="118"/>
      <c r="HH256" s="119"/>
      <c r="HI256" s="119"/>
      <c r="HJ256" s="77">
        <f t="shared" si="498"/>
        <v>0</v>
      </c>
      <c r="HK256" s="77">
        <f t="shared" si="499"/>
        <v>0</v>
      </c>
      <c r="HL256" s="77">
        <f t="shared" si="500"/>
        <v>0</v>
      </c>
      <c r="HM256" s="120"/>
      <c r="HN256" s="120"/>
      <c r="HO256" s="120"/>
      <c r="HP256" s="120"/>
      <c r="HQ256" s="120"/>
      <c r="HR256" s="120"/>
      <c r="HS256" s="76">
        <f t="shared" si="395"/>
        <v>0</v>
      </c>
      <c r="HT256" s="76">
        <f t="shared" si="396"/>
        <v>0</v>
      </c>
      <c r="HU256" s="76">
        <f t="shared" si="397"/>
        <v>0</v>
      </c>
      <c r="HV256" s="76">
        <f t="shared" si="398"/>
        <v>0</v>
      </c>
      <c r="HW256" s="76">
        <f t="shared" si="399"/>
        <v>0</v>
      </c>
      <c r="HX256" s="76">
        <f t="shared" si="400"/>
        <v>0</v>
      </c>
      <c r="HY256" s="76">
        <f t="shared" si="401"/>
        <v>0</v>
      </c>
      <c r="HZ256" s="76">
        <f t="shared" si="402"/>
        <v>0</v>
      </c>
      <c r="IA256" s="76">
        <f t="shared" si="403"/>
        <v>0</v>
      </c>
      <c r="IB256" s="76">
        <f t="shared" si="404"/>
        <v>0</v>
      </c>
      <c r="IC256" s="76">
        <f t="shared" si="405"/>
        <v>0</v>
      </c>
      <c r="ID256" s="76">
        <f t="shared" si="502"/>
        <v>0</v>
      </c>
      <c r="IE256" s="78">
        <f>IF('Daftar Pegawai'!I250="ASN YANG TIDAK DIBAYARKAN TPP",100%,
 IF(HZ256&gt;=$C$4,100%,
 (HN256*3%)+H256+I256+J256+O256+P256+Q256+V256+W256+X256+AC256+AD256+AE256+AJ256+AK256+AL256+AQ256+AR256+AS256+AX256+AY256+AZ256+BE256+BF256+BG256+BL256+BM256+BN256+BS256+BT256+BU256+BZ256+CA256+CB256+CG256+CH256+CI256+CN256+CO256+CP256+CU256+CV256+CW256+DB256+DC256+DD256+DI256+DJ256+DK256+DP256+DQ256+DR256+DW256+DX256+DY256+ED256+EE256+EF256+EK256+EL256+EM256+ER256+ES256+ET256+EY256+EZ256+FA256+FF256+FG256+FH256+FM256+FN256+FO256+FT256+FU256+FV256+GA256+GB256+GC256+GH256+GI256+GJ256+GO256+GP256+GQ256+GV256+GW256+GX256+HC256+HD256+HE256+HJ256+HK256+HL256+'Daftar Pegawai'!K250+'Daftar Pegawai'!M250+'Daftar Pegawai'!U250+'Daftar Pegawai'!O250+'Daftar Pegawai'!Q250+'Daftar Pegawai'!S250
 )
)</f>
        <v>1</v>
      </c>
      <c r="IF256" s="78">
        <f t="shared" si="501"/>
        <v>1</v>
      </c>
    </row>
    <row r="257" spans="1:240" x14ac:dyDescent="0.25">
      <c r="A257" s="121">
        <f t="shared" si="407"/>
        <v>247</v>
      </c>
      <c r="B257" s="121">
        <f>'Daftar Pegawai'!B251</f>
        <v>0</v>
      </c>
      <c r="C257" s="121">
        <f>'Daftar Pegawai'!C251</f>
        <v>0</v>
      </c>
      <c r="D257" s="118"/>
      <c r="E257" s="118"/>
      <c r="F257" s="119"/>
      <c r="G257" s="119"/>
      <c r="H257" s="77">
        <f t="shared" si="408"/>
        <v>0</v>
      </c>
      <c r="I257" s="77">
        <f t="shared" si="409"/>
        <v>0</v>
      </c>
      <c r="J257" s="77">
        <f t="shared" si="410"/>
        <v>0</v>
      </c>
      <c r="K257" s="118"/>
      <c r="L257" s="118"/>
      <c r="M257" s="119"/>
      <c r="N257" s="119"/>
      <c r="O257" s="77">
        <f t="shared" si="411"/>
        <v>0</v>
      </c>
      <c r="P257" s="77">
        <f t="shared" si="412"/>
        <v>0</v>
      </c>
      <c r="Q257" s="77">
        <f t="shared" si="413"/>
        <v>0</v>
      </c>
      <c r="R257" s="118"/>
      <c r="S257" s="118"/>
      <c r="T257" s="119"/>
      <c r="U257" s="119"/>
      <c r="V257" s="77">
        <f t="shared" si="414"/>
        <v>0</v>
      </c>
      <c r="W257" s="77">
        <f t="shared" si="415"/>
        <v>0</v>
      </c>
      <c r="X257" s="77">
        <f t="shared" si="416"/>
        <v>0</v>
      </c>
      <c r="Y257" s="118"/>
      <c r="Z257" s="118"/>
      <c r="AA257" s="119"/>
      <c r="AB257" s="119"/>
      <c r="AC257" s="77">
        <f t="shared" si="417"/>
        <v>0</v>
      </c>
      <c r="AD257" s="77">
        <f t="shared" si="418"/>
        <v>0</v>
      </c>
      <c r="AE257" s="77">
        <f t="shared" si="419"/>
        <v>0</v>
      </c>
      <c r="AF257" s="118"/>
      <c r="AG257" s="118"/>
      <c r="AH257" s="119"/>
      <c r="AI257" s="119"/>
      <c r="AJ257" s="77">
        <f t="shared" si="420"/>
        <v>0</v>
      </c>
      <c r="AK257" s="77">
        <f t="shared" si="421"/>
        <v>0</v>
      </c>
      <c r="AL257" s="77">
        <f t="shared" si="422"/>
        <v>0</v>
      </c>
      <c r="AM257" s="118"/>
      <c r="AN257" s="118"/>
      <c r="AO257" s="119"/>
      <c r="AP257" s="119"/>
      <c r="AQ257" s="77">
        <f t="shared" si="423"/>
        <v>0</v>
      </c>
      <c r="AR257" s="77">
        <f t="shared" si="424"/>
        <v>0</v>
      </c>
      <c r="AS257" s="77">
        <f t="shared" si="425"/>
        <v>0</v>
      </c>
      <c r="AT257" s="118"/>
      <c r="AU257" s="118"/>
      <c r="AV257" s="119"/>
      <c r="AW257" s="119"/>
      <c r="AX257" s="77">
        <f t="shared" si="426"/>
        <v>0</v>
      </c>
      <c r="AY257" s="77">
        <f t="shared" si="427"/>
        <v>0</v>
      </c>
      <c r="AZ257" s="77">
        <f t="shared" si="428"/>
        <v>0</v>
      </c>
      <c r="BA257" s="118"/>
      <c r="BB257" s="118"/>
      <c r="BC257" s="119"/>
      <c r="BD257" s="119"/>
      <c r="BE257" s="77">
        <f t="shared" si="429"/>
        <v>0</v>
      </c>
      <c r="BF257" s="77">
        <f t="shared" si="430"/>
        <v>0</v>
      </c>
      <c r="BG257" s="77">
        <f t="shared" si="431"/>
        <v>0</v>
      </c>
      <c r="BH257" s="118"/>
      <c r="BI257" s="118"/>
      <c r="BJ257" s="119"/>
      <c r="BK257" s="119"/>
      <c r="BL257" s="77">
        <f t="shared" si="432"/>
        <v>0</v>
      </c>
      <c r="BM257" s="77">
        <f t="shared" si="433"/>
        <v>0</v>
      </c>
      <c r="BN257" s="77">
        <f t="shared" si="434"/>
        <v>0</v>
      </c>
      <c r="BO257" s="118"/>
      <c r="BP257" s="118"/>
      <c r="BQ257" s="119"/>
      <c r="BR257" s="119"/>
      <c r="BS257" s="77">
        <f t="shared" si="435"/>
        <v>0</v>
      </c>
      <c r="BT257" s="77">
        <f t="shared" si="436"/>
        <v>0</v>
      </c>
      <c r="BU257" s="77">
        <f t="shared" si="437"/>
        <v>0</v>
      </c>
      <c r="BV257" s="118"/>
      <c r="BW257" s="118"/>
      <c r="BX257" s="119"/>
      <c r="BY257" s="119"/>
      <c r="BZ257" s="77">
        <f t="shared" si="438"/>
        <v>0</v>
      </c>
      <c r="CA257" s="77">
        <f t="shared" si="439"/>
        <v>0</v>
      </c>
      <c r="CB257" s="77">
        <f t="shared" si="440"/>
        <v>0</v>
      </c>
      <c r="CC257" s="118"/>
      <c r="CD257" s="118"/>
      <c r="CE257" s="119"/>
      <c r="CF257" s="119"/>
      <c r="CG257" s="77">
        <f t="shared" si="441"/>
        <v>0</v>
      </c>
      <c r="CH257" s="77">
        <f t="shared" si="442"/>
        <v>0</v>
      </c>
      <c r="CI257" s="77">
        <f t="shared" si="443"/>
        <v>0</v>
      </c>
      <c r="CJ257" s="118"/>
      <c r="CK257" s="118"/>
      <c r="CL257" s="119"/>
      <c r="CM257" s="119"/>
      <c r="CN257" s="77">
        <f t="shared" si="444"/>
        <v>0</v>
      </c>
      <c r="CO257" s="77">
        <f t="shared" si="445"/>
        <v>0</v>
      </c>
      <c r="CP257" s="77">
        <f t="shared" si="446"/>
        <v>0</v>
      </c>
      <c r="CQ257" s="118"/>
      <c r="CR257" s="118"/>
      <c r="CS257" s="119"/>
      <c r="CT257" s="119"/>
      <c r="CU257" s="77">
        <f t="shared" si="447"/>
        <v>0</v>
      </c>
      <c r="CV257" s="77">
        <f t="shared" si="448"/>
        <v>0</v>
      </c>
      <c r="CW257" s="77">
        <f t="shared" si="449"/>
        <v>0</v>
      </c>
      <c r="CX257" s="118"/>
      <c r="CY257" s="118"/>
      <c r="CZ257" s="119"/>
      <c r="DA257" s="119"/>
      <c r="DB257" s="77">
        <f t="shared" si="450"/>
        <v>0</v>
      </c>
      <c r="DC257" s="77">
        <f t="shared" si="451"/>
        <v>0</v>
      </c>
      <c r="DD257" s="77">
        <f t="shared" si="452"/>
        <v>0</v>
      </c>
      <c r="DE257" s="118"/>
      <c r="DF257" s="118"/>
      <c r="DG257" s="119"/>
      <c r="DH257" s="119"/>
      <c r="DI257" s="77">
        <f t="shared" si="453"/>
        <v>0</v>
      </c>
      <c r="DJ257" s="77">
        <f t="shared" si="454"/>
        <v>0</v>
      </c>
      <c r="DK257" s="77">
        <f t="shared" si="455"/>
        <v>0</v>
      </c>
      <c r="DL257" s="118"/>
      <c r="DM257" s="118"/>
      <c r="DN257" s="119"/>
      <c r="DO257" s="119"/>
      <c r="DP257" s="77">
        <f t="shared" si="456"/>
        <v>0</v>
      </c>
      <c r="DQ257" s="77">
        <f t="shared" si="457"/>
        <v>0</v>
      </c>
      <c r="DR257" s="77">
        <f t="shared" si="458"/>
        <v>0</v>
      </c>
      <c r="DS257" s="118"/>
      <c r="DT257" s="118"/>
      <c r="DU257" s="119"/>
      <c r="DV257" s="119"/>
      <c r="DW257" s="77">
        <f t="shared" si="459"/>
        <v>0</v>
      </c>
      <c r="DX257" s="77">
        <f t="shared" si="460"/>
        <v>0</v>
      </c>
      <c r="DY257" s="77">
        <f t="shared" si="461"/>
        <v>0</v>
      </c>
      <c r="DZ257" s="118"/>
      <c r="EA257" s="118"/>
      <c r="EB257" s="119"/>
      <c r="EC257" s="119"/>
      <c r="ED257" s="77">
        <f t="shared" si="462"/>
        <v>0</v>
      </c>
      <c r="EE257" s="77">
        <f t="shared" si="463"/>
        <v>0</v>
      </c>
      <c r="EF257" s="77">
        <f t="shared" si="464"/>
        <v>0</v>
      </c>
      <c r="EG257" s="118"/>
      <c r="EH257" s="118"/>
      <c r="EI257" s="119"/>
      <c r="EJ257" s="119"/>
      <c r="EK257" s="77">
        <f t="shared" si="465"/>
        <v>0</v>
      </c>
      <c r="EL257" s="77">
        <f t="shared" si="466"/>
        <v>0</v>
      </c>
      <c r="EM257" s="77">
        <f t="shared" si="467"/>
        <v>0</v>
      </c>
      <c r="EN257" s="118"/>
      <c r="EO257" s="118"/>
      <c r="EP257" s="119"/>
      <c r="EQ257" s="119"/>
      <c r="ER257" s="77">
        <f t="shared" si="468"/>
        <v>0</v>
      </c>
      <c r="ES257" s="77">
        <f t="shared" si="469"/>
        <v>0</v>
      </c>
      <c r="ET257" s="77">
        <f t="shared" si="470"/>
        <v>0</v>
      </c>
      <c r="EU257" s="118"/>
      <c r="EV257" s="118"/>
      <c r="EW257" s="119"/>
      <c r="EX257" s="119"/>
      <c r="EY257" s="77">
        <f t="shared" si="471"/>
        <v>0</v>
      </c>
      <c r="EZ257" s="77">
        <f t="shared" si="472"/>
        <v>0</v>
      </c>
      <c r="FA257" s="77">
        <f t="shared" si="473"/>
        <v>0</v>
      </c>
      <c r="FB257" s="118"/>
      <c r="FC257" s="118"/>
      <c r="FD257" s="119"/>
      <c r="FE257" s="119"/>
      <c r="FF257" s="77">
        <f t="shared" si="474"/>
        <v>0</v>
      </c>
      <c r="FG257" s="77">
        <f t="shared" si="475"/>
        <v>0</v>
      </c>
      <c r="FH257" s="77">
        <f t="shared" si="476"/>
        <v>0</v>
      </c>
      <c r="FI257" s="118"/>
      <c r="FJ257" s="118"/>
      <c r="FK257" s="119"/>
      <c r="FL257" s="119"/>
      <c r="FM257" s="77">
        <f t="shared" si="477"/>
        <v>0</v>
      </c>
      <c r="FN257" s="77">
        <f t="shared" si="478"/>
        <v>0</v>
      </c>
      <c r="FO257" s="77">
        <f t="shared" si="479"/>
        <v>0</v>
      </c>
      <c r="FP257" s="118"/>
      <c r="FQ257" s="118"/>
      <c r="FR257" s="119"/>
      <c r="FS257" s="119"/>
      <c r="FT257" s="77">
        <f t="shared" si="480"/>
        <v>0</v>
      </c>
      <c r="FU257" s="77">
        <f t="shared" si="481"/>
        <v>0</v>
      </c>
      <c r="FV257" s="77">
        <f t="shared" si="482"/>
        <v>0</v>
      </c>
      <c r="FW257" s="118"/>
      <c r="FX257" s="118"/>
      <c r="FY257" s="119"/>
      <c r="FZ257" s="119"/>
      <c r="GA257" s="77">
        <f t="shared" si="483"/>
        <v>0</v>
      </c>
      <c r="GB257" s="77">
        <f t="shared" si="484"/>
        <v>0</v>
      </c>
      <c r="GC257" s="77">
        <f t="shared" si="485"/>
        <v>0</v>
      </c>
      <c r="GD257" s="118"/>
      <c r="GE257" s="118"/>
      <c r="GF257" s="119"/>
      <c r="GG257" s="119"/>
      <c r="GH257" s="77">
        <f t="shared" si="486"/>
        <v>0</v>
      </c>
      <c r="GI257" s="77">
        <f t="shared" si="487"/>
        <v>0</v>
      </c>
      <c r="GJ257" s="77">
        <f t="shared" si="488"/>
        <v>0</v>
      </c>
      <c r="GK257" s="118"/>
      <c r="GL257" s="118"/>
      <c r="GM257" s="119"/>
      <c r="GN257" s="119"/>
      <c r="GO257" s="77">
        <f t="shared" si="489"/>
        <v>0</v>
      </c>
      <c r="GP257" s="77">
        <f t="shared" si="490"/>
        <v>0</v>
      </c>
      <c r="GQ257" s="77">
        <f t="shared" si="491"/>
        <v>0</v>
      </c>
      <c r="GR257" s="118"/>
      <c r="GS257" s="118"/>
      <c r="GT257" s="119"/>
      <c r="GU257" s="119"/>
      <c r="GV257" s="77">
        <f t="shared" si="492"/>
        <v>0</v>
      </c>
      <c r="GW257" s="77">
        <f t="shared" si="493"/>
        <v>0</v>
      </c>
      <c r="GX257" s="77">
        <f t="shared" si="494"/>
        <v>0</v>
      </c>
      <c r="GY257" s="118"/>
      <c r="GZ257" s="118"/>
      <c r="HA257" s="119"/>
      <c r="HB257" s="119"/>
      <c r="HC257" s="77">
        <f t="shared" si="495"/>
        <v>0</v>
      </c>
      <c r="HD257" s="77">
        <f t="shared" si="496"/>
        <v>0</v>
      </c>
      <c r="HE257" s="77">
        <f t="shared" si="497"/>
        <v>0</v>
      </c>
      <c r="HF257" s="118"/>
      <c r="HG257" s="118"/>
      <c r="HH257" s="119"/>
      <c r="HI257" s="119"/>
      <c r="HJ257" s="77">
        <f t="shared" si="498"/>
        <v>0</v>
      </c>
      <c r="HK257" s="77">
        <f t="shared" si="499"/>
        <v>0</v>
      </c>
      <c r="HL257" s="77">
        <f t="shared" si="500"/>
        <v>0</v>
      </c>
      <c r="HM257" s="120"/>
      <c r="HN257" s="120"/>
      <c r="HO257" s="120"/>
      <c r="HP257" s="120"/>
      <c r="HQ257" s="120"/>
      <c r="HR257" s="120"/>
      <c r="HS257" s="76">
        <f t="shared" si="395"/>
        <v>0</v>
      </c>
      <c r="HT257" s="76">
        <f t="shared" si="396"/>
        <v>0</v>
      </c>
      <c r="HU257" s="76">
        <f t="shared" si="397"/>
        <v>0</v>
      </c>
      <c r="HV257" s="76">
        <f t="shared" si="398"/>
        <v>0</v>
      </c>
      <c r="HW257" s="76">
        <f t="shared" si="399"/>
        <v>0</v>
      </c>
      <c r="HX257" s="76">
        <f t="shared" si="400"/>
        <v>0</v>
      </c>
      <c r="HY257" s="76">
        <f t="shared" si="401"/>
        <v>0</v>
      </c>
      <c r="HZ257" s="76">
        <f t="shared" si="402"/>
        <v>0</v>
      </c>
      <c r="IA257" s="76">
        <f t="shared" si="403"/>
        <v>0</v>
      </c>
      <c r="IB257" s="76">
        <f t="shared" si="404"/>
        <v>0</v>
      </c>
      <c r="IC257" s="76">
        <f t="shared" si="405"/>
        <v>0</v>
      </c>
      <c r="ID257" s="76">
        <f t="shared" si="502"/>
        <v>0</v>
      </c>
      <c r="IE257" s="78">
        <f>IF('Daftar Pegawai'!I251="ASN YANG TIDAK DIBAYARKAN TPP",100%,
 IF(HZ257&gt;=$C$4,100%,
 (HN257*3%)+H257+I257+J257+O257+P257+Q257+V257+W257+X257+AC257+AD257+AE257+AJ257+AK257+AL257+AQ257+AR257+AS257+AX257+AY257+AZ257+BE257+BF257+BG257+BL257+BM257+BN257+BS257+BT257+BU257+BZ257+CA257+CB257+CG257+CH257+CI257+CN257+CO257+CP257+CU257+CV257+CW257+DB257+DC257+DD257+DI257+DJ257+DK257+DP257+DQ257+DR257+DW257+DX257+DY257+ED257+EE257+EF257+EK257+EL257+EM257+ER257+ES257+ET257+EY257+EZ257+FA257+FF257+FG257+FH257+FM257+FN257+FO257+FT257+FU257+FV257+GA257+GB257+GC257+GH257+GI257+GJ257+GO257+GP257+GQ257+GV257+GW257+GX257+HC257+HD257+HE257+HJ257+HK257+HL257+'Daftar Pegawai'!K251+'Daftar Pegawai'!M251+'Daftar Pegawai'!U251+'Daftar Pegawai'!O251+'Daftar Pegawai'!Q251+'Daftar Pegawai'!S251
 )
)</f>
        <v>1</v>
      </c>
      <c r="IF257" s="78">
        <f t="shared" si="501"/>
        <v>1</v>
      </c>
    </row>
    <row r="258" spans="1:240" x14ac:dyDescent="0.25">
      <c r="A258" s="121">
        <f t="shared" si="407"/>
        <v>248</v>
      </c>
      <c r="B258" s="121">
        <f>'Daftar Pegawai'!B252</f>
        <v>0</v>
      </c>
      <c r="C258" s="121">
        <f>'Daftar Pegawai'!C252</f>
        <v>0</v>
      </c>
      <c r="D258" s="118"/>
      <c r="E258" s="118"/>
      <c r="F258" s="119"/>
      <c r="G258" s="119"/>
      <c r="H258" s="77">
        <f t="shared" si="408"/>
        <v>0</v>
      </c>
      <c r="I258" s="77">
        <f t="shared" si="409"/>
        <v>0</v>
      </c>
      <c r="J258" s="77">
        <f t="shared" si="410"/>
        <v>0</v>
      </c>
      <c r="K258" s="118"/>
      <c r="L258" s="118"/>
      <c r="M258" s="119"/>
      <c r="N258" s="119"/>
      <c r="O258" s="77">
        <f t="shared" si="411"/>
        <v>0</v>
      </c>
      <c r="P258" s="77">
        <f t="shared" si="412"/>
        <v>0</v>
      </c>
      <c r="Q258" s="77">
        <f t="shared" si="413"/>
        <v>0</v>
      </c>
      <c r="R258" s="118"/>
      <c r="S258" s="118"/>
      <c r="T258" s="119"/>
      <c r="U258" s="119"/>
      <c r="V258" s="77">
        <f t="shared" si="414"/>
        <v>0</v>
      </c>
      <c r="W258" s="77">
        <f t="shared" si="415"/>
        <v>0</v>
      </c>
      <c r="X258" s="77">
        <f t="shared" si="416"/>
        <v>0</v>
      </c>
      <c r="Y258" s="118"/>
      <c r="Z258" s="118"/>
      <c r="AA258" s="119"/>
      <c r="AB258" s="119"/>
      <c r="AC258" s="77">
        <f t="shared" si="417"/>
        <v>0</v>
      </c>
      <c r="AD258" s="77">
        <f t="shared" si="418"/>
        <v>0</v>
      </c>
      <c r="AE258" s="77">
        <f t="shared" si="419"/>
        <v>0</v>
      </c>
      <c r="AF258" s="118"/>
      <c r="AG258" s="118"/>
      <c r="AH258" s="119"/>
      <c r="AI258" s="119"/>
      <c r="AJ258" s="77">
        <f t="shared" si="420"/>
        <v>0</v>
      </c>
      <c r="AK258" s="77">
        <f t="shared" si="421"/>
        <v>0</v>
      </c>
      <c r="AL258" s="77">
        <f t="shared" si="422"/>
        <v>0</v>
      </c>
      <c r="AM258" s="118"/>
      <c r="AN258" s="118"/>
      <c r="AO258" s="119"/>
      <c r="AP258" s="119"/>
      <c r="AQ258" s="77">
        <f t="shared" si="423"/>
        <v>0</v>
      </c>
      <c r="AR258" s="77">
        <f t="shared" si="424"/>
        <v>0</v>
      </c>
      <c r="AS258" s="77">
        <f t="shared" si="425"/>
        <v>0</v>
      </c>
      <c r="AT258" s="118"/>
      <c r="AU258" s="118"/>
      <c r="AV258" s="119"/>
      <c r="AW258" s="119"/>
      <c r="AX258" s="77">
        <f t="shared" si="426"/>
        <v>0</v>
      </c>
      <c r="AY258" s="77">
        <f t="shared" si="427"/>
        <v>0</v>
      </c>
      <c r="AZ258" s="77">
        <f t="shared" si="428"/>
        <v>0</v>
      </c>
      <c r="BA258" s="118"/>
      <c r="BB258" s="118"/>
      <c r="BC258" s="119"/>
      <c r="BD258" s="119"/>
      <c r="BE258" s="77">
        <f t="shared" si="429"/>
        <v>0</v>
      </c>
      <c r="BF258" s="77">
        <f t="shared" si="430"/>
        <v>0</v>
      </c>
      <c r="BG258" s="77">
        <f t="shared" si="431"/>
        <v>0</v>
      </c>
      <c r="BH258" s="118"/>
      <c r="BI258" s="118"/>
      <c r="BJ258" s="119"/>
      <c r="BK258" s="119"/>
      <c r="BL258" s="77">
        <f t="shared" si="432"/>
        <v>0</v>
      </c>
      <c r="BM258" s="77">
        <f t="shared" si="433"/>
        <v>0</v>
      </c>
      <c r="BN258" s="77">
        <f t="shared" si="434"/>
        <v>0</v>
      </c>
      <c r="BO258" s="118"/>
      <c r="BP258" s="118"/>
      <c r="BQ258" s="119"/>
      <c r="BR258" s="119"/>
      <c r="BS258" s="77">
        <f t="shared" si="435"/>
        <v>0</v>
      </c>
      <c r="BT258" s="77">
        <f t="shared" si="436"/>
        <v>0</v>
      </c>
      <c r="BU258" s="77">
        <f t="shared" si="437"/>
        <v>0</v>
      </c>
      <c r="BV258" s="118"/>
      <c r="BW258" s="118"/>
      <c r="BX258" s="119"/>
      <c r="BY258" s="119"/>
      <c r="BZ258" s="77">
        <f t="shared" si="438"/>
        <v>0</v>
      </c>
      <c r="CA258" s="77">
        <f t="shared" si="439"/>
        <v>0</v>
      </c>
      <c r="CB258" s="77">
        <f t="shared" si="440"/>
        <v>0</v>
      </c>
      <c r="CC258" s="118"/>
      <c r="CD258" s="118"/>
      <c r="CE258" s="119"/>
      <c r="CF258" s="119"/>
      <c r="CG258" s="77">
        <f t="shared" si="441"/>
        <v>0</v>
      </c>
      <c r="CH258" s="77">
        <f t="shared" si="442"/>
        <v>0</v>
      </c>
      <c r="CI258" s="77">
        <f t="shared" si="443"/>
        <v>0</v>
      </c>
      <c r="CJ258" s="118"/>
      <c r="CK258" s="118"/>
      <c r="CL258" s="119"/>
      <c r="CM258" s="119"/>
      <c r="CN258" s="77">
        <f t="shared" si="444"/>
        <v>0</v>
      </c>
      <c r="CO258" s="77">
        <f t="shared" si="445"/>
        <v>0</v>
      </c>
      <c r="CP258" s="77">
        <f t="shared" si="446"/>
        <v>0</v>
      </c>
      <c r="CQ258" s="118"/>
      <c r="CR258" s="118"/>
      <c r="CS258" s="119"/>
      <c r="CT258" s="119"/>
      <c r="CU258" s="77">
        <f t="shared" si="447"/>
        <v>0</v>
      </c>
      <c r="CV258" s="77">
        <f t="shared" si="448"/>
        <v>0</v>
      </c>
      <c r="CW258" s="77">
        <f t="shared" si="449"/>
        <v>0</v>
      </c>
      <c r="CX258" s="118"/>
      <c r="CY258" s="118"/>
      <c r="CZ258" s="119"/>
      <c r="DA258" s="119"/>
      <c r="DB258" s="77">
        <f t="shared" si="450"/>
        <v>0</v>
      </c>
      <c r="DC258" s="77">
        <f t="shared" si="451"/>
        <v>0</v>
      </c>
      <c r="DD258" s="77">
        <f t="shared" si="452"/>
        <v>0</v>
      </c>
      <c r="DE258" s="118"/>
      <c r="DF258" s="118"/>
      <c r="DG258" s="119"/>
      <c r="DH258" s="119"/>
      <c r="DI258" s="77">
        <f t="shared" si="453"/>
        <v>0</v>
      </c>
      <c r="DJ258" s="77">
        <f t="shared" si="454"/>
        <v>0</v>
      </c>
      <c r="DK258" s="77">
        <f t="shared" si="455"/>
        <v>0</v>
      </c>
      <c r="DL258" s="118"/>
      <c r="DM258" s="118"/>
      <c r="DN258" s="119"/>
      <c r="DO258" s="119"/>
      <c r="DP258" s="77">
        <f t="shared" si="456"/>
        <v>0</v>
      </c>
      <c r="DQ258" s="77">
        <f t="shared" si="457"/>
        <v>0</v>
      </c>
      <c r="DR258" s="77">
        <f t="shared" si="458"/>
        <v>0</v>
      </c>
      <c r="DS258" s="118"/>
      <c r="DT258" s="118"/>
      <c r="DU258" s="119"/>
      <c r="DV258" s="119"/>
      <c r="DW258" s="77">
        <f t="shared" si="459"/>
        <v>0</v>
      </c>
      <c r="DX258" s="77">
        <f t="shared" si="460"/>
        <v>0</v>
      </c>
      <c r="DY258" s="77">
        <f t="shared" si="461"/>
        <v>0</v>
      </c>
      <c r="DZ258" s="118"/>
      <c r="EA258" s="118"/>
      <c r="EB258" s="119"/>
      <c r="EC258" s="119"/>
      <c r="ED258" s="77">
        <f t="shared" si="462"/>
        <v>0</v>
      </c>
      <c r="EE258" s="77">
        <f t="shared" si="463"/>
        <v>0</v>
      </c>
      <c r="EF258" s="77">
        <f t="shared" si="464"/>
        <v>0</v>
      </c>
      <c r="EG258" s="118"/>
      <c r="EH258" s="118"/>
      <c r="EI258" s="119"/>
      <c r="EJ258" s="119"/>
      <c r="EK258" s="77">
        <f t="shared" si="465"/>
        <v>0</v>
      </c>
      <c r="EL258" s="77">
        <f t="shared" si="466"/>
        <v>0</v>
      </c>
      <c r="EM258" s="77">
        <f t="shared" si="467"/>
        <v>0</v>
      </c>
      <c r="EN258" s="118"/>
      <c r="EO258" s="118"/>
      <c r="EP258" s="119"/>
      <c r="EQ258" s="119"/>
      <c r="ER258" s="77">
        <f t="shared" si="468"/>
        <v>0</v>
      </c>
      <c r="ES258" s="77">
        <f t="shared" si="469"/>
        <v>0</v>
      </c>
      <c r="ET258" s="77">
        <f t="shared" si="470"/>
        <v>0</v>
      </c>
      <c r="EU258" s="118"/>
      <c r="EV258" s="118"/>
      <c r="EW258" s="119"/>
      <c r="EX258" s="119"/>
      <c r="EY258" s="77">
        <f t="shared" si="471"/>
        <v>0</v>
      </c>
      <c r="EZ258" s="77">
        <f t="shared" si="472"/>
        <v>0</v>
      </c>
      <c r="FA258" s="77">
        <f t="shared" si="473"/>
        <v>0</v>
      </c>
      <c r="FB258" s="118"/>
      <c r="FC258" s="118"/>
      <c r="FD258" s="119"/>
      <c r="FE258" s="119"/>
      <c r="FF258" s="77">
        <f t="shared" si="474"/>
        <v>0</v>
      </c>
      <c r="FG258" s="77">
        <f t="shared" si="475"/>
        <v>0</v>
      </c>
      <c r="FH258" s="77">
        <f t="shared" si="476"/>
        <v>0</v>
      </c>
      <c r="FI258" s="118"/>
      <c r="FJ258" s="118"/>
      <c r="FK258" s="119"/>
      <c r="FL258" s="119"/>
      <c r="FM258" s="77">
        <f t="shared" si="477"/>
        <v>0</v>
      </c>
      <c r="FN258" s="77">
        <f t="shared" si="478"/>
        <v>0</v>
      </c>
      <c r="FO258" s="77">
        <f t="shared" si="479"/>
        <v>0</v>
      </c>
      <c r="FP258" s="118"/>
      <c r="FQ258" s="118"/>
      <c r="FR258" s="119"/>
      <c r="FS258" s="119"/>
      <c r="FT258" s="77">
        <f t="shared" si="480"/>
        <v>0</v>
      </c>
      <c r="FU258" s="77">
        <f t="shared" si="481"/>
        <v>0</v>
      </c>
      <c r="FV258" s="77">
        <f t="shared" si="482"/>
        <v>0</v>
      </c>
      <c r="FW258" s="118"/>
      <c r="FX258" s="118"/>
      <c r="FY258" s="119"/>
      <c r="FZ258" s="119"/>
      <c r="GA258" s="77">
        <f t="shared" si="483"/>
        <v>0</v>
      </c>
      <c r="GB258" s="77">
        <f t="shared" si="484"/>
        <v>0</v>
      </c>
      <c r="GC258" s="77">
        <f t="shared" si="485"/>
        <v>0</v>
      </c>
      <c r="GD258" s="118"/>
      <c r="GE258" s="118"/>
      <c r="GF258" s="119"/>
      <c r="GG258" s="119"/>
      <c r="GH258" s="77">
        <f t="shared" si="486"/>
        <v>0</v>
      </c>
      <c r="GI258" s="77">
        <f t="shared" si="487"/>
        <v>0</v>
      </c>
      <c r="GJ258" s="77">
        <f t="shared" si="488"/>
        <v>0</v>
      </c>
      <c r="GK258" s="118"/>
      <c r="GL258" s="118"/>
      <c r="GM258" s="119"/>
      <c r="GN258" s="119"/>
      <c r="GO258" s="77">
        <f t="shared" si="489"/>
        <v>0</v>
      </c>
      <c r="GP258" s="77">
        <f t="shared" si="490"/>
        <v>0</v>
      </c>
      <c r="GQ258" s="77">
        <f t="shared" si="491"/>
        <v>0</v>
      </c>
      <c r="GR258" s="118"/>
      <c r="GS258" s="118"/>
      <c r="GT258" s="119"/>
      <c r="GU258" s="119"/>
      <c r="GV258" s="77">
        <f t="shared" si="492"/>
        <v>0</v>
      </c>
      <c r="GW258" s="77">
        <f t="shared" si="493"/>
        <v>0</v>
      </c>
      <c r="GX258" s="77">
        <f t="shared" si="494"/>
        <v>0</v>
      </c>
      <c r="GY258" s="118"/>
      <c r="GZ258" s="118"/>
      <c r="HA258" s="119"/>
      <c r="HB258" s="119"/>
      <c r="HC258" s="77">
        <f t="shared" si="495"/>
        <v>0</v>
      </c>
      <c r="HD258" s="77">
        <f t="shared" si="496"/>
        <v>0</v>
      </c>
      <c r="HE258" s="77">
        <f t="shared" si="497"/>
        <v>0</v>
      </c>
      <c r="HF258" s="118"/>
      <c r="HG258" s="118"/>
      <c r="HH258" s="119"/>
      <c r="HI258" s="119"/>
      <c r="HJ258" s="77">
        <f t="shared" si="498"/>
        <v>0</v>
      </c>
      <c r="HK258" s="77">
        <f t="shared" si="499"/>
        <v>0</v>
      </c>
      <c r="HL258" s="77">
        <f t="shared" si="500"/>
        <v>0</v>
      </c>
      <c r="HM258" s="120"/>
      <c r="HN258" s="120"/>
      <c r="HO258" s="120"/>
      <c r="HP258" s="120"/>
      <c r="HQ258" s="120"/>
      <c r="HR258" s="120"/>
      <c r="HS258" s="76">
        <f t="shared" si="395"/>
        <v>0</v>
      </c>
      <c r="HT258" s="76">
        <f t="shared" si="396"/>
        <v>0</v>
      </c>
      <c r="HU258" s="76">
        <f t="shared" si="397"/>
        <v>0</v>
      </c>
      <c r="HV258" s="76">
        <f t="shared" si="398"/>
        <v>0</v>
      </c>
      <c r="HW258" s="76">
        <f t="shared" si="399"/>
        <v>0</v>
      </c>
      <c r="HX258" s="76">
        <f t="shared" si="400"/>
        <v>0</v>
      </c>
      <c r="HY258" s="76">
        <f t="shared" si="401"/>
        <v>0</v>
      </c>
      <c r="HZ258" s="76">
        <f t="shared" si="402"/>
        <v>0</v>
      </c>
      <c r="IA258" s="76">
        <f t="shared" si="403"/>
        <v>0</v>
      </c>
      <c r="IB258" s="76">
        <f t="shared" si="404"/>
        <v>0</v>
      </c>
      <c r="IC258" s="76">
        <f t="shared" si="405"/>
        <v>0</v>
      </c>
      <c r="ID258" s="76">
        <f t="shared" si="502"/>
        <v>0</v>
      </c>
      <c r="IE258" s="78">
        <f>IF('Daftar Pegawai'!I252="ASN YANG TIDAK DIBAYARKAN TPP",100%,
 IF(HZ258&gt;=$C$4,100%,
 (HN258*3%)+H258+I258+J258+O258+P258+Q258+V258+W258+X258+AC258+AD258+AE258+AJ258+AK258+AL258+AQ258+AR258+AS258+AX258+AY258+AZ258+BE258+BF258+BG258+BL258+BM258+BN258+BS258+BT258+BU258+BZ258+CA258+CB258+CG258+CH258+CI258+CN258+CO258+CP258+CU258+CV258+CW258+DB258+DC258+DD258+DI258+DJ258+DK258+DP258+DQ258+DR258+DW258+DX258+DY258+ED258+EE258+EF258+EK258+EL258+EM258+ER258+ES258+ET258+EY258+EZ258+FA258+FF258+FG258+FH258+FM258+FN258+FO258+FT258+FU258+FV258+GA258+GB258+GC258+GH258+GI258+GJ258+GO258+GP258+GQ258+GV258+GW258+GX258+HC258+HD258+HE258+HJ258+HK258+HL258+'Daftar Pegawai'!K252+'Daftar Pegawai'!M252+'Daftar Pegawai'!U252+'Daftar Pegawai'!O252+'Daftar Pegawai'!Q252+'Daftar Pegawai'!S252
 )
)</f>
        <v>1</v>
      </c>
      <c r="IF258" s="78">
        <f t="shared" si="501"/>
        <v>1</v>
      </c>
    </row>
    <row r="259" spans="1:240" x14ac:dyDescent="0.25">
      <c r="A259" s="121">
        <f t="shared" si="407"/>
        <v>249</v>
      </c>
      <c r="B259" s="121">
        <f>'Daftar Pegawai'!B253</f>
        <v>0</v>
      </c>
      <c r="C259" s="121">
        <f>'Daftar Pegawai'!C253</f>
        <v>0</v>
      </c>
      <c r="D259" s="118"/>
      <c r="E259" s="118"/>
      <c r="F259" s="119"/>
      <c r="G259" s="119"/>
      <c r="H259" s="77">
        <f t="shared" si="408"/>
        <v>0</v>
      </c>
      <c r="I259" s="77">
        <f t="shared" si="409"/>
        <v>0</v>
      </c>
      <c r="J259" s="77">
        <f t="shared" si="410"/>
        <v>0</v>
      </c>
      <c r="K259" s="118"/>
      <c r="L259" s="118"/>
      <c r="M259" s="119"/>
      <c r="N259" s="119"/>
      <c r="O259" s="77">
        <f t="shared" si="411"/>
        <v>0</v>
      </c>
      <c r="P259" s="77">
        <f t="shared" si="412"/>
        <v>0</v>
      </c>
      <c r="Q259" s="77">
        <f t="shared" si="413"/>
        <v>0</v>
      </c>
      <c r="R259" s="118"/>
      <c r="S259" s="118"/>
      <c r="T259" s="119"/>
      <c r="U259" s="119"/>
      <c r="V259" s="77">
        <f t="shared" si="414"/>
        <v>0</v>
      </c>
      <c r="W259" s="77">
        <f t="shared" si="415"/>
        <v>0</v>
      </c>
      <c r="X259" s="77">
        <f t="shared" si="416"/>
        <v>0</v>
      </c>
      <c r="Y259" s="118"/>
      <c r="Z259" s="118"/>
      <c r="AA259" s="119"/>
      <c r="AB259" s="119"/>
      <c r="AC259" s="77">
        <f t="shared" si="417"/>
        <v>0</v>
      </c>
      <c r="AD259" s="77">
        <f t="shared" si="418"/>
        <v>0</v>
      </c>
      <c r="AE259" s="77">
        <f t="shared" si="419"/>
        <v>0</v>
      </c>
      <c r="AF259" s="118"/>
      <c r="AG259" s="118"/>
      <c r="AH259" s="119"/>
      <c r="AI259" s="119"/>
      <c r="AJ259" s="77">
        <f t="shared" si="420"/>
        <v>0</v>
      </c>
      <c r="AK259" s="77">
        <f t="shared" si="421"/>
        <v>0</v>
      </c>
      <c r="AL259" s="77">
        <f t="shared" si="422"/>
        <v>0</v>
      </c>
      <c r="AM259" s="118"/>
      <c r="AN259" s="118"/>
      <c r="AO259" s="119"/>
      <c r="AP259" s="119"/>
      <c r="AQ259" s="77">
        <f t="shared" si="423"/>
        <v>0</v>
      </c>
      <c r="AR259" s="77">
        <f t="shared" si="424"/>
        <v>0</v>
      </c>
      <c r="AS259" s="77">
        <f t="shared" si="425"/>
        <v>0</v>
      </c>
      <c r="AT259" s="118"/>
      <c r="AU259" s="118"/>
      <c r="AV259" s="119"/>
      <c r="AW259" s="119"/>
      <c r="AX259" s="77">
        <f t="shared" si="426"/>
        <v>0</v>
      </c>
      <c r="AY259" s="77">
        <f t="shared" si="427"/>
        <v>0</v>
      </c>
      <c r="AZ259" s="77">
        <f t="shared" si="428"/>
        <v>0</v>
      </c>
      <c r="BA259" s="118"/>
      <c r="BB259" s="118"/>
      <c r="BC259" s="119"/>
      <c r="BD259" s="119"/>
      <c r="BE259" s="77">
        <f t="shared" si="429"/>
        <v>0</v>
      </c>
      <c r="BF259" s="77">
        <f t="shared" si="430"/>
        <v>0</v>
      </c>
      <c r="BG259" s="77">
        <f t="shared" si="431"/>
        <v>0</v>
      </c>
      <c r="BH259" s="118"/>
      <c r="BI259" s="118"/>
      <c r="BJ259" s="119"/>
      <c r="BK259" s="119"/>
      <c r="BL259" s="77">
        <f t="shared" si="432"/>
        <v>0</v>
      </c>
      <c r="BM259" s="77">
        <f t="shared" si="433"/>
        <v>0</v>
      </c>
      <c r="BN259" s="77">
        <f t="shared" si="434"/>
        <v>0</v>
      </c>
      <c r="BO259" s="118"/>
      <c r="BP259" s="118"/>
      <c r="BQ259" s="119"/>
      <c r="BR259" s="119"/>
      <c r="BS259" s="77">
        <f t="shared" si="435"/>
        <v>0</v>
      </c>
      <c r="BT259" s="77">
        <f t="shared" si="436"/>
        <v>0</v>
      </c>
      <c r="BU259" s="77">
        <f t="shared" si="437"/>
        <v>0</v>
      </c>
      <c r="BV259" s="118"/>
      <c r="BW259" s="118"/>
      <c r="BX259" s="119"/>
      <c r="BY259" s="119"/>
      <c r="BZ259" s="77">
        <f t="shared" si="438"/>
        <v>0</v>
      </c>
      <c r="CA259" s="77">
        <f t="shared" si="439"/>
        <v>0</v>
      </c>
      <c r="CB259" s="77">
        <f t="shared" si="440"/>
        <v>0</v>
      </c>
      <c r="CC259" s="118"/>
      <c r="CD259" s="118"/>
      <c r="CE259" s="119"/>
      <c r="CF259" s="119"/>
      <c r="CG259" s="77">
        <f t="shared" si="441"/>
        <v>0</v>
      </c>
      <c r="CH259" s="77">
        <f t="shared" si="442"/>
        <v>0</v>
      </c>
      <c r="CI259" s="77">
        <f t="shared" si="443"/>
        <v>0</v>
      </c>
      <c r="CJ259" s="118"/>
      <c r="CK259" s="118"/>
      <c r="CL259" s="119"/>
      <c r="CM259" s="119"/>
      <c r="CN259" s="77">
        <f t="shared" si="444"/>
        <v>0</v>
      </c>
      <c r="CO259" s="77">
        <f t="shared" si="445"/>
        <v>0</v>
      </c>
      <c r="CP259" s="77">
        <f t="shared" si="446"/>
        <v>0</v>
      </c>
      <c r="CQ259" s="118"/>
      <c r="CR259" s="118"/>
      <c r="CS259" s="119"/>
      <c r="CT259" s="119"/>
      <c r="CU259" s="77">
        <f t="shared" si="447"/>
        <v>0</v>
      </c>
      <c r="CV259" s="77">
        <f t="shared" si="448"/>
        <v>0</v>
      </c>
      <c r="CW259" s="77">
        <f t="shared" si="449"/>
        <v>0</v>
      </c>
      <c r="CX259" s="118"/>
      <c r="CY259" s="118"/>
      <c r="CZ259" s="119"/>
      <c r="DA259" s="119"/>
      <c r="DB259" s="77">
        <f t="shared" si="450"/>
        <v>0</v>
      </c>
      <c r="DC259" s="77">
        <f t="shared" si="451"/>
        <v>0</v>
      </c>
      <c r="DD259" s="77">
        <f t="shared" si="452"/>
        <v>0</v>
      </c>
      <c r="DE259" s="118"/>
      <c r="DF259" s="118"/>
      <c r="DG259" s="119"/>
      <c r="DH259" s="119"/>
      <c r="DI259" s="77">
        <f t="shared" si="453"/>
        <v>0</v>
      </c>
      <c r="DJ259" s="77">
        <f t="shared" si="454"/>
        <v>0</v>
      </c>
      <c r="DK259" s="77">
        <f t="shared" si="455"/>
        <v>0</v>
      </c>
      <c r="DL259" s="118"/>
      <c r="DM259" s="118"/>
      <c r="DN259" s="119"/>
      <c r="DO259" s="119"/>
      <c r="DP259" s="77">
        <f t="shared" si="456"/>
        <v>0</v>
      </c>
      <c r="DQ259" s="77">
        <f t="shared" si="457"/>
        <v>0</v>
      </c>
      <c r="DR259" s="77">
        <f t="shared" si="458"/>
        <v>0</v>
      </c>
      <c r="DS259" s="118"/>
      <c r="DT259" s="118"/>
      <c r="DU259" s="119"/>
      <c r="DV259" s="119"/>
      <c r="DW259" s="77">
        <f t="shared" si="459"/>
        <v>0</v>
      </c>
      <c r="DX259" s="77">
        <f t="shared" si="460"/>
        <v>0</v>
      </c>
      <c r="DY259" s="77">
        <f t="shared" si="461"/>
        <v>0</v>
      </c>
      <c r="DZ259" s="118"/>
      <c r="EA259" s="118"/>
      <c r="EB259" s="119"/>
      <c r="EC259" s="119"/>
      <c r="ED259" s="77">
        <f t="shared" si="462"/>
        <v>0</v>
      </c>
      <c r="EE259" s="77">
        <f t="shared" si="463"/>
        <v>0</v>
      </c>
      <c r="EF259" s="77">
        <f t="shared" si="464"/>
        <v>0</v>
      </c>
      <c r="EG259" s="118"/>
      <c r="EH259" s="118"/>
      <c r="EI259" s="119"/>
      <c r="EJ259" s="119"/>
      <c r="EK259" s="77">
        <f t="shared" si="465"/>
        <v>0</v>
      </c>
      <c r="EL259" s="77">
        <f t="shared" si="466"/>
        <v>0</v>
      </c>
      <c r="EM259" s="77">
        <f t="shared" si="467"/>
        <v>0</v>
      </c>
      <c r="EN259" s="118"/>
      <c r="EO259" s="118"/>
      <c r="EP259" s="119"/>
      <c r="EQ259" s="119"/>
      <c r="ER259" s="77">
        <f t="shared" si="468"/>
        <v>0</v>
      </c>
      <c r="ES259" s="77">
        <f t="shared" si="469"/>
        <v>0</v>
      </c>
      <c r="ET259" s="77">
        <f t="shared" si="470"/>
        <v>0</v>
      </c>
      <c r="EU259" s="118"/>
      <c r="EV259" s="118"/>
      <c r="EW259" s="119"/>
      <c r="EX259" s="119"/>
      <c r="EY259" s="77">
        <f t="shared" si="471"/>
        <v>0</v>
      </c>
      <c r="EZ259" s="77">
        <f t="shared" si="472"/>
        <v>0</v>
      </c>
      <c r="FA259" s="77">
        <f t="shared" si="473"/>
        <v>0</v>
      </c>
      <c r="FB259" s="118"/>
      <c r="FC259" s="118"/>
      <c r="FD259" s="119"/>
      <c r="FE259" s="119"/>
      <c r="FF259" s="77">
        <f t="shared" si="474"/>
        <v>0</v>
      </c>
      <c r="FG259" s="77">
        <f t="shared" si="475"/>
        <v>0</v>
      </c>
      <c r="FH259" s="77">
        <f t="shared" si="476"/>
        <v>0</v>
      </c>
      <c r="FI259" s="118"/>
      <c r="FJ259" s="118"/>
      <c r="FK259" s="119"/>
      <c r="FL259" s="119"/>
      <c r="FM259" s="77">
        <f t="shared" si="477"/>
        <v>0</v>
      </c>
      <c r="FN259" s="77">
        <f t="shared" si="478"/>
        <v>0</v>
      </c>
      <c r="FO259" s="77">
        <f t="shared" si="479"/>
        <v>0</v>
      </c>
      <c r="FP259" s="118"/>
      <c r="FQ259" s="118"/>
      <c r="FR259" s="119"/>
      <c r="FS259" s="119"/>
      <c r="FT259" s="77">
        <f t="shared" si="480"/>
        <v>0</v>
      </c>
      <c r="FU259" s="77">
        <f t="shared" si="481"/>
        <v>0</v>
      </c>
      <c r="FV259" s="77">
        <f t="shared" si="482"/>
        <v>0</v>
      </c>
      <c r="FW259" s="118"/>
      <c r="FX259" s="118"/>
      <c r="FY259" s="119"/>
      <c r="FZ259" s="119"/>
      <c r="GA259" s="77">
        <f t="shared" si="483"/>
        <v>0</v>
      </c>
      <c r="GB259" s="77">
        <f t="shared" si="484"/>
        <v>0</v>
      </c>
      <c r="GC259" s="77">
        <f t="shared" si="485"/>
        <v>0</v>
      </c>
      <c r="GD259" s="118"/>
      <c r="GE259" s="118"/>
      <c r="GF259" s="119"/>
      <c r="GG259" s="119"/>
      <c r="GH259" s="77">
        <f t="shared" si="486"/>
        <v>0</v>
      </c>
      <c r="GI259" s="77">
        <f t="shared" si="487"/>
        <v>0</v>
      </c>
      <c r="GJ259" s="77">
        <f t="shared" si="488"/>
        <v>0</v>
      </c>
      <c r="GK259" s="118"/>
      <c r="GL259" s="118"/>
      <c r="GM259" s="119"/>
      <c r="GN259" s="119"/>
      <c r="GO259" s="77">
        <f t="shared" si="489"/>
        <v>0</v>
      </c>
      <c r="GP259" s="77">
        <f t="shared" si="490"/>
        <v>0</v>
      </c>
      <c r="GQ259" s="77">
        <f t="shared" si="491"/>
        <v>0</v>
      </c>
      <c r="GR259" s="118"/>
      <c r="GS259" s="118"/>
      <c r="GT259" s="119"/>
      <c r="GU259" s="119"/>
      <c r="GV259" s="77">
        <f t="shared" si="492"/>
        <v>0</v>
      </c>
      <c r="GW259" s="77">
        <f t="shared" si="493"/>
        <v>0</v>
      </c>
      <c r="GX259" s="77">
        <f t="shared" si="494"/>
        <v>0</v>
      </c>
      <c r="GY259" s="118"/>
      <c r="GZ259" s="118"/>
      <c r="HA259" s="119"/>
      <c r="HB259" s="119"/>
      <c r="HC259" s="77">
        <f t="shared" si="495"/>
        <v>0</v>
      </c>
      <c r="HD259" s="77">
        <f t="shared" si="496"/>
        <v>0</v>
      </c>
      <c r="HE259" s="77">
        <f t="shared" si="497"/>
        <v>0</v>
      </c>
      <c r="HF259" s="118"/>
      <c r="HG259" s="118"/>
      <c r="HH259" s="119"/>
      <c r="HI259" s="119"/>
      <c r="HJ259" s="77">
        <f t="shared" si="498"/>
        <v>0</v>
      </c>
      <c r="HK259" s="77">
        <f t="shared" si="499"/>
        <v>0</v>
      </c>
      <c r="HL259" s="77">
        <f t="shared" si="500"/>
        <v>0</v>
      </c>
      <c r="HM259" s="120"/>
      <c r="HN259" s="120"/>
      <c r="HO259" s="120"/>
      <c r="HP259" s="120"/>
      <c r="HQ259" s="120"/>
      <c r="HR259" s="120"/>
      <c r="HS259" s="76">
        <f t="shared" si="395"/>
        <v>0</v>
      </c>
      <c r="HT259" s="76">
        <f t="shared" si="396"/>
        <v>0</v>
      </c>
      <c r="HU259" s="76">
        <f t="shared" si="397"/>
        <v>0</v>
      </c>
      <c r="HV259" s="76">
        <f t="shared" si="398"/>
        <v>0</v>
      </c>
      <c r="HW259" s="76">
        <f t="shared" si="399"/>
        <v>0</v>
      </c>
      <c r="HX259" s="76">
        <f t="shared" si="400"/>
        <v>0</v>
      </c>
      <c r="HY259" s="76">
        <f t="shared" si="401"/>
        <v>0</v>
      </c>
      <c r="HZ259" s="76">
        <f t="shared" si="402"/>
        <v>0</v>
      </c>
      <c r="IA259" s="76">
        <f t="shared" si="403"/>
        <v>0</v>
      </c>
      <c r="IB259" s="76">
        <f t="shared" si="404"/>
        <v>0</v>
      </c>
      <c r="IC259" s="76">
        <f t="shared" si="405"/>
        <v>0</v>
      </c>
      <c r="ID259" s="76">
        <f t="shared" si="502"/>
        <v>0</v>
      </c>
      <c r="IE259" s="78">
        <f>IF('Daftar Pegawai'!I253="ASN YANG TIDAK DIBAYARKAN TPP",100%,
 IF(HZ259&gt;=$C$4,100%,
 (HN259*3%)+H259+I259+J259+O259+P259+Q259+V259+W259+X259+AC259+AD259+AE259+AJ259+AK259+AL259+AQ259+AR259+AS259+AX259+AY259+AZ259+BE259+BF259+BG259+BL259+BM259+BN259+BS259+BT259+BU259+BZ259+CA259+CB259+CG259+CH259+CI259+CN259+CO259+CP259+CU259+CV259+CW259+DB259+DC259+DD259+DI259+DJ259+DK259+DP259+DQ259+DR259+DW259+DX259+DY259+ED259+EE259+EF259+EK259+EL259+EM259+ER259+ES259+ET259+EY259+EZ259+FA259+FF259+FG259+FH259+FM259+FN259+FO259+FT259+FU259+FV259+GA259+GB259+GC259+GH259+GI259+GJ259+GO259+GP259+GQ259+GV259+GW259+GX259+HC259+HD259+HE259+HJ259+HK259+HL259+'Daftar Pegawai'!K253+'Daftar Pegawai'!M253+'Daftar Pegawai'!U253+'Daftar Pegawai'!O253+'Daftar Pegawai'!Q253+'Daftar Pegawai'!S253
 )
)</f>
        <v>1</v>
      </c>
      <c r="IF259" s="78">
        <f t="shared" si="501"/>
        <v>1</v>
      </c>
    </row>
    <row r="260" spans="1:240" x14ac:dyDescent="0.25">
      <c r="A260" s="121">
        <f t="shared" si="407"/>
        <v>250</v>
      </c>
      <c r="B260" s="121">
        <f>'Daftar Pegawai'!B254</f>
        <v>0</v>
      </c>
      <c r="C260" s="121">
        <f>'Daftar Pegawai'!C254</f>
        <v>0</v>
      </c>
      <c r="D260" s="118"/>
      <c r="E260" s="118"/>
      <c r="F260" s="119"/>
      <c r="G260" s="119"/>
      <c r="H260" s="77">
        <f t="shared" si="408"/>
        <v>0</v>
      </c>
      <c r="I260" s="77">
        <f>IF(AND((F260-$C$5)*24*60 &gt; 0,(F260-$C$5)*24*60 &lt; 31),0.5%,
  IF(AND((F260-$C$5)*24*60 &gt; 30,(F260-$C$5)*24*60 &lt; 61),1%,
  IF(AND((F260-$C$5)*24*60 &gt; 60,(F260-$C$5)*24*60 &lt; 91),1.25%,
  IF((F260-$C$5)*24*60 &gt; 90,1.5%,
  IF(AND(E260="HADIR",F260=""),1.5%,
  IF(E260="ALPA",1.5%,0%
  )
  )
  )
  )
  )
 )</f>
        <v>0</v>
      </c>
      <c r="J260" s="77">
        <f t="shared" si="410"/>
        <v>0</v>
      </c>
      <c r="K260" s="118"/>
      <c r="L260" s="118"/>
      <c r="M260" s="119"/>
      <c r="N260" s="119"/>
      <c r="O260" s="77">
        <f t="shared" si="411"/>
        <v>0</v>
      </c>
      <c r="P260" s="77">
        <f>IF(AND((M260-$C$5)*24*60 &gt; 0,(M260-$C$5)*24*60 &lt; 31),0.5%,
  IF(AND((M260-$C$5)*24*60 &gt; 30,(M260-$C$5)*24*60 &lt; 61),1%,
  IF(AND((M260-$C$5)*24*60 &gt; 60,(M260-$C$5)*24*60 &lt; 91),1.25%,
  IF((M260-$C$5)*24*60 &gt; 90,1.5%,
  IF(AND(L260="HADIR",M260=""),1.5%,
  IF(L260="ALPA",1.5%,0%
  )
  )
  )
  )
  )
 )</f>
        <v>0</v>
      </c>
      <c r="Q260" s="77">
        <f t="shared" si="413"/>
        <v>0</v>
      </c>
      <c r="R260" s="118"/>
      <c r="S260" s="118"/>
      <c r="T260" s="119"/>
      <c r="U260" s="119"/>
      <c r="V260" s="77">
        <f t="shared" si="414"/>
        <v>0</v>
      </c>
      <c r="W260" s="77">
        <f>IF(AND((T260-$C$5)*24*60 &gt; 0,(T260-$C$5)*24*60 &lt; 31),0.5%,
  IF(AND((T260-$C$5)*24*60 &gt; 30,(T260-$C$5)*24*60 &lt; 61),1%,
  IF(AND((T260-$C$5)*24*60 &gt; 60,(T260-$C$5)*24*60 &lt; 91),1.25%,
  IF((T260-$C$5)*24*60 &gt; 90,1.5%,
  IF(AND(S260="HADIR",T260=""),1.5%,
  IF(S260="ALPA",1.5%,0%
  )
  )
  )
  )
  )
 )</f>
        <v>0</v>
      </c>
      <c r="X260" s="77">
        <f t="shared" si="416"/>
        <v>0</v>
      </c>
      <c r="Y260" s="118"/>
      <c r="Z260" s="118"/>
      <c r="AA260" s="119"/>
      <c r="AB260" s="119"/>
      <c r="AC260" s="77">
        <f t="shared" si="417"/>
        <v>0</v>
      </c>
      <c r="AD260" s="77">
        <f>IF(AND((AA260-$C$5)*24*60 &gt; 0,(AA260-$C$5)*24*60 &lt; 31),0.5%,
  IF(AND((AA260-$C$5)*24*60 &gt; 30,(AA260-$C$5)*24*60 &lt; 61),1%,
  IF(AND((AA260-$C$5)*24*60 &gt; 60,(AA260-$C$5)*24*60 &lt; 91),1.25%,
  IF((AA260-$C$5)*24*60 &gt; 90,1.5%,
  IF(AND(Z260="HADIR",AA260=""),1.5%,
  IF(Z260="ALPA",1.5%,0%
  )
  )
  )
  )
  )
 )</f>
        <v>0</v>
      </c>
      <c r="AE260" s="77">
        <f t="shared" si="419"/>
        <v>0</v>
      </c>
      <c r="AF260" s="118"/>
      <c r="AG260" s="118"/>
      <c r="AH260" s="119"/>
      <c r="AI260" s="119"/>
      <c r="AJ260" s="77">
        <f t="shared" si="420"/>
        <v>0</v>
      </c>
      <c r="AK260" s="77">
        <f>IF(AND((AH260-$C$5)*24*60 &gt; 0,(AH260-$C$5)*24*60 &lt; 31),0.5%,
  IF(AND((AH260-$C$5)*24*60 &gt; 30,(AH260-$C$5)*24*60 &lt; 61),1%,
  IF(AND((AH260-$C$5)*24*60 &gt; 60,(AH260-$C$5)*24*60 &lt; 91),1.25%,
  IF((AH260-$C$5)*24*60 &gt; 90,1.5%,
  IF(AND(AG260="HADIR",AH260=""),1.5%,
  IF(AG260="ALPA",1.5%,0%
  )
  )
  )
  )
  )
 )</f>
        <v>0</v>
      </c>
      <c r="AL260" s="77">
        <f t="shared" si="422"/>
        <v>0</v>
      </c>
      <c r="AM260" s="118"/>
      <c r="AN260" s="118"/>
      <c r="AO260" s="119"/>
      <c r="AP260" s="119"/>
      <c r="AQ260" s="77">
        <f t="shared" si="423"/>
        <v>0</v>
      </c>
      <c r="AR260" s="77">
        <f>IF(AND((AO260-$C$5)*24*60 &gt; 0,(AO260-$C$5)*24*60 &lt; 31),0.5%,
  IF(AND((AO260-$C$5)*24*60 &gt; 30,(AO260-$C$5)*24*60 &lt; 61),1%,
  IF(AND((AO260-$C$5)*24*60 &gt; 60,(AO260-$C$5)*24*60 &lt; 91),1.25%,
  IF((AO260-$C$5)*24*60 &gt; 90,1.5%,
  IF(AND(AN260="HADIR",AO260=""),1.5%,
  IF(AN260="ALPA",1.5%,0%
  )
  )
  )
  )
  )
 )</f>
        <v>0</v>
      </c>
      <c r="AS260" s="77">
        <f t="shared" si="425"/>
        <v>0</v>
      </c>
      <c r="AT260" s="118"/>
      <c r="AU260" s="118"/>
      <c r="AV260" s="119"/>
      <c r="AW260" s="119"/>
      <c r="AX260" s="77">
        <f t="shared" si="426"/>
        <v>0</v>
      </c>
      <c r="AY260" s="77">
        <f>IF(AND((AV260-$C$5)*24*60 &gt; 0,(AV260-$C$5)*24*60 &lt; 31),0.5%,
  IF(AND((AV260-$C$5)*24*60 &gt; 30,(AV260-$C$5)*24*60 &lt; 61),1%,
  IF(AND((AV260-$C$5)*24*60 &gt; 60,(AV260-$C$5)*24*60 &lt; 91),1.25%,
  IF((AV260-$C$5)*24*60 &gt; 90,1.5%,
  IF(AND(AU260="HADIR",AV260=""),1.5%,
  IF(AU260="ALPA",1.5%,0%
  )
  )
  )
  )
  )
 )</f>
        <v>0</v>
      </c>
      <c r="AZ260" s="77">
        <f t="shared" si="428"/>
        <v>0</v>
      </c>
      <c r="BA260" s="118"/>
      <c r="BB260" s="118"/>
      <c r="BC260" s="119"/>
      <c r="BD260" s="119"/>
      <c r="BE260" s="77">
        <f t="shared" si="429"/>
        <v>0</v>
      </c>
      <c r="BF260" s="77">
        <f>IF(AND((BC260-$C$5)*24*60 &gt; 0,(BC260-$C$5)*24*60 &lt; 31),0.5%,
  IF(AND((BC260-$C$5)*24*60 &gt; 30,(BC260-$C$5)*24*60 &lt; 61),1%,
  IF(AND((BC260-$C$5)*24*60 &gt; 60,(BC260-$C$5)*24*60 &lt; 91),1.25%,
  IF((BC260-$C$5)*24*60 &gt; 90,1.5%,
  IF(AND(BB260="HADIR",BC260=""),1.5%,
  IF(BB260="ALPA",1.5%,0%
  )
  )
  )
  )
  )
 )</f>
        <v>0</v>
      </c>
      <c r="BG260" s="77">
        <f t="shared" si="431"/>
        <v>0</v>
      </c>
      <c r="BH260" s="118"/>
      <c r="BI260" s="118"/>
      <c r="BJ260" s="119"/>
      <c r="BK260" s="119"/>
      <c r="BL260" s="77">
        <f t="shared" si="432"/>
        <v>0</v>
      </c>
      <c r="BM260" s="77">
        <f>IF(AND((BJ260-$C$5)*24*60 &gt; 0,(BJ260-$C$5)*24*60 &lt; 31),0.5%,
  IF(AND((BJ260-$C$5)*24*60 &gt; 30,(BJ260-$C$5)*24*60 &lt; 61),1%,
  IF(AND((BJ260-$C$5)*24*60 &gt; 60,(BJ260-$C$5)*24*60 &lt; 91),1.25%,
  IF((BJ260-$C$5)*24*60 &gt; 90,1.5%,
  IF(AND(BI260="HADIR",BJ260=""),1.5%,
  IF(BI260="ALPA",1.5%,0%
  )
  )
  )
  )
  )
 )</f>
        <v>0</v>
      </c>
      <c r="BN260" s="77">
        <f t="shared" si="434"/>
        <v>0</v>
      </c>
      <c r="BO260" s="118"/>
      <c r="BP260" s="118"/>
      <c r="BQ260" s="119"/>
      <c r="BR260" s="119"/>
      <c r="BS260" s="77">
        <f t="shared" si="435"/>
        <v>0</v>
      </c>
      <c r="BT260" s="77">
        <f>IF(AND((BQ260-$C$5)*24*60 &gt; 0,(BQ260-$C$5)*24*60 &lt; 31),0.5%,
  IF(AND((BQ260-$C$5)*24*60 &gt; 30,(BQ260-$C$5)*24*60 &lt; 61),1%,
  IF(AND((BQ260-$C$5)*24*60 &gt; 60,(BQ260-$C$5)*24*60 &lt; 91),1.25%,
  IF((BQ260-$C$5)*24*60 &gt; 90,1.5%,
  IF(AND(BP260="HADIR",BQ260=""),1.5%,
  IF(BP260="ALPA",1.5%,0%
  )
  )
  )
  )
  )
 )</f>
        <v>0</v>
      </c>
      <c r="BU260" s="77">
        <f t="shared" si="437"/>
        <v>0</v>
      </c>
      <c r="BV260" s="118"/>
      <c r="BW260" s="118"/>
      <c r="BX260" s="119"/>
      <c r="BY260" s="119"/>
      <c r="BZ260" s="77">
        <f t="shared" si="438"/>
        <v>0</v>
      </c>
      <c r="CA260" s="77">
        <f>IF(AND((BX260-$C$5)*24*60 &gt; 0,(BX260-$C$5)*24*60 &lt; 31),0.5%,
  IF(AND((BX260-$C$5)*24*60 &gt; 30,(BX260-$C$5)*24*60 &lt; 61),1%,
  IF(AND((BX260-$C$5)*24*60 &gt; 60,(BX260-$C$5)*24*60 &lt; 91),1.25%,
  IF((BX260-$C$5)*24*60 &gt; 90,1.5%,
  IF(AND(BW260="HADIR",BX260=""),1.5%,
  IF(BW260="ALPA",1.5%,0%
  )
  )
  )
  )
  )
 )</f>
        <v>0</v>
      </c>
      <c r="CB260" s="77">
        <f t="shared" si="440"/>
        <v>0</v>
      </c>
      <c r="CC260" s="118"/>
      <c r="CD260" s="118"/>
      <c r="CE260" s="119"/>
      <c r="CF260" s="119"/>
      <c r="CG260" s="77">
        <f t="shared" si="441"/>
        <v>0</v>
      </c>
      <c r="CH260" s="77">
        <f>IF(AND((CE260-$C$5)*24*60 &gt; 0,(CE260-$C$5)*24*60 &lt; 31),0.5%,
  IF(AND((CE260-$C$5)*24*60 &gt; 30,(CE260-$C$5)*24*60 &lt; 61),1%,
  IF(AND((CE260-$C$5)*24*60 &gt; 60,(CE260-$C$5)*24*60 &lt; 91),1.25%,
  IF((CE260-$C$5)*24*60 &gt; 90,1.5%,
  IF(AND(CD260="HADIR",CE260=""),1.5%,
  IF(CD260="ALPA",1.5%,0%
  )
  )
  )
  )
  )
 )</f>
        <v>0</v>
      </c>
      <c r="CI260" s="77">
        <f t="shared" si="443"/>
        <v>0</v>
      </c>
      <c r="CJ260" s="118"/>
      <c r="CK260" s="118"/>
      <c r="CL260" s="119"/>
      <c r="CM260" s="119"/>
      <c r="CN260" s="77">
        <f t="shared" si="444"/>
        <v>0</v>
      </c>
      <c r="CO260" s="77">
        <f>IF(AND((CL260-$C$5)*24*60 &gt; 0,(CL260-$C$5)*24*60 &lt; 31),0.5%,
  IF(AND((CL260-$C$5)*24*60 &gt; 30,(CL260-$C$5)*24*60 &lt; 61),1%,
  IF(AND((CL260-$C$5)*24*60 &gt; 60,(CL260-$C$5)*24*60 &lt; 91),1.25%,
  IF((CL260-$C$5)*24*60 &gt; 90,1.5%,
  IF(AND(CK260="HADIR",CL260=""),1.5%,
  IF(CK260="ALPA",1.5%,0%
  )
  )
  )
  )
  )
 )</f>
        <v>0</v>
      </c>
      <c r="CP260" s="77">
        <f t="shared" si="446"/>
        <v>0</v>
      </c>
      <c r="CQ260" s="118"/>
      <c r="CR260" s="118"/>
      <c r="CS260" s="119"/>
      <c r="CT260" s="119"/>
      <c r="CU260" s="77">
        <f t="shared" si="447"/>
        <v>0</v>
      </c>
      <c r="CV260" s="77">
        <f>IF(AND((CS260-$C$5)*24*60 &gt; 0,(CS260-$C$5)*24*60 &lt; 31),0.5%,
  IF(AND((CS260-$C$5)*24*60 &gt; 30,(CS260-$C$5)*24*60 &lt; 61),1%,
  IF(AND((CS260-$C$5)*24*60 &gt; 60,(CS260-$C$5)*24*60 &lt; 91),1.25%,
  IF((CS260-$C$5)*24*60 &gt; 90,1.5%,
  IF(AND(CR260="HADIR",CS260=""),1.5%,
  IF(CR260="ALPA",1.5%,0%
  )
  )
  )
  )
  )
 )</f>
        <v>0</v>
      </c>
      <c r="CW260" s="77">
        <f t="shared" si="449"/>
        <v>0</v>
      </c>
      <c r="CX260" s="118"/>
      <c r="CY260" s="118"/>
      <c r="CZ260" s="119"/>
      <c r="DA260" s="119"/>
      <c r="DB260" s="77">
        <f t="shared" si="450"/>
        <v>0</v>
      </c>
      <c r="DC260" s="77">
        <f>IF(AND((CZ260-$C$5)*24*60 &gt; 0,(CZ260-$C$5)*24*60 &lt; 31),0.5%,
  IF(AND((CZ260-$C$5)*24*60 &gt; 30,(CZ260-$C$5)*24*60 &lt; 61),1%,
  IF(AND((CZ260-$C$5)*24*60 &gt; 60,(CZ260-$C$5)*24*60 &lt; 91),1.25%,
  IF((CZ260-$C$5)*24*60 &gt; 90,1.5%,
  IF(AND(CY260="HADIR",CZ260=""),1.5%,
  IF(CY260="ALPA",1.5%,0%
  )
  )
  )
  )
  )
 )</f>
        <v>0</v>
      </c>
      <c r="DD260" s="77">
        <f t="shared" si="452"/>
        <v>0</v>
      </c>
      <c r="DE260" s="118"/>
      <c r="DF260" s="118"/>
      <c r="DG260" s="119"/>
      <c r="DH260" s="119"/>
      <c r="DI260" s="77">
        <f t="shared" si="453"/>
        <v>0</v>
      </c>
      <c r="DJ260" s="77">
        <f>IF(AND((DG260-$C$5)*24*60 &gt; 0,(DG260-$C$5)*24*60 &lt; 31),0.5%,
  IF(AND((DG260-$C$5)*24*60 &gt; 30,(DG260-$C$5)*24*60 &lt; 61),1%,
  IF(AND((DG260-$C$5)*24*60 &gt; 60,(DG260-$C$5)*24*60 &lt; 91),1.25%,
  IF((DG260-$C$5)*24*60 &gt; 90,1.5%,
  IF(AND(DF260="HADIR",DG260=""),1.5%,
  IF(DF260="ALPA",1.5%,0%
  )
  )
  )
  )
  )
 )</f>
        <v>0</v>
      </c>
      <c r="DK260" s="77">
        <f t="shared" si="455"/>
        <v>0</v>
      </c>
      <c r="DL260" s="118"/>
      <c r="DM260" s="118"/>
      <c r="DN260" s="119"/>
      <c r="DO260" s="119"/>
      <c r="DP260" s="77">
        <f t="shared" si="456"/>
        <v>0</v>
      </c>
      <c r="DQ260" s="77">
        <f>IF(AND((DN260-$C$5)*24*60 &gt; 0,(DN260-$C$5)*24*60 &lt; 31),0.5%,
  IF(AND((DN260-$C$5)*24*60 &gt; 30,(DN260-$C$5)*24*60 &lt; 61),1%,
  IF(AND((DN260-$C$5)*24*60 &gt; 60,(DN260-$C$5)*24*60 &lt; 91),1.25%,
  IF((DN260-$C$5)*24*60 &gt; 90,1.5%,
  IF(AND(DM260="HADIR",DN260=""),1.5%,
  IF(DM260="ALPA",1.5%,0%
  )
  )
  )
  )
  )
 )</f>
        <v>0</v>
      </c>
      <c r="DR260" s="77">
        <f t="shared" si="458"/>
        <v>0</v>
      </c>
      <c r="DS260" s="118"/>
      <c r="DT260" s="118"/>
      <c r="DU260" s="119"/>
      <c r="DV260" s="119"/>
      <c r="DW260" s="77">
        <f t="shared" si="459"/>
        <v>0</v>
      </c>
      <c r="DX260" s="77">
        <f>IF(AND((DU260-$C$5)*24*60 &gt; 0,(DU260-$C$5)*24*60 &lt; 31),0.5%,
  IF(AND((DU260-$C$5)*24*60 &gt; 30,(DU260-$C$5)*24*60 &lt; 61),1%,
  IF(AND((DU260-$C$5)*24*60 &gt; 60,(DU260-$C$5)*24*60 &lt; 91),1.25%,
  IF((DU260-$C$5)*24*60 &gt; 90,1.5%,
  IF(AND(DT260="HADIR",DU260=""),1.5%,
  IF(DT260="ALPA",1.5%,0%
  )
  )
  )
  )
  )
 )</f>
        <v>0</v>
      </c>
      <c r="DY260" s="77">
        <f t="shared" si="461"/>
        <v>0</v>
      </c>
      <c r="DZ260" s="118"/>
      <c r="EA260" s="118"/>
      <c r="EB260" s="119"/>
      <c r="EC260" s="119"/>
      <c r="ED260" s="77">
        <f t="shared" si="462"/>
        <v>0</v>
      </c>
      <c r="EE260" s="77">
        <f>IF(AND((EB260-$C$5)*24*60 &gt; 0,(EB260-$C$5)*24*60 &lt; 31),0.5%,
  IF(AND((EB260-$C$5)*24*60 &gt; 30,(EB260-$C$5)*24*60 &lt; 61),1%,
  IF(AND((EB260-$C$5)*24*60 &gt; 60,(EB260-$C$5)*24*60 &lt; 91),1.25%,
  IF((EB260-$C$5)*24*60 &gt; 90,1.5%,
  IF(AND(EA260="HADIR",EB260=""),1.5%,
  IF(EA260="ALPA",1.5%,0%
  )
  )
  )
  )
  )
 )</f>
        <v>0</v>
      </c>
      <c r="EF260" s="77">
        <f t="shared" si="464"/>
        <v>0</v>
      </c>
      <c r="EG260" s="118"/>
      <c r="EH260" s="118"/>
      <c r="EI260" s="119"/>
      <c r="EJ260" s="119"/>
      <c r="EK260" s="77">
        <f t="shared" si="465"/>
        <v>0</v>
      </c>
      <c r="EL260" s="77">
        <f>IF(AND((EI260-$C$5)*24*60 &gt; 0,(EI260-$C$5)*24*60 &lt; 31),0.5%,
  IF(AND((EI260-$C$5)*24*60 &gt; 30,(EI260-$C$5)*24*60 &lt; 61),1%,
  IF(AND((EI260-$C$5)*24*60 &gt; 60,(EI260-$C$5)*24*60 &lt; 91),1.25%,
  IF((EI260-$C$5)*24*60 &gt; 90,1.5%,
  IF(AND(EH260="HADIR",EI260=""),1.5%,
  IF(EH260="ALPA",1.5%,0%
  )
  )
  )
  )
  )
 )</f>
        <v>0</v>
      </c>
      <c r="EM260" s="77">
        <f t="shared" si="467"/>
        <v>0</v>
      </c>
      <c r="EN260" s="118"/>
      <c r="EO260" s="118"/>
      <c r="EP260" s="119"/>
      <c r="EQ260" s="119"/>
      <c r="ER260" s="77">
        <f t="shared" si="468"/>
        <v>0</v>
      </c>
      <c r="ES260" s="77">
        <f>IF(AND((EP260-$C$5)*24*60 &gt; 0,(EP260-$C$5)*24*60 &lt; 31),0.5%,
  IF(AND((EP260-$C$5)*24*60 &gt; 30,(EP260-$C$5)*24*60 &lt; 61),1%,
  IF(AND((EP260-$C$5)*24*60 &gt; 60,(EP260-$C$5)*24*60 &lt; 91),1.25%,
  IF((EP260-$C$5)*24*60 &gt; 90,1.5%,
  IF(AND(EO260="HADIR",EP260=""),1.5%,
  IF(EO260="ALPA",1.5%,0%
  )
  )
  )
  )
  )
 )</f>
        <v>0</v>
      </c>
      <c r="ET260" s="77">
        <f t="shared" si="470"/>
        <v>0</v>
      </c>
      <c r="EU260" s="118"/>
      <c r="EV260" s="118"/>
      <c r="EW260" s="119"/>
      <c r="EX260" s="119"/>
      <c r="EY260" s="77">
        <f t="shared" si="471"/>
        <v>0</v>
      </c>
      <c r="EZ260" s="77">
        <f>IF(AND((EW260-$C$5)*24*60 &gt; 0,(EW260-$C$5)*24*60 &lt; 31),0.5%,
  IF(AND((EW260-$C$5)*24*60 &gt; 30,(EW260-$C$5)*24*60 &lt; 61),1%,
  IF(AND((EW260-$C$5)*24*60 &gt; 60,(EW260-$C$5)*24*60 &lt; 91),1.25%,
  IF((EW260-$C$5)*24*60 &gt; 90,1.5%,
  IF(AND(EV260="HADIR",EW260=""),1.5%,
  IF(EV260="ALPA",1.5%,0%
  )
  )
  )
  )
  )
 )</f>
        <v>0</v>
      </c>
      <c r="FA260" s="77">
        <f t="shared" si="473"/>
        <v>0</v>
      </c>
      <c r="FB260" s="118"/>
      <c r="FC260" s="118"/>
      <c r="FD260" s="119"/>
      <c r="FE260" s="119"/>
      <c r="FF260" s="77">
        <f t="shared" si="474"/>
        <v>0</v>
      </c>
      <c r="FG260" s="77">
        <f>IF(AND((FD260-$C$5)*24*60 &gt; 0,(FD260-$C$5)*24*60 &lt; 31),0.5%,
  IF(AND((FD260-$C$5)*24*60 &gt; 30,(FD260-$C$5)*24*60 &lt; 61),1%,
  IF(AND((FD260-$C$5)*24*60 &gt; 60,(FD260-$C$5)*24*60 &lt; 91),1.25%,
  IF((FD260-$C$5)*24*60 &gt; 90,1.5%,
  IF(AND(FC260="HADIR",FD260=""),1.5%,
  IF(FC260="ALPA",1.5%,0%
  )
  )
  )
  )
  )
 )</f>
        <v>0</v>
      </c>
      <c r="FH260" s="77">
        <f t="shared" si="476"/>
        <v>0</v>
      </c>
      <c r="FI260" s="118"/>
      <c r="FJ260" s="118"/>
      <c r="FK260" s="119"/>
      <c r="FL260" s="119"/>
      <c r="FM260" s="77">
        <f t="shared" si="477"/>
        <v>0</v>
      </c>
      <c r="FN260" s="77">
        <f>IF(AND((FK260-$C$5)*24*60 &gt; 0,(FK260-$C$5)*24*60 &lt; 31),0.5%,
  IF(AND((FK260-$C$5)*24*60 &gt; 30,(FK260-$C$5)*24*60 &lt; 61),1%,
  IF(AND((FK260-$C$5)*24*60 &gt; 60,(FK260-$C$5)*24*60 &lt; 91),1.25%,
  IF((FK260-$C$5)*24*60 &gt; 90,1.5%,
  IF(AND(FJ260="HADIR",FK260=""),1.5%,
  IF(FJ260="ALPA",1.5%,0%
  )
  )
  )
  )
  )
 )</f>
        <v>0</v>
      </c>
      <c r="FO260" s="77">
        <f t="shared" si="479"/>
        <v>0</v>
      </c>
      <c r="FP260" s="118"/>
      <c r="FQ260" s="118"/>
      <c r="FR260" s="119"/>
      <c r="FS260" s="119"/>
      <c r="FT260" s="77">
        <f t="shared" si="480"/>
        <v>0</v>
      </c>
      <c r="FU260" s="77">
        <f>IF(AND((FR260-$C$5)*24*60 &gt; 0,(FR260-$C$5)*24*60 &lt; 31),0.5%,
  IF(AND((FR260-$C$5)*24*60 &gt; 30,(FR260-$C$5)*24*60 &lt; 61),1%,
  IF(AND((FR260-$C$5)*24*60 &gt; 60,(FR260-$C$5)*24*60 &lt; 91),1.25%,
  IF((FR260-$C$5)*24*60 &gt; 90,1.5%,
  IF(AND(FQ260="HADIR",FR260=""),1.5%,
  IF(FQ260="ALPA",1.5%,0%
  )
  )
  )
  )
  )
 )</f>
        <v>0</v>
      </c>
      <c r="FV260" s="77">
        <f t="shared" si="482"/>
        <v>0</v>
      </c>
      <c r="FW260" s="118"/>
      <c r="FX260" s="118"/>
      <c r="FY260" s="119"/>
      <c r="FZ260" s="119"/>
      <c r="GA260" s="77">
        <f t="shared" si="483"/>
        <v>0</v>
      </c>
      <c r="GB260" s="77">
        <f>IF(AND((FY260-$C$5)*24*60 &gt; 0,(FY260-$C$5)*24*60 &lt; 31),0.5%,
  IF(AND((FY260-$C$5)*24*60 &gt; 30,(FY260-$C$5)*24*60 &lt; 61),1%,
  IF(AND((FY260-$C$5)*24*60 &gt; 60,(FY260-$C$5)*24*60 &lt; 91),1.25%,
  IF((FY260-$C$5)*24*60 &gt; 90,1.5%,
  IF(AND(FX260="HADIR",FY260=""),1.5%,
  IF(FX260="ALPA",1.5%,0%
  )
  )
  )
  )
  )
 )</f>
        <v>0</v>
      </c>
      <c r="GC260" s="77">
        <f t="shared" si="485"/>
        <v>0</v>
      </c>
      <c r="GD260" s="118"/>
      <c r="GE260" s="118"/>
      <c r="GF260" s="119"/>
      <c r="GG260" s="119"/>
      <c r="GH260" s="77">
        <f t="shared" si="486"/>
        <v>0</v>
      </c>
      <c r="GI260" s="77">
        <f>IF(AND((GF260-$C$5)*24*60 &gt; 0,(GF260-$C$5)*24*60 &lt; 31),0.5%,
  IF(AND((GF260-$C$5)*24*60 &gt; 30,(GF260-$C$5)*24*60 &lt; 61),1%,
  IF(AND((GF260-$C$5)*24*60 &gt; 60,(GF260-$C$5)*24*60 &lt; 91),1.25%,
  IF((GF260-$C$5)*24*60 &gt; 90,1.5%,
  IF(AND(GE260="HADIR",GF260=""),1.5%,
  IF(GE260="ALPA",1.5%,0%
  )
  )
  )
  )
  )
 )</f>
        <v>0</v>
      </c>
      <c r="GJ260" s="77">
        <f t="shared" si="488"/>
        <v>0</v>
      </c>
      <c r="GK260" s="118"/>
      <c r="GL260" s="118"/>
      <c r="GM260" s="119"/>
      <c r="GN260" s="119"/>
      <c r="GO260" s="77">
        <f t="shared" si="489"/>
        <v>0</v>
      </c>
      <c r="GP260" s="77">
        <f>IF(AND((GM260-$C$5)*24*60 &gt; 0,(GM260-$C$5)*24*60 &lt; 31),0.5%,
  IF(AND((GM260-$C$5)*24*60 &gt; 30,(GM260-$C$5)*24*60 &lt; 61),1%,
  IF(AND((GM260-$C$5)*24*60 &gt; 60,(GM260-$C$5)*24*60 &lt; 91),1.25%,
  IF((GM260-$C$5)*24*60 &gt; 90,1.5%,
  IF(AND(GL260="HADIR",GM260=""),1.5%,
  IF(GL260="ALPA",1.5%,0%
  )
  )
  )
  )
  )
 )</f>
        <v>0</v>
      </c>
      <c r="GQ260" s="77">
        <f t="shared" si="491"/>
        <v>0</v>
      </c>
      <c r="GR260" s="118"/>
      <c r="GS260" s="118"/>
      <c r="GT260" s="119"/>
      <c r="GU260" s="119"/>
      <c r="GV260" s="77">
        <f t="shared" si="492"/>
        <v>0</v>
      </c>
      <c r="GW260" s="77">
        <f>IF(AND((GT260-$C$5)*24*60 &gt; 0,(GT260-$C$5)*24*60 &lt; 31),0.5%,
  IF(AND((GT260-$C$5)*24*60 &gt; 30,(GT260-$C$5)*24*60 &lt; 61),1%,
  IF(AND((GT260-$C$5)*24*60 &gt; 60,(GT260-$C$5)*24*60 &lt; 91),1.25%,
  IF((GT260-$C$5)*24*60 &gt; 90,1.5%,
  IF(AND(GS260="HADIR",GT260=""),1.5%,
  IF(GS260="ALPA",1.5%,0%
  )
  )
  )
  )
  )
 )</f>
        <v>0</v>
      </c>
      <c r="GX260" s="77">
        <f t="shared" si="494"/>
        <v>0</v>
      </c>
      <c r="GY260" s="118"/>
      <c r="GZ260" s="118"/>
      <c r="HA260" s="119"/>
      <c r="HB260" s="119"/>
      <c r="HC260" s="77">
        <f t="shared" si="495"/>
        <v>0</v>
      </c>
      <c r="HD260" s="77">
        <f>IF(AND((HA260-$C$5)*24*60 &gt; 0,(HA260-$C$5)*24*60 &lt; 31),0.5%,
  IF(AND((HA260-$C$5)*24*60 &gt; 30,(HA260-$C$5)*24*60 &lt; 61),1%,
  IF(AND((HA260-$C$5)*24*60 &gt; 60,(HA260-$C$5)*24*60 &lt; 91),1.25%,
  IF((HA260-$C$5)*24*60 &gt; 90,1.5%,
  IF(AND(GZ260="HADIR",HA260=""),1.5%,
  IF(GZ260="ALPA",1.5%,0%
  )
  )
  )
  )
  )
 )</f>
        <v>0</v>
      </c>
      <c r="HE260" s="77">
        <f t="shared" si="497"/>
        <v>0</v>
      </c>
      <c r="HF260" s="118"/>
      <c r="HG260" s="118"/>
      <c r="HH260" s="119"/>
      <c r="HI260" s="119"/>
      <c r="HJ260" s="77">
        <f t="shared" si="498"/>
        <v>0</v>
      </c>
      <c r="HK260" s="77">
        <f>IF(AND((HH260-$C$5)*24*60 &gt; 0,(HH260-$C$5)*24*60 &lt; 31),0.5%,
  IF(AND((HH260-$C$5)*24*60 &gt; 30,(HH260-$C$5)*24*60 &lt; 61),1%,
  IF(AND((HH260-$C$5)*24*60 &gt; 60,(HH260-$C$5)*24*60 &lt; 91),1.25%,
  IF((HH260-$C$5)*24*60 &gt; 90,1.5%,
  IF(AND(HG260="HADIR",HH260=""),1.5%,
  IF(HG260="ALPA",1.5%,0%
  )
  )
  )
  )
  )
 )</f>
        <v>0</v>
      </c>
      <c r="HL260" s="77">
        <f t="shared" si="500"/>
        <v>0</v>
      </c>
      <c r="HM260" s="120"/>
      <c r="HN260" s="120"/>
      <c r="HO260" s="120"/>
      <c r="HP260" s="120"/>
      <c r="HQ260" s="120"/>
      <c r="HR260" s="120"/>
      <c r="HS260" s="76">
        <f t="shared" si="395"/>
        <v>0</v>
      </c>
      <c r="HT260" s="76">
        <f t="shared" si="396"/>
        <v>0</v>
      </c>
      <c r="HU260" s="76">
        <f t="shared" si="397"/>
        <v>0</v>
      </c>
      <c r="HV260" s="76">
        <f t="shared" si="398"/>
        <v>0</v>
      </c>
      <c r="HW260" s="76">
        <f t="shared" si="399"/>
        <v>0</v>
      </c>
      <c r="HX260" s="76">
        <f t="shared" si="400"/>
        <v>0</v>
      </c>
      <c r="HY260" s="76">
        <f t="shared" si="401"/>
        <v>0</v>
      </c>
      <c r="HZ260" s="76">
        <f t="shared" si="402"/>
        <v>0</v>
      </c>
      <c r="IA260" s="76">
        <f t="shared" si="403"/>
        <v>0</v>
      </c>
      <c r="IB260" s="76">
        <f t="shared" si="404"/>
        <v>0</v>
      </c>
      <c r="IC260" s="76">
        <f t="shared" si="405"/>
        <v>0</v>
      </c>
      <c r="ID260" s="76">
        <f t="shared" si="502"/>
        <v>0</v>
      </c>
      <c r="IE260" s="78">
        <f>IF('Daftar Pegawai'!I254="ASN YANG TIDAK DIBAYARKAN TPP",100%,
 IF(HZ260&gt;=$C$4,100%,
 (HN260*3%)+H260+I260+J260+O260+P260+Q260+V260+W260+X260+AC260+AD260+AE260+AJ260+AK260+AL260+AQ260+AR260+AS260+AX260+AY260+AZ260+BE260+BF260+BG260+BL260+BM260+BN260+BS260+BT260+BU260+BZ260+CA260+CB260+CG260+CH260+CI260+CN260+CO260+CP260+CU260+CV260+CW260+DB260+DC260+DD260+DI260+DJ260+DK260+DP260+DQ260+DR260+DW260+DX260+DY260+ED260+EE260+EF260+EK260+EL260+EM260+ER260+ES260+ET260+EY260+EZ260+FA260+FF260+FG260+FH260+FM260+FN260+FO260+FT260+FU260+FV260+GA260+GB260+GC260+GH260+GI260+GJ260+GO260+GP260+GQ260+GV260+GW260+GX260+HC260+HD260+HE260+HJ260+HK260+HL260+'Daftar Pegawai'!K254+'Daftar Pegawai'!M254+'Daftar Pegawai'!U254+'Daftar Pegawai'!O254+'Daftar Pegawai'!Q254+'Daftar Pegawai'!S254
 )
)</f>
        <v>1</v>
      </c>
      <c r="IF260" s="78">
        <f t="shared" si="501"/>
        <v>1</v>
      </c>
    </row>
    <row r="265" spans="1:240" x14ac:dyDescent="0.25">
      <c r="HS265" s="72"/>
    </row>
  </sheetData>
  <sheetProtection password="CC3D" sheet="1" objects="1" scenarios="1" formatRows="0"/>
  <mergeCells count="70">
    <mergeCell ref="GR9:GU9"/>
    <mergeCell ref="GY9:HB9"/>
    <mergeCell ref="HF9:HI9"/>
    <mergeCell ref="GK9:GN9"/>
    <mergeCell ref="GR8:GU8"/>
    <mergeCell ref="GY8:HB8"/>
    <mergeCell ref="HF8:HI8"/>
    <mergeCell ref="GK8:GN8"/>
    <mergeCell ref="DS8:DV8"/>
    <mergeCell ref="DZ8:EC8"/>
    <mergeCell ref="FI9:FL9"/>
    <mergeCell ref="EG8:EJ8"/>
    <mergeCell ref="R9:U9"/>
    <mergeCell ref="Y9:AB9"/>
    <mergeCell ref="AF9:AI9"/>
    <mergeCell ref="AM9:AP9"/>
    <mergeCell ref="AT9:AW9"/>
    <mergeCell ref="BV9:BY9"/>
    <mergeCell ref="CC9:CF9"/>
    <mergeCell ref="CJ9:CM9"/>
    <mergeCell ref="DS9:DV9"/>
    <mergeCell ref="DZ9:EC9"/>
    <mergeCell ref="AF8:AI8"/>
    <mergeCell ref="AM8:AP8"/>
    <mergeCell ref="A8:A10"/>
    <mergeCell ref="B8:B10"/>
    <mergeCell ref="C8:C10"/>
    <mergeCell ref="CQ9:CT9"/>
    <mergeCell ref="D8:G8"/>
    <mergeCell ref="D9:G9"/>
    <mergeCell ref="K8:N8"/>
    <mergeCell ref="K9:N9"/>
    <mergeCell ref="BA9:BD9"/>
    <mergeCell ref="BH8:BK8"/>
    <mergeCell ref="BO8:BR8"/>
    <mergeCell ref="BV8:BY8"/>
    <mergeCell ref="CC8:CF8"/>
    <mergeCell ref="R8:U8"/>
    <mergeCell ref="Y8:AB8"/>
    <mergeCell ref="CQ8:CT8"/>
    <mergeCell ref="BA8:BD8"/>
    <mergeCell ref="AT8:AW8"/>
    <mergeCell ref="GD8:GG8"/>
    <mergeCell ref="FP9:FS9"/>
    <mergeCell ref="GD9:GG9"/>
    <mergeCell ref="EG9:EJ9"/>
    <mergeCell ref="FI8:FL8"/>
    <mergeCell ref="EN9:EQ9"/>
    <mergeCell ref="EU9:EX9"/>
    <mergeCell ref="FB9:FE9"/>
    <mergeCell ref="FW8:FZ8"/>
    <mergeCell ref="FW9:FZ9"/>
    <mergeCell ref="FP8:FS8"/>
    <mergeCell ref="EN8:EQ8"/>
    <mergeCell ref="EU8:EX8"/>
    <mergeCell ref="FB8:FE8"/>
    <mergeCell ref="CX9:DA9"/>
    <mergeCell ref="DE9:DH9"/>
    <mergeCell ref="DL9:DO9"/>
    <mergeCell ref="DL8:DO8"/>
    <mergeCell ref="BH9:BK9"/>
    <mergeCell ref="BO9:BR9"/>
    <mergeCell ref="CJ8:CM8"/>
    <mergeCell ref="CX8:DA8"/>
    <mergeCell ref="DE8:DH8"/>
    <mergeCell ref="HM8:HR9"/>
    <mergeCell ref="IE8:IE10"/>
    <mergeCell ref="IF8:IF10"/>
    <mergeCell ref="HY8:ID9"/>
    <mergeCell ref="HS8:HX9"/>
  </mergeCells>
  <conditionalFormatting sqref="F11:G260">
    <cfRule type="expression" dxfId="96" priority="101">
      <formula>$E11="HADIR"</formula>
    </cfRule>
  </conditionalFormatting>
  <conditionalFormatting sqref="M11:N260">
    <cfRule type="expression" dxfId="95" priority="30">
      <formula>$L11="HADIR"</formula>
    </cfRule>
  </conditionalFormatting>
  <conditionalFormatting sqref="T11:U260">
    <cfRule type="expression" dxfId="94" priority="29">
      <formula>$S11="HADIR"</formula>
    </cfRule>
  </conditionalFormatting>
  <conditionalFormatting sqref="AA11:AB260">
    <cfRule type="expression" dxfId="93" priority="28">
      <formula>$Z11="HADIR"</formula>
    </cfRule>
  </conditionalFormatting>
  <conditionalFormatting sqref="AH11:AI260">
    <cfRule type="expression" dxfId="92" priority="27">
      <formula>$AG11="HADIR"</formula>
    </cfRule>
  </conditionalFormatting>
  <conditionalFormatting sqref="AO11:AP260">
    <cfRule type="expression" dxfId="91" priority="26">
      <formula>$AN11="HADIR"</formula>
    </cfRule>
  </conditionalFormatting>
  <conditionalFormatting sqref="AV11:AW260">
    <cfRule type="expression" dxfId="90" priority="25">
      <formula>$AU11="HADIR"</formula>
    </cfRule>
  </conditionalFormatting>
  <conditionalFormatting sqref="BC11:BD260">
    <cfRule type="expression" dxfId="89" priority="24">
      <formula>$BB11="HADIR"</formula>
    </cfRule>
  </conditionalFormatting>
  <conditionalFormatting sqref="BJ11:BK260">
    <cfRule type="expression" dxfId="88" priority="23">
      <formula>$BI11="HADIR"</formula>
    </cfRule>
  </conditionalFormatting>
  <conditionalFormatting sqref="BQ11:BR260">
    <cfRule type="expression" dxfId="87" priority="22">
      <formula>$BP11="HADIR"</formula>
    </cfRule>
  </conditionalFormatting>
  <conditionalFormatting sqref="BX11:BY260">
    <cfRule type="expression" dxfId="86" priority="21">
      <formula>$BW11="HADIR"</formula>
    </cfRule>
  </conditionalFormatting>
  <conditionalFormatting sqref="CE11:CF260">
    <cfRule type="expression" dxfId="85" priority="20">
      <formula>$CD11="HADIR"</formula>
    </cfRule>
  </conditionalFormatting>
  <conditionalFormatting sqref="CL11:CM260">
    <cfRule type="expression" dxfId="84" priority="19">
      <formula>$CK11="HADIR"</formula>
    </cfRule>
  </conditionalFormatting>
  <conditionalFormatting sqref="CS11:CT260">
    <cfRule type="expression" dxfId="83" priority="18">
      <formula>$CR11="HADIR"</formula>
    </cfRule>
  </conditionalFormatting>
  <conditionalFormatting sqref="CZ11:DA260">
    <cfRule type="expression" dxfId="82" priority="17">
      <formula>$CY11="HADIR"</formula>
    </cfRule>
  </conditionalFormatting>
  <conditionalFormatting sqref="DG11:DH260">
    <cfRule type="expression" dxfId="81" priority="16">
      <formula>$DF11="HADIR"</formula>
    </cfRule>
  </conditionalFormatting>
  <conditionalFormatting sqref="DN11:DO260">
    <cfRule type="expression" dxfId="80" priority="15">
      <formula>$DM11="HADIR"</formula>
    </cfRule>
  </conditionalFormatting>
  <conditionalFormatting sqref="DU11:DV260">
    <cfRule type="expression" dxfId="79" priority="14">
      <formula>$DT11="HADIR"</formula>
    </cfRule>
  </conditionalFormatting>
  <conditionalFormatting sqref="EB11:EC260">
    <cfRule type="expression" dxfId="78" priority="13">
      <formula>$EA11="HADIR"</formula>
    </cfRule>
  </conditionalFormatting>
  <conditionalFormatting sqref="EI11:EJ260">
    <cfRule type="expression" dxfId="77" priority="12">
      <formula>$EH11="HADIR"</formula>
    </cfRule>
  </conditionalFormatting>
  <conditionalFormatting sqref="EP11:EQ260">
    <cfRule type="expression" dxfId="76" priority="11">
      <formula>$EO11="HADIR"</formula>
    </cfRule>
  </conditionalFormatting>
  <conditionalFormatting sqref="EW11:EX260">
    <cfRule type="expression" dxfId="75" priority="10">
      <formula>$EV11="HADIR"</formula>
    </cfRule>
  </conditionalFormatting>
  <conditionalFormatting sqref="FD11:FE260">
    <cfRule type="expression" dxfId="74" priority="9">
      <formula>$FC11="HADIR"</formula>
    </cfRule>
  </conditionalFormatting>
  <conditionalFormatting sqref="FK11:FL260">
    <cfRule type="expression" dxfId="73" priority="8">
      <formula>$FJ11="HADIR"</formula>
    </cfRule>
  </conditionalFormatting>
  <conditionalFormatting sqref="FR11:FS260">
    <cfRule type="expression" dxfId="72" priority="7">
      <formula>$FQ11="HADIR"</formula>
    </cfRule>
  </conditionalFormatting>
  <conditionalFormatting sqref="FY11:FZ260">
    <cfRule type="expression" dxfId="71" priority="6">
      <formula>$FX11="HADIR"</formula>
    </cfRule>
  </conditionalFormatting>
  <conditionalFormatting sqref="GF11:GG260">
    <cfRule type="expression" dxfId="70" priority="5">
      <formula>$GE11="HADIR"</formula>
    </cfRule>
  </conditionalFormatting>
  <conditionalFormatting sqref="GM11:GN260">
    <cfRule type="expression" dxfId="69" priority="4">
      <formula>$GL11="HADIR"</formula>
    </cfRule>
  </conditionalFormatting>
  <conditionalFormatting sqref="GT11:GU260">
    <cfRule type="expression" dxfId="68" priority="3">
      <formula>$GS11="HADIR"</formula>
    </cfRule>
  </conditionalFormatting>
  <conditionalFormatting sqref="HA11:HB260">
    <cfRule type="expression" dxfId="67" priority="2">
      <formula>$GZ11="HADIR"</formula>
    </cfRule>
  </conditionalFormatting>
  <conditionalFormatting sqref="HH11:HI260">
    <cfRule type="expression" dxfId="66" priority="1">
      <formula>$HG11="HADIR"</formula>
    </cfRule>
  </conditionalFormatting>
  <dataValidations count="2">
    <dataValidation type="time" operator="lessThan" showInputMessage="1" showErrorMessage="1" errorTitle="Kesalahan Entri" error="Absen Jam Pulang Berlaku Sampai Jam 18.00" sqref="G11:G260 N11:N260 U11:U260 AB11:AB260 AI11:AI260 AP11:AP260 AW11:AW260 BD11:BD260 BK11:BK260 BR11:BR260 BY11:BY260 CF11:CF260 CM11:CM260 CT11:CT260 DA11:DA260 DH11:DH260 DO11:DO260 DV11:DV260 EC11:EC260 EJ11:EJ260 EQ11:EQ260 EX11:EX260 FE11:FE260 FL11:FL260 FS11:FS260 FZ11:FZ260 GG11:GG260 GN11:GN260 GU11:GU260 HB11:HB260 HI11:HI260" xr:uid="{00000000-0002-0000-0400-000000000000}">
      <formula1>0.750694444444444</formula1>
    </dataValidation>
    <dataValidation type="time" operator="greaterThan" showInputMessage="1" showErrorMessage="1" errorTitle="Kesalahan Entri" error="Absen Masuk Berlaku Mulai Jam 7.30" sqref="F11:F260 M11:M260 T11:T260 AA11:AA260 AH11:AH260 AO11:AO260 AV11:AV260 BC11:BC260 BJ11:BJ260 BQ11:BQ260 BX11:BX260 CE11:CE260 CL11:CL260 CS11:CS260 CZ11:CZ260 DG11:DG260 DN11:DN260 DU11:DU260 EB11:EB260 EI11:EI260 EP11:EP260 EW11:EW260 FD11:FD260 FK11:FK260 FR11:FR260 FY11:FY260 GF11:GF260 GM11:GM260 GT11:GT260 HA11:HA260 HH11:HH260" xr:uid="{00000000-0002-0000-0400-000001000000}">
      <formula1>0.311805555555556</formula1>
    </dataValidation>
  </dataValidations>
  <pageMargins left="0.7" right="0.7" top="0.75" bottom="0.75" header="0.3" footer="0.3"/>
  <pageSetup paperSize="40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2000000}">
          <x14:formula1>
            <xm:f>Setting!$A$2:$A$7</xm:f>
          </x14:formula1>
          <xm:sqref>AG12:AG260</xm:sqref>
        </x14:dataValidation>
        <x14:dataValidation type="list" allowBlank="1" showInputMessage="1" showErrorMessage="1" xr:uid="{00000000-0002-0000-0400-000003000000}">
          <x14:formula1>
            <xm:f>Setting!$C$2:$C$7</xm:f>
          </x14:formula1>
          <xm:sqref>AF12:AF260</xm:sqref>
        </x14:dataValidation>
        <x14:dataValidation type="list" allowBlank="1" showInputMessage="1" showErrorMessage="1" xr:uid="{00000000-0002-0000-0400-000004000000}">
          <x14:formula1>
            <xm:f>Setting!$C$2:$C$6</xm:f>
          </x14:formula1>
          <xm:sqref>D11:D260 K11:K260 R11:R260 Y11:Y260 AF11 AM11:AM260 AT11:AT260 BA11:BA260 BH11:BH260 BO11:BO260 BV11:BV260 CC11:CC260 CJ11:CJ260 CX11:CX260 CQ11:CQ260 DE11:DE260 DL11:DL260 DS11:DS260 DZ11:DZ260 EG11:EG260 EN11:EN260 EU11:EU260 FI11:FI260 FP11:FP260 FW11:FW260 GD11:GD260 GK11:GK260 GR11:GR260 GY11:GY260 HF11:HF260 FB11:FB260</xm:sqref>
        </x14:dataValidation>
        <x14:dataValidation type="list" allowBlank="1" showInputMessage="1" showErrorMessage="1" xr:uid="{00000000-0002-0000-0400-000005000000}">
          <x14:formula1>
            <xm:f>Setting!$A$2:$A$6</xm:f>
          </x14:formula1>
          <xm:sqref>E11:E260 L11:L260 S11:S260 Z11:Z260 AG11 AN11:AN260 AU11:AU260 BB11:BB260 BI11:BI260 BP11:BP260 BW11:BW260 CD11:CD260 CK11:CK260 CY11:CY260 CR11:CR260 DF11:DF260 DM11:DM260 DT11:DT260 EA11:EA260 EH11:EH260 EO11:EO260 EV11:EV260 FC11:FC260 FJ11:FJ260 FQ11:FQ260 FX11:FX260 GE11:GE260 GL11:GL260 GS11:GS260 GZ11:GZ260 HG11:HG260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T268"/>
  <sheetViews>
    <sheetView zoomScale="80" zoomScaleNormal="80" workbookViewId="0">
      <pane ySplit="8" topLeftCell="A9" activePane="bottomLeft" state="frozen"/>
      <selection pane="bottomLeft" activeCell="I13" sqref="I13"/>
    </sheetView>
  </sheetViews>
  <sheetFormatPr defaultRowHeight="14.25" x14ac:dyDescent="0.2"/>
  <cols>
    <col min="1" max="1" width="7.140625" style="34" customWidth="1"/>
    <col min="2" max="2" width="28.140625" style="34" customWidth="1"/>
    <col min="3" max="3" width="7" style="34" customWidth="1"/>
    <col min="4" max="4" width="24.7109375" style="34" customWidth="1"/>
    <col min="5" max="5" width="5.28515625" style="34" customWidth="1"/>
    <col min="6" max="6" width="24.42578125" style="85" customWidth="1"/>
    <col min="7" max="18" width="5.7109375" style="34" customWidth="1"/>
    <col min="19" max="19" width="7.42578125" style="34" customWidth="1"/>
    <col min="20" max="20" width="23.7109375" style="34" customWidth="1"/>
    <col min="21" max="21" width="3.28515625" style="34" customWidth="1"/>
    <col min="22" max="16384" width="9.140625" style="34"/>
  </cols>
  <sheetData>
    <row r="1" spans="1:20" x14ac:dyDescent="0.2">
      <c r="A1" s="246" t="s">
        <v>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</row>
    <row r="3" spans="1:20" ht="20.25" customHeight="1" x14ac:dyDescent="0.2">
      <c r="B3" s="35"/>
      <c r="C3" s="67">
        <f>'Rekap Harian'!C3</f>
        <v>0</v>
      </c>
    </row>
    <row r="4" spans="1:20" ht="20.25" customHeight="1" x14ac:dyDescent="0.2">
      <c r="B4" s="35"/>
      <c r="C4" s="36" t="str">
        <f>'Form TTD'!C2</f>
        <v>ISI NAMA BADAN/DINAS/KANTOR/SEKRETARIAT</v>
      </c>
    </row>
    <row r="6" spans="1:20" s="37" customFormat="1" ht="28.5" customHeight="1" x14ac:dyDescent="0.25">
      <c r="A6" s="247" t="s">
        <v>0</v>
      </c>
      <c r="B6" s="247" t="s">
        <v>95</v>
      </c>
      <c r="C6" s="247" t="s">
        <v>96</v>
      </c>
      <c r="D6" s="247" t="s">
        <v>70</v>
      </c>
      <c r="E6" s="247" t="s">
        <v>97</v>
      </c>
      <c r="F6" s="247" t="s">
        <v>170</v>
      </c>
      <c r="G6" s="249" t="s">
        <v>145</v>
      </c>
      <c r="H6" s="249"/>
      <c r="I6" s="249"/>
      <c r="J6" s="249"/>
      <c r="K6" s="249"/>
      <c r="L6" s="249"/>
      <c r="M6" s="249" t="s">
        <v>148</v>
      </c>
      <c r="N6" s="249"/>
      <c r="O6" s="249"/>
      <c r="P6" s="249"/>
      <c r="Q6" s="249"/>
      <c r="R6" s="249"/>
      <c r="S6" s="247" t="s">
        <v>98</v>
      </c>
      <c r="T6" s="247" t="s">
        <v>4</v>
      </c>
    </row>
    <row r="7" spans="1:20" s="37" customFormat="1" ht="33" customHeight="1" x14ac:dyDescent="0.25">
      <c r="A7" s="248"/>
      <c r="B7" s="248"/>
      <c r="C7" s="248"/>
      <c r="D7" s="248"/>
      <c r="E7" s="248"/>
      <c r="F7" s="248"/>
      <c r="G7" s="38" t="s">
        <v>99</v>
      </c>
      <c r="H7" s="38" t="s">
        <v>100</v>
      </c>
      <c r="I7" s="38" t="s">
        <v>104</v>
      </c>
      <c r="J7" s="38" t="s">
        <v>105</v>
      </c>
      <c r="K7" s="38" t="s">
        <v>106</v>
      </c>
      <c r="L7" s="38" t="s">
        <v>11</v>
      </c>
      <c r="M7" s="38" t="s">
        <v>99</v>
      </c>
      <c r="N7" s="38" t="s">
        <v>100</v>
      </c>
      <c r="O7" s="38" t="s">
        <v>104</v>
      </c>
      <c r="P7" s="38" t="s">
        <v>105</v>
      </c>
      <c r="Q7" s="38" t="s">
        <v>106</v>
      </c>
      <c r="R7" s="38" t="s">
        <v>11</v>
      </c>
      <c r="S7" s="248"/>
      <c r="T7" s="248"/>
    </row>
    <row r="8" spans="1:20" s="41" customFormat="1" ht="21" customHeight="1" x14ac:dyDescent="0.25">
      <c r="A8" s="39" t="s">
        <v>55</v>
      </c>
      <c r="B8" s="40" t="s">
        <v>56</v>
      </c>
      <c r="C8" s="39" t="s">
        <v>57</v>
      </c>
      <c r="D8" s="40" t="s">
        <v>58</v>
      </c>
      <c r="E8" s="39" t="s">
        <v>59</v>
      </c>
      <c r="F8" s="40" t="s">
        <v>60</v>
      </c>
      <c r="G8" s="39" t="s">
        <v>61</v>
      </c>
      <c r="H8" s="40" t="s">
        <v>62</v>
      </c>
      <c r="I8" s="39" t="s">
        <v>63</v>
      </c>
      <c r="J8" s="40" t="s">
        <v>64</v>
      </c>
      <c r="K8" s="39" t="s">
        <v>68</v>
      </c>
      <c r="L8" s="40" t="s">
        <v>67</v>
      </c>
      <c r="M8" s="39" t="s">
        <v>66</v>
      </c>
      <c r="N8" s="40" t="s">
        <v>65</v>
      </c>
      <c r="O8" s="39" t="s">
        <v>101</v>
      </c>
      <c r="P8" s="40" t="s">
        <v>102</v>
      </c>
      <c r="Q8" s="39" t="s">
        <v>103</v>
      </c>
      <c r="R8" s="40" t="s">
        <v>143</v>
      </c>
      <c r="S8" s="39" t="s">
        <v>144</v>
      </c>
      <c r="T8" s="40" t="s">
        <v>175</v>
      </c>
    </row>
    <row r="9" spans="1:20" s="47" customFormat="1" ht="35.1" customHeight="1" x14ac:dyDescent="0.2">
      <c r="A9" s="42">
        <f>ROW()-8</f>
        <v>1</v>
      </c>
      <c r="B9" s="43" t="str">
        <f>'Rekap Harian'!B11 &amp; CHAR(10) &amp; "NIP. " &amp; 'Rekap Harian'!C11</f>
        <v>0
NIP. 0</v>
      </c>
      <c r="C9" s="44">
        <f>'Daftar Pegawai'!H5</f>
        <v>0</v>
      </c>
      <c r="D9" s="45">
        <f>'Daftar Pegawai'!E5</f>
        <v>0</v>
      </c>
      <c r="E9" s="44">
        <f>'Daftar Pegawai'!F5</f>
        <v>0</v>
      </c>
      <c r="F9" s="44">
        <f>'Rekap Harian'!HN11</f>
        <v>0</v>
      </c>
      <c r="G9" s="44">
        <f>'Rekap Harian'!HS11</f>
        <v>0</v>
      </c>
      <c r="H9" s="44">
        <f>'Rekap Harian'!HT11</f>
        <v>0</v>
      </c>
      <c r="I9" s="44">
        <f>'Rekap Harian'!HU11</f>
        <v>0</v>
      </c>
      <c r="J9" s="44">
        <f>'Rekap Harian'!HV11</f>
        <v>0</v>
      </c>
      <c r="K9" s="44">
        <f>'Rekap Harian'!HW11</f>
        <v>0</v>
      </c>
      <c r="L9" s="44">
        <f>'Rekap Harian'!HX11</f>
        <v>0</v>
      </c>
      <c r="M9" s="93">
        <f>'Rekap Harian'!HY11</f>
        <v>0</v>
      </c>
      <c r="N9" s="93">
        <f>'Rekap Harian'!HZ11</f>
        <v>0</v>
      </c>
      <c r="O9" s="93">
        <f>'Rekap Harian'!IA11</f>
        <v>0</v>
      </c>
      <c r="P9" s="93">
        <f>'Rekap Harian'!IB11</f>
        <v>0</v>
      </c>
      <c r="Q9" s="93">
        <f>'Rekap Harian'!IC11</f>
        <v>0</v>
      </c>
      <c r="R9" s="93">
        <f>'Rekap Harian'!ID11</f>
        <v>0</v>
      </c>
      <c r="S9" s="93">
        <f>SUM(M9:R9)</f>
        <v>0</v>
      </c>
      <c r="T9" s="46"/>
    </row>
    <row r="10" spans="1:20" s="47" customFormat="1" ht="35.1" customHeight="1" x14ac:dyDescent="0.2">
      <c r="A10" s="42">
        <f>ROW()-8</f>
        <v>2</v>
      </c>
      <c r="B10" s="43" t="str">
        <f>'Rekap Harian'!B12 &amp; CHAR(10) &amp; "NIP. " &amp; 'Rekap Harian'!C12</f>
        <v>0
NIP. 0</v>
      </c>
      <c r="C10" s="44">
        <f>'Daftar Pegawai'!H6</f>
        <v>0</v>
      </c>
      <c r="D10" s="45">
        <f>'Daftar Pegawai'!E6</f>
        <v>0</v>
      </c>
      <c r="E10" s="44">
        <f>'Daftar Pegawai'!F6</f>
        <v>0</v>
      </c>
      <c r="F10" s="44">
        <f>'Rekap Harian'!HN12</f>
        <v>0</v>
      </c>
      <c r="G10" s="44">
        <f>'Rekap Harian'!HS12</f>
        <v>0</v>
      </c>
      <c r="H10" s="44">
        <f>'Rekap Harian'!HT12</f>
        <v>0</v>
      </c>
      <c r="I10" s="44">
        <f>'Rekap Harian'!HU12</f>
        <v>0</v>
      </c>
      <c r="J10" s="44">
        <f>'Rekap Harian'!HV12</f>
        <v>0</v>
      </c>
      <c r="K10" s="44">
        <f>'Rekap Harian'!HW12</f>
        <v>0</v>
      </c>
      <c r="L10" s="44">
        <f>'Rekap Harian'!HX12</f>
        <v>0</v>
      </c>
      <c r="M10" s="93">
        <f>'Rekap Harian'!HY12</f>
        <v>0</v>
      </c>
      <c r="N10" s="93">
        <f>'Rekap Harian'!HZ12</f>
        <v>0</v>
      </c>
      <c r="O10" s="93">
        <f>'Rekap Harian'!IA12</f>
        <v>0</v>
      </c>
      <c r="P10" s="93">
        <f>'Rekap Harian'!IB12</f>
        <v>0</v>
      </c>
      <c r="Q10" s="93">
        <f>'Rekap Harian'!IC12</f>
        <v>0</v>
      </c>
      <c r="R10" s="93">
        <f>'Rekap Harian'!ID12</f>
        <v>0</v>
      </c>
      <c r="S10" s="93">
        <f t="shared" ref="S10:S73" si="0">SUM(M10:R10)</f>
        <v>0</v>
      </c>
      <c r="T10" s="46"/>
    </row>
    <row r="11" spans="1:20" s="47" customFormat="1" ht="25.5" x14ac:dyDescent="0.2">
      <c r="A11" s="42">
        <f>ROW()-8</f>
        <v>3</v>
      </c>
      <c r="B11" s="43" t="str">
        <f>'Rekap Harian'!B13 &amp; CHAR(10) &amp; "NIP. " &amp; 'Rekap Harian'!C13</f>
        <v>0
NIP. 0</v>
      </c>
      <c r="C11" s="44">
        <f>'Daftar Pegawai'!H7</f>
        <v>0</v>
      </c>
      <c r="D11" s="45">
        <f>'Daftar Pegawai'!E7</f>
        <v>0</v>
      </c>
      <c r="E11" s="44">
        <f>'Daftar Pegawai'!F7</f>
        <v>0</v>
      </c>
      <c r="F11" s="44">
        <f>'Rekap Harian'!HN13</f>
        <v>0</v>
      </c>
      <c r="G11" s="44">
        <f>'Rekap Harian'!HS13</f>
        <v>0</v>
      </c>
      <c r="H11" s="44">
        <f>'Rekap Harian'!HT13</f>
        <v>0</v>
      </c>
      <c r="I11" s="44">
        <f>'Rekap Harian'!HU13</f>
        <v>0</v>
      </c>
      <c r="J11" s="44">
        <f>'Rekap Harian'!HV13</f>
        <v>0</v>
      </c>
      <c r="K11" s="44">
        <f>'Rekap Harian'!HW13</f>
        <v>0</v>
      </c>
      <c r="L11" s="44">
        <f>'Rekap Harian'!HX13</f>
        <v>0</v>
      </c>
      <c r="M11" s="93">
        <f>'Rekap Harian'!HY13</f>
        <v>0</v>
      </c>
      <c r="N11" s="93">
        <f>'Rekap Harian'!HZ13</f>
        <v>0</v>
      </c>
      <c r="O11" s="93">
        <f>'Rekap Harian'!IA13</f>
        <v>0</v>
      </c>
      <c r="P11" s="93">
        <f>'Rekap Harian'!IB13</f>
        <v>0</v>
      </c>
      <c r="Q11" s="93">
        <f>'Rekap Harian'!IC13</f>
        <v>0</v>
      </c>
      <c r="R11" s="93">
        <f>'Rekap Harian'!ID13</f>
        <v>0</v>
      </c>
      <c r="S11" s="93">
        <f t="shared" si="0"/>
        <v>0</v>
      </c>
      <c r="T11" s="46"/>
    </row>
    <row r="12" spans="1:20" s="47" customFormat="1" ht="35.1" customHeight="1" x14ac:dyDescent="0.2">
      <c r="A12" s="42">
        <f>ROW()-8</f>
        <v>4</v>
      </c>
      <c r="B12" s="43" t="str">
        <f>'Rekap Harian'!B14 &amp; CHAR(10) &amp; "NIP. " &amp; 'Rekap Harian'!C14</f>
        <v>0
NIP. 0</v>
      </c>
      <c r="C12" s="44">
        <f>'Daftar Pegawai'!H8</f>
        <v>0</v>
      </c>
      <c r="D12" s="45">
        <f>'Daftar Pegawai'!E8</f>
        <v>0</v>
      </c>
      <c r="E12" s="44">
        <f>'Daftar Pegawai'!F8</f>
        <v>0</v>
      </c>
      <c r="F12" s="44">
        <f>'Rekap Harian'!HN14</f>
        <v>0</v>
      </c>
      <c r="G12" s="44">
        <f>'Rekap Harian'!HS14</f>
        <v>0</v>
      </c>
      <c r="H12" s="44">
        <f>'Rekap Harian'!HT14</f>
        <v>0</v>
      </c>
      <c r="I12" s="44">
        <f>'Rekap Harian'!HU14</f>
        <v>0</v>
      </c>
      <c r="J12" s="44">
        <f>'Rekap Harian'!HV14</f>
        <v>0</v>
      </c>
      <c r="K12" s="44">
        <f>'Rekap Harian'!HW14</f>
        <v>0</v>
      </c>
      <c r="L12" s="44">
        <f>'Rekap Harian'!HX14</f>
        <v>0</v>
      </c>
      <c r="M12" s="93">
        <f>'Rekap Harian'!HY14</f>
        <v>0</v>
      </c>
      <c r="N12" s="93">
        <f>'Rekap Harian'!HZ14</f>
        <v>0</v>
      </c>
      <c r="O12" s="93">
        <f>'Rekap Harian'!IA14</f>
        <v>0</v>
      </c>
      <c r="P12" s="93">
        <f>'Rekap Harian'!IB14</f>
        <v>0</v>
      </c>
      <c r="Q12" s="93">
        <f>'Rekap Harian'!IC14</f>
        <v>0</v>
      </c>
      <c r="R12" s="93">
        <f>'Rekap Harian'!ID14</f>
        <v>0</v>
      </c>
      <c r="S12" s="93">
        <f t="shared" si="0"/>
        <v>0</v>
      </c>
      <c r="T12" s="46"/>
    </row>
    <row r="13" spans="1:20" s="47" customFormat="1" ht="35.1" customHeight="1" x14ac:dyDescent="0.2">
      <c r="A13" s="48">
        <f>ROW()-8</f>
        <v>5</v>
      </c>
      <c r="B13" s="43" t="str">
        <f>'Rekap Harian'!B15 &amp; CHAR(10) &amp; "NIP. " &amp; 'Rekap Harian'!C15</f>
        <v>0
NIP. 0</v>
      </c>
      <c r="C13" s="49">
        <f>'Daftar Pegawai'!H9</f>
        <v>0</v>
      </c>
      <c r="D13" s="50">
        <f>'Daftar Pegawai'!E9</f>
        <v>0</v>
      </c>
      <c r="E13" s="49">
        <f>'Daftar Pegawai'!F9</f>
        <v>0</v>
      </c>
      <c r="F13" s="44">
        <f>'Rekap Harian'!HN15</f>
        <v>0</v>
      </c>
      <c r="G13" s="44">
        <f>'Rekap Harian'!HS15</f>
        <v>0</v>
      </c>
      <c r="H13" s="44">
        <f>'Rekap Harian'!HT15</f>
        <v>0</v>
      </c>
      <c r="I13" s="44">
        <f>'Rekap Harian'!HU15</f>
        <v>0</v>
      </c>
      <c r="J13" s="44">
        <f>'Rekap Harian'!HV15</f>
        <v>0</v>
      </c>
      <c r="K13" s="44">
        <f>'Rekap Harian'!HW15</f>
        <v>0</v>
      </c>
      <c r="L13" s="44">
        <f>'Rekap Harian'!HX15</f>
        <v>0</v>
      </c>
      <c r="M13" s="93">
        <f>'Rekap Harian'!HY15</f>
        <v>0</v>
      </c>
      <c r="N13" s="93">
        <f>'Rekap Harian'!HZ15</f>
        <v>0</v>
      </c>
      <c r="O13" s="93">
        <f>'Rekap Harian'!IA15</f>
        <v>0</v>
      </c>
      <c r="P13" s="93">
        <f>'Rekap Harian'!IB15</f>
        <v>0</v>
      </c>
      <c r="Q13" s="93">
        <f>'Rekap Harian'!IC15</f>
        <v>0</v>
      </c>
      <c r="R13" s="93">
        <f>'Rekap Harian'!ID15</f>
        <v>0</v>
      </c>
      <c r="S13" s="93">
        <f t="shared" si="0"/>
        <v>0</v>
      </c>
      <c r="T13" s="51"/>
    </row>
    <row r="14" spans="1:20" ht="35.1" customHeight="1" x14ac:dyDescent="0.2">
      <c r="A14" s="42">
        <f t="shared" ref="A14:A77" si="1">ROW()-8</f>
        <v>6</v>
      </c>
      <c r="B14" s="43" t="str">
        <f>'Rekap Harian'!B16 &amp; CHAR(10) &amp; "NIP. " &amp; 'Rekap Harian'!C16</f>
        <v>0
NIP. 0</v>
      </c>
      <c r="C14" s="44">
        <f>'Daftar Pegawai'!H10</f>
        <v>0</v>
      </c>
      <c r="D14" s="45">
        <f>'Daftar Pegawai'!E10</f>
        <v>0</v>
      </c>
      <c r="E14" s="44">
        <f>'Daftar Pegawai'!F10</f>
        <v>0</v>
      </c>
      <c r="F14" s="44">
        <f>'Rekap Harian'!HN16</f>
        <v>0</v>
      </c>
      <c r="G14" s="44">
        <f>'Rekap Harian'!HS16</f>
        <v>0</v>
      </c>
      <c r="H14" s="44">
        <f>'Rekap Harian'!HT16</f>
        <v>0</v>
      </c>
      <c r="I14" s="44">
        <f>'Rekap Harian'!HU16</f>
        <v>0</v>
      </c>
      <c r="J14" s="44">
        <f>'Rekap Harian'!HV16</f>
        <v>0</v>
      </c>
      <c r="K14" s="44">
        <f>'Rekap Harian'!HW16</f>
        <v>0</v>
      </c>
      <c r="L14" s="44">
        <f>'Rekap Harian'!HX16</f>
        <v>0</v>
      </c>
      <c r="M14" s="93">
        <f>'Rekap Harian'!HY16</f>
        <v>0</v>
      </c>
      <c r="N14" s="93">
        <f>'Rekap Harian'!HZ16</f>
        <v>0</v>
      </c>
      <c r="O14" s="93">
        <f>'Rekap Harian'!IA16</f>
        <v>0</v>
      </c>
      <c r="P14" s="93">
        <f>'Rekap Harian'!IB16</f>
        <v>0</v>
      </c>
      <c r="Q14" s="93">
        <f>'Rekap Harian'!IC16</f>
        <v>0</v>
      </c>
      <c r="R14" s="93">
        <f>'Rekap Harian'!ID16</f>
        <v>0</v>
      </c>
      <c r="S14" s="93">
        <f t="shared" si="0"/>
        <v>0</v>
      </c>
      <c r="T14" s="46"/>
    </row>
    <row r="15" spans="1:20" ht="35.1" customHeight="1" x14ac:dyDescent="0.2">
      <c r="A15" s="42">
        <f t="shared" si="1"/>
        <v>7</v>
      </c>
      <c r="B15" s="43" t="str">
        <f>'Rekap Harian'!B17 &amp; CHAR(10) &amp; "NIP. " &amp; 'Rekap Harian'!C17</f>
        <v>0
NIP. 0</v>
      </c>
      <c r="C15" s="44">
        <f>'Daftar Pegawai'!H11</f>
        <v>0</v>
      </c>
      <c r="D15" s="45">
        <f>'Daftar Pegawai'!E11</f>
        <v>0</v>
      </c>
      <c r="E15" s="44">
        <f>'Daftar Pegawai'!F11</f>
        <v>0</v>
      </c>
      <c r="F15" s="44">
        <f>'Rekap Harian'!HN17</f>
        <v>0</v>
      </c>
      <c r="G15" s="44">
        <f>'Rekap Harian'!HS17</f>
        <v>0</v>
      </c>
      <c r="H15" s="44">
        <f>'Rekap Harian'!HT17</f>
        <v>0</v>
      </c>
      <c r="I15" s="44">
        <f>'Rekap Harian'!HU17</f>
        <v>0</v>
      </c>
      <c r="J15" s="44">
        <f>'Rekap Harian'!HV17</f>
        <v>0</v>
      </c>
      <c r="K15" s="44">
        <f>'Rekap Harian'!HW17</f>
        <v>0</v>
      </c>
      <c r="L15" s="44">
        <f>'Rekap Harian'!HX17</f>
        <v>0</v>
      </c>
      <c r="M15" s="93">
        <f>'Rekap Harian'!HY17</f>
        <v>0</v>
      </c>
      <c r="N15" s="93">
        <f>'Rekap Harian'!HZ17</f>
        <v>0</v>
      </c>
      <c r="O15" s="93">
        <f>'Rekap Harian'!IA17</f>
        <v>0</v>
      </c>
      <c r="P15" s="93">
        <f>'Rekap Harian'!IB17</f>
        <v>0</v>
      </c>
      <c r="Q15" s="93">
        <f>'Rekap Harian'!IC17</f>
        <v>0</v>
      </c>
      <c r="R15" s="93">
        <f>'Rekap Harian'!ID17</f>
        <v>0</v>
      </c>
      <c r="S15" s="93">
        <f t="shared" si="0"/>
        <v>0</v>
      </c>
      <c r="T15" s="46"/>
    </row>
    <row r="16" spans="1:20" ht="35.1" customHeight="1" x14ac:dyDescent="0.2">
      <c r="A16" s="42">
        <f t="shared" si="1"/>
        <v>8</v>
      </c>
      <c r="B16" s="43" t="str">
        <f>'Rekap Harian'!B18 &amp; CHAR(10) &amp; "NIP. " &amp; 'Rekap Harian'!C18</f>
        <v>0
NIP. 0</v>
      </c>
      <c r="C16" s="44">
        <f>'Daftar Pegawai'!H12</f>
        <v>0</v>
      </c>
      <c r="D16" s="45">
        <f>'Daftar Pegawai'!E12</f>
        <v>0</v>
      </c>
      <c r="E16" s="44">
        <f>'Daftar Pegawai'!F12</f>
        <v>0</v>
      </c>
      <c r="F16" s="44">
        <f>'Rekap Harian'!HN18</f>
        <v>0</v>
      </c>
      <c r="G16" s="44">
        <f>'Rekap Harian'!HS18</f>
        <v>0</v>
      </c>
      <c r="H16" s="44">
        <f>'Rekap Harian'!HT18</f>
        <v>0</v>
      </c>
      <c r="I16" s="44">
        <f>'Rekap Harian'!HU18</f>
        <v>0</v>
      </c>
      <c r="J16" s="44">
        <f>'Rekap Harian'!HV18</f>
        <v>0</v>
      </c>
      <c r="K16" s="44">
        <f>'Rekap Harian'!HW18</f>
        <v>0</v>
      </c>
      <c r="L16" s="44">
        <f>'Rekap Harian'!HX18</f>
        <v>0</v>
      </c>
      <c r="M16" s="93">
        <f>'Rekap Harian'!HY18</f>
        <v>0</v>
      </c>
      <c r="N16" s="93">
        <f>'Rekap Harian'!HZ18</f>
        <v>0</v>
      </c>
      <c r="O16" s="93">
        <f>'Rekap Harian'!IA18</f>
        <v>0</v>
      </c>
      <c r="P16" s="93">
        <f>'Rekap Harian'!IB18</f>
        <v>0</v>
      </c>
      <c r="Q16" s="93">
        <f>'Rekap Harian'!IC18</f>
        <v>0</v>
      </c>
      <c r="R16" s="93">
        <f>'Rekap Harian'!ID18</f>
        <v>0</v>
      </c>
      <c r="S16" s="93">
        <f t="shared" si="0"/>
        <v>0</v>
      </c>
      <c r="T16" s="46"/>
    </row>
    <row r="17" spans="1:20" ht="35.1" customHeight="1" x14ac:dyDescent="0.2">
      <c r="A17" s="42">
        <f t="shared" si="1"/>
        <v>9</v>
      </c>
      <c r="B17" s="43" t="str">
        <f>'Rekap Harian'!B19 &amp; CHAR(10) &amp; "NIP. " &amp; 'Rekap Harian'!C19</f>
        <v>0
NIP. 0</v>
      </c>
      <c r="C17" s="44">
        <f>'Daftar Pegawai'!H13</f>
        <v>0</v>
      </c>
      <c r="D17" s="45">
        <f>'Daftar Pegawai'!E13</f>
        <v>0</v>
      </c>
      <c r="E17" s="44">
        <f>'Daftar Pegawai'!F13</f>
        <v>0</v>
      </c>
      <c r="F17" s="44">
        <f>'Rekap Harian'!HN19</f>
        <v>0</v>
      </c>
      <c r="G17" s="44">
        <f>'Rekap Harian'!HS19</f>
        <v>0</v>
      </c>
      <c r="H17" s="44">
        <f>'Rekap Harian'!HT19</f>
        <v>0</v>
      </c>
      <c r="I17" s="44">
        <f>'Rekap Harian'!HU19</f>
        <v>0</v>
      </c>
      <c r="J17" s="44">
        <f>'Rekap Harian'!HV19</f>
        <v>0</v>
      </c>
      <c r="K17" s="44">
        <f>'Rekap Harian'!HW19</f>
        <v>0</v>
      </c>
      <c r="L17" s="44">
        <f>'Rekap Harian'!HX19</f>
        <v>0</v>
      </c>
      <c r="M17" s="93">
        <f>'Rekap Harian'!HY19</f>
        <v>0</v>
      </c>
      <c r="N17" s="93">
        <f>'Rekap Harian'!HZ19</f>
        <v>0</v>
      </c>
      <c r="O17" s="93">
        <f>'Rekap Harian'!IA19</f>
        <v>0</v>
      </c>
      <c r="P17" s="93">
        <f>'Rekap Harian'!IB19</f>
        <v>0</v>
      </c>
      <c r="Q17" s="93">
        <f>'Rekap Harian'!IC19</f>
        <v>0</v>
      </c>
      <c r="R17" s="93">
        <f>'Rekap Harian'!ID19</f>
        <v>0</v>
      </c>
      <c r="S17" s="93">
        <f t="shared" si="0"/>
        <v>0</v>
      </c>
      <c r="T17" s="46"/>
    </row>
    <row r="18" spans="1:20" ht="35.1" customHeight="1" x14ac:dyDescent="0.2">
      <c r="A18" s="42">
        <f t="shared" si="1"/>
        <v>10</v>
      </c>
      <c r="B18" s="43" t="str">
        <f>'Rekap Harian'!B20 &amp; CHAR(10) &amp; "NIP. " &amp; 'Rekap Harian'!C20</f>
        <v>0
NIP. 0</v>
      </c>
      <c r="C18" s="44">
        <f>'Daftar Pegawai'!H14</f>
        <v>0</v>
      </c>
      <c r="D18" s="45">
        <f>'Daftar Pegawai'!E14</f>
        <v>0</v>
      </c>
      <c r="E18" s="44">
        <f>'Daftar Pegawai'!F14</f>
        <v>0</v>
      </c>
      <c r="F18" s="44">
        <f>'Rekap Harian'!HN20</f>
        <v>0</v>
      </c>
      <c r="G18" s="44">
        <f>'Rekap Harian'!HS20</f>
        <v>0</v>
      </c>
      <c r="H18" s="44">
        <f>'Rekap Harian'!HT20</f>
        <v>0</v>
      </c>
      <c r="I18" s="44">
        <f>'Rekap Harian'!HU20</f>
        <v>0</v>
      </c>
      <c r="J18" s="44">
        <f>'Rekap Harian'!HV20</f>
        <v>0</v>
      </c>
      <c r="K18" s="44">
        <f>'Rekap Harian'!HW20</f>
        <v>0</v>
      </c>
      <c r="L18" s="44">
        <f>'Rekap Harian'!HX20</f>
        <v>0</v>
      </c>
      <c r="M18" s="93">
        <f>'Rekap Harian'!HY20</f>
        <v>0</v>
      </c>
      <c r="N18" s="93">
        <f>'Rekap Harian'!HZ20</f>
        <v>0</v>
      </c>
      <c r="O18" s="93">
        <f>'Rekap Harian'!IA20</f>
        <v>0</v>
      </c>
      <c r="P18" s="93">
        <f>'Rekap Harian'!IB20</f>
        <v>0</v>
      </c>
      <c r="Q18" s="93">
        <f>'Rekap Harian'!IC20</f>
        <v>0</v>
      </c>
      <c r="R18" s="93">
        <f>'Rekap Harian'!ID20</f>
        <v>0</v>
      </c>
      <c r="S18" s="93">
        <f t="shared" si="0"/>
        <v>0</v>
      </c>
      <c r="T18" s="46"/>
    </row>
    <row r="19" spans="1:20" ht="35.1" customHeight="1" x14ac:dyDescent="0.2">
      <c r="A19" s="42">
        <f t="shared" si="1"/>
        <v>11</v>
      </c>
      <c r="B19" s="43" t="str">
        <f>'Rekap Harian'!B21 &amp; CHAR(10) &amp; "NIP. " &amp; 'Rekap Harian'!C21</f>
        <v>0
NIP. 0</v>
      </c>
      <c r="C19" s="44">
        <f>'Daftar Pegawai'!H15</f>
        <v>0</v>
      </c>
      <c r="D19" s="45">
        <f>'Daftar Pegawai'!E15</f>
        <v>0</v>
      </c>
      <c r="E19" s="44">
        <f>'Daftar Pegawai'!F15</f>
        <v>0</v>
      </c>
      <c r="F19" s="44">
        <f>'Rekap Harian'!HN21</f>
        <v>0</v>
      </c>
      <c r="G19" s="44">
        <f>'Rekap Harian'!HS21</f>
        <v>0</v>
      </c>
      <c r="H19" s="44">
        <f>'Rekap Harian'!HT21</f>
        <v>0</v>
      </c>
      <c r="I19" s="44">
        <f>'Rekap Harian'!HU21</f>
        <v>0</v>
      </c>
      <c r="J19" s="44">
        <f>'Rekap Harian'!HV21</f>
        <v>0</v>
      </c>
      <c r="K19" s="44">
        <f>'Rekap Harian'!HW21</f>
        <v>0</v>
      </c>
      <c r="L19" s="44">
        <f>'Rekap Harian'!HX21</f>
        <v>0</v>
      </c>
      <c r="M19" s="93">
        <f>'Rekap Harian'!HY21</f>
        <v>0</v>
      </c>
      <c r="N19" s="93">
        <f>'Rekap Harian'!HZ21</f>
        <v>0</v>
      </c>
      <c r="O19" s="93">
        <f>'Rekap Harian'!IA21</f>
        <v>0</v>
      </c>
      <c r="P19" s="93">
        <f>'Rekap Harian'!IB21</f>
        <v>0</v>
      </c>
      <c r="Q19" s="93">
        <f>'Rekap Harian'!IC21</f>
        <v>0</v>
      </c>
      <c r="R19" s="93">
        <f>'Rekap Harian'!ID21</f>
        <v>0</v>
      </c>
      <c r="S19" s="93">
        <f t="shared" si="0"/>
        <v>0</v>
      </c>
      <c r="T19" s="46"/>
    </row>
    <row r="20" spans="1:20" ht="35.1" customHeight="1" x14ac:dyDescent="0.2">
      <c r="A20" s="42">
        <f t="shared" si="1"/>
        <v>12</v>
      </c>
      <c r="B20" s="43" t="str">
        <f>'Rekap Harian'!B22 &amp; CHAR(10) &amp; "NIP. " &amp; 'Rekap Harian'!C22</f>
        <v>0
NIP. 0</v>
      </c>
      <c r="C20" s="44">
        <f>'Daftar Pegawai'!H16</f>
        <v>0</v>
      </c>
      <c r="D20" s="45">
        <f>'Daftar Pegawai'!E16</f>
        <v>0</v>
      </c>
      <c r="E20" s="44">
        <f>'Daftar Pegawai'!F16</f>
        <v>0</v>
      </c>
      <c r="F20" s="44">
        <f>'Rekap Harian'!HN22</f>
        <v>0</v>
      </c>
      <c r="G20" s="44">
        <f>'Rekap Harian'!HS22</f>
        <v>0</v>
      </c>
      <c r="H20" s="44">
        <f>'Rekap Harian'!HT22</f>
        <v>0</v>
      </c>
      <c r="I20" s="44">
        <f>'Rekap Harian'!HU22</f>
        <v>0</v>
      </c>
      <c r="J20" s="44">
        <f>'Rekap Harian'!HV22</f>
        <v>0</v>
      </c>
      <c r="K20" s="44">
        <f>'Rekap Harian'!HW22</f>
        <v>0</v>
      </c>
      <c r="L20" s="44">
        <f>'Rekap Harian'!HX22</f>
        <v>0</v>
      </c>
      <c r="M20" s="93">
        <f>'Rekap Harian'!HY22</f>
        <v>0</v>
      </c>
      <c r="N20" s="93">
        <f>'Rekap Harian'!HZ22</f>
        <v>0</v>
      </c>
      <c r="O20" s="93">
        <f>'Rekap Harian'!IA22</f>
        <v>0</v>
      </c>
      <c r="P20" s="93">
        <f>'Rekap Harian'!IB22</f>
        <v>0</v>
      </c>
      <c r="Q20" s="93">
        <f>'Rekap Harian'!IC22</f>
        <v>0</v>
      </c>
      <c r="R20" s="93">
        <f>'Rekap Harian'!ID22</f>
        <v>0</v>
      </c>
      <c r="S20" s="93">
        <f t="shared" si="0"/>
        <v>0</v>
      </c>
      <c r="T20" s="46"/>
    </row>
    <row r="21" spans="1:20" ht="35.1" customHeight="1" x14ac:dyDescent="0.2">
      <c r="A21" s="42">
        <f t="shared" si="1"/>
        <v>13</v>
      </c>
      <c r="B21" s="43" t="str">
        <f>'Rekap Harian'!B23 &amp; CHAR(10) &amp; "NIP. " &amp; 'Rekap Harian'!C23</f>
        <v>0
NIP. 0</v>
      </c>
      <c r="C21" s="44">
        <f>'Daftar Pegawai'!H17</f>
        <v>0</v>
      </c>
      <c r="D21" s="45">
        <f>'Daftar Pegawai'!E17</f>
        <v>0</v>
      </c>
      <c r="E21" s="44">
        <f>'Daftar Pegawai'!F17</f>
        <v>0</v>
      </c>
      <c r="F21" s="44">
        <f>'Rekap Harian'!HN23</f>
        <v>0</v>
      </c>
      <c r="G21" s="44">
        <f>'Rekap Harian'!HS23</f>
        <v>0</v>
      </c>
      <c r="H21" s="44">
        <f>'Rekap Harian'!HT23</f>
        <v>0</v>
      </c>
      <c r="I21" s="44">
        <f>'Rekap Harian'!HU23</f>
        <v>0</v>
      </c>
      <c r="J21" s="44">
        <f>'Rekap Harian'!HV23</f>
        <v>0</v>
      </c>
      <c r="K21" s="44">
        <f>'Rekap Harian'!HW23</f>
        <v>0</v>
      </c>
      <c r="L21" s="44">
        <f>'Rekap Harian'!HX23</f>
        <v>0</v>
      </c>
      <c r="M21" s="93">
        <f>'Rekap Harian'!HY23</f>
        <v>0</v>
      </c>
      <c r="N21" s="93">
        <f>'Rekap Harian'!HZ23</f>
        <v>0</v>
      </c>
      <c r="O21" s="93">
        <f>'Rekap Harian'!IA23</f>
        <v>0</v>
      </c>
      <c r="P21" s="93">
        <f>'Rekap Harian'!IB23</f>
        <v>0</v>
      </c>
      <c r="Q21" s="93">
        <f>'Rekap Harian'!IC23</f>
        <v>0</v>
      </c>
      <c r="R21" s="93">
        <f>'Rekap Harian'!ID23</f>
        <v>0</v>
      </c>
      <c r="S21" s="93">
        <f t="shared" si="0"/>
        <v>0</v>
      </c>
      <c r="T21" s="46"/>
    </row>
    <row r="22" spans="1:20" ht="35.1" customHeight="1" x14ac:dyDescent="0.2">
      <c r="A22" s="42">
        <f t="shared" si="1"/>
        <v>14</v>
      </c>
      <c r="B22" s="43" t="str">
        <f>'Rekap Harian'!B24 &amp; CHAR(10) &amp; "NIP. " &amp; 'Rekap Harian'!C24</f>
        <v>0
NIP. 0</v>
      </c>
      <c r="C22" s="44">
        <f>'Daftar Pegawai'!H18</f>
        <v>0</v>
      </c>
      <c r="D22" s="45">
        <f>'Daftar Pegawai'!E18</f>
        <v>0</v>
      </c>
      <c r="E22" s="44">
        <f>'Daftar Pegawai'!F18</f>
        <v>0</v>
      </c>
      <c r="F22" s="44">
        <f>'Rekap Harian'!HN24</f>
        <v>0</v>
      </c>
      <c r="G22" s="44">
        <f>'Rekap Harian'!HS24</f>
        <v>0</v>
      </c>
      <c r="H22" s="44">
        <f>'Rekap Harian'!HT24</f>
        <v>0</v>
      </c>
      <c r="I22" s="44">
        <f>'Rekap Harian'!HU24</f>
        <v>0</v>
      </c>
      <c r="J22" s="44">
        <f>'Rekap Harian'!HV24</f>
        <v>0</v>
      </c>
      <c r="K22" s="44">
        <f>'Rekap Harian'!HW24</f>
        <v>0</v>
      </c>
      <c r="L22" s="44">
        <f>'Rekap Harian'!HX24</f>
        <v>0</v>
      </c>
      <c r="M22" s="93">
        <f>'Rekap Harian'!HY24</f>
        <v>0</v>
      </c>
      <c r="N22" s="93">
        <f>'Rekap Harian'!HZ24</f>
        <v>0</v>
      </c>
      <c r="O22" s="93">
        <f>'Rekap Harian'!IA24</f>
        <v>0</v>
      </c>
      <c r="P22" s="93">
        <f>'Rekap Harian'!IB24</f>
        <v>0</v>
      </c>
      <c r="Q22" s="93">
        <f>'Rekap Harian'!IC24</f>
        <v>0</v>
      </c>
      <c r="R22" s="93">
        <f>'Rekap Harian'!ID24</f>
        <v>0</v>
      </c>
      <c r="S22" s="93">
        <f t="shared" si="0"/>
        <v>0</v>
      </c>
      <c r="T22" s="46"/>
    </row>
    <row r="23" spans="1:20" ht="35.1" customHeight="1" x14ac:dyDescent="0.2">
      <c r="A23" s="42">
        <f t="shared" si="1"/>
        <v>15</v>
      </c>
      <c r="B23" s="43" t="str">
        <f>'Rekap Harian'!B25 &amp; CHAR(10) &amp; "NIP. " &amp; 'Rekap Harian'!C25</f>
        <v>0
NIP. 0</v>
      </c>
      <c r="C23" s="44">
        <f>'Daftar Pegawai'!H19</f>
        <v>0</v>
      </c>
      <c r="D23" s="45">
        <f>'Daftar Pegawai'!E19</f>
        <v>0</v>
      </c>
      <c r="E23" s="44">
        <f>'Daftar Pegawai'!F19</f>
        <v>0</v>
      </c>
      <c r="F23" s="44">
        <f>'Rekap Harian'!HN25</f>
        <v>0</v>
      </c>
      <c r="G23" s="44">
        <f>'Rekap Harian'!HS25</f>
        <v>0</v>
      </c>
      <c r="H23" s="44">
        <f>'Rekap Harian'!HT25</f>
        <v>0</v>
      </c>
      <c r="I23" s="44">
        <f>'Rekap Harian'!HU25</f>
        <v>0</v>
      </c>
      <c r="J23" s="44">
        <f>'Rekap Harian'!HV25</f>
        <v>0</v>
      </c>
      <c r="K23" s="44">
        <f>'Rekap Harian'!HW25</f>
        <v>0</v>
      </c>
      <c r="L23" s="44">
        <f>'Rekap Harian'!HX25</f>
        <v>0</v>
      </c>
      <c r="M23" s="93">
        <f>'Rekap Harian'!HY25</f>
        <v>0</v>
      </c>
      <c r="N23" s="93">
        <f>'Rekap Harian'!HZ25</f>
        <v>0</v>
      </c>
      <c r="O23" s="93">
        <f>'Rekap Harian'!IA25</f>
        <v>0</v>
      </c>
      <c r="P23" s="93">
        <f>'Rekap Harian'!IB25</f>
        <v>0</v>
      </c>
      <c r="Q23" s="93">
        <f>'Rekap Harian'!IC25</f>
        <v>0</v>
      </c>
      <c r="R23" s="93">
        <f>'Rekap Harian'!ID25</f>
        <v>0</v>
      </c>
      <c r="S23" s="93">
        <f t="shared" si="0"/>
        <v>0</v>
      </c>
      <c r="T23" s="46"/>
    </row>
    <row r="24" spans="1:20" ht="35.1" customHeight="1" x14ac:dyDescent="0.2">
      <c r="A24" s="42">
        <f t="shared" si="1"/>
        <v>16</v>
      </c>
      <c r="B24" s="43" t="str">
        <f>'Rekap Harian'!B26 &amp; CHAR(10) &amp; "NIP. " &amp; 'Rekap Harian'!C26</f>
        <v>0
NIP. 0</v>
      </c>
      <c r="C24" s="44">
        <f>'Daftar Pegawai'!H20</f>
        <v>0</v>
      </c>
      <c r="D24" s="45">
        <f>'Daftar Pegawai'!E20</f>
        <v>0</v>
      </c>
      <c r="E24" s="44">
        <f>'Daftar Pegawai'!F20</f>
        <v>0</v>
      </c>
      <c r="F24" s="44">
        <f>'Rekap Harian'!HN26</f>
        <v>0</v>
      </c>
      <c r="G24" s="44">
        <f>'Rekap Harian'!HS26</f>
        <v>0</v>
      </c>
      <c r="H24" s="44">
        <f>'Rekap Harian'!HT26</f>
        <v>0</v>
      </c>
      <c r="I24" s="44">
        <f>'Rekap Harian'!HU26</f>
        <v>0</v>
      </c>
      <c r="J24" s="44">
        <f>'Rekap Harian'!HV26</f>
        <v>0</v>
      </c>
      <c r="K24" s="44">
        <f>'Rekap Harian'!HW26</f>
        <v>0</v>
      </c>
      <c r="L24" s="44">
        <f>'Rekap Harian'!HX26</f>
        <v>0</v>
      </c>
      <c r="M24" s="93">
        <f>'Rekap Harian'!HY26</f>
        <v>0</v>
      </c>
      <c r="N24" s="93">
        <f>'Rekap Harian'!HZ26</f>
        <v>0</v>
      </c>
      <c r="O24" s="93">
        <f>'Rekap Harian'!IA26</f>
        <v>0</v>
      </c>
      <c r="P24" s="93">
        <f>'Rekap Harian'!IB26</f>
        <v>0</v>
      </c>
      <c r="Q24" s="93">
        <f>'Rekap Harian'!IC26</f>
        <v>0</v>
      </c>
      <c r="R24" s="93">
        <f>'Rekap Harian'!ID26</f>
        <v>0</v>
      </c>
      <c r="S24" s="93">
        <f t="shared" si="0"/>
        <v>0</v>
      </c>
      <c r="T24" s="46"/>
    </row>
    <row r="25" spans="1:20" ht="35.1" customHeight="1" x14ac:dyDescent="0.2">
      <c r="A25" s="42">
        <f t="shared" si="1"/>
        <v>17</v>
      </c>
      <c r="B25" s="43" t="str">
        <f>'Rekap Harian'!B27 &amp; CHAR(10) &amp; "NIP. " &amp; 'Rekap Harian'!C27</f>
        <v>0
NIP. 0</v>
      </c>
      <c r="C25" s="44">
        <f>'Daftar Pegawai'!H21</f>
        <v>0</v>
      </c>
      <c r="D25" s="45">
        <f>'Daftar Pegawai'!E21</f>
        <v>0</v>
      </c>
      <c r="E25" s="44">
        <f>'Daftar Pegawai'!F21</f>
        <v>0</v>
      </c>
      <c r="F25" s="44">
        <f>'Rekap Harian'!HN27</f>
        <v>0</v>
      </c>
      <c r="G25" s="44">
        <f>'Rekap Harian'!HS27</f>
        <v>0</v>
      </c>
      <c r="H25" s="44">
        <f>'Rekap Harian'!HT27</f>
        <v>0</v>
      </c>
      <c r="I25" s="44">
        <f>'Rekap Harian'!HU27</f>
        <v>0</v>
      </c>
      <c r="J25" s="44">
        <f>'Rekap Harian'!HV27</f>
        <v>0</v>
      </c>
      <c r="K25" s="44">
        <f>'Rekap Harian'!HW27</f>
        <v>0</v>
      </c>
      <c r="L25" s="44">
        <f>'Rekap Harian'!HX27</f>
        <v>0</v>
      </c>
      <c r="M25" s="93">
        <f>'Rekap Harian'!HY27</f>
        <v>0</v>
      </c>
      <c r="N25" s="93">
        <f>'Rekap Harian'!HZ27</f>
        <v>0</v>
      </c>
      <c r="O25" s="93">
        <f>'Rekap Harian'!IA27</f>
        <v>0</v>
      </c>
      <c r="P25" s="93">
        <f>'Rekap Harian'!IB27</f>
        <v>0</v>
      </c>
      <c r="Q25" s="93">
        <f>'Rekap Harian'!IC27</f>
        <v>0</v>
      </c>
      <c r="R25" s="93">
        <f>'Rekap Harian'!ID27</f>
        <v>0</v>
      </c>
      <c r="S25" s="93">
        <f t="shared" si="0"/>
        <v>0</v>
      </c>
      <c r="T25" s="46"/>
    </row>
    <row r="26" spans="1:20" ht="35.1" customHeight="1" x14ac:dyDescent="0.2">
      <c r="A26" s="42">
        <f t="shared" si="1"/>
        <v>18</v>
      </c>
      <c r="B26" s="43" t="str">
        <f>'Rekap Harian'!B28 &amp; CHAR(10) &amp; "NIP. " &amp; 'Rekap Harian'!C28</f>
        <v>0
NIP. 0</v>
      </c>
      <c r="C26" s="44">
        <f>'Daftar Pegawai'!H22</f>
        <v>0</v>
      </c>
      <c r="D26" s="45">
        <f>'Daftar Pegawai'!E22</f>
        <v>0</v>
      </c>
      <c r="E26" s="44">
        <f>'Daftar Pegawai'!F22</f>
        <v>0</v>
      </c>
      <c r="F26" s="44">
        <f>'Rekap Harian'!HN28</f>
        <v>0</v>
      </c>
      <c r="G26" s="44">
        <f>'Rekap Harian'!HS28</f>
        <v>0</v>
      </c>
      <c r="H26" s="44">
        <f>'Rekap Harian'!HT28</f>
        <v>0</v>
      </c>
      <c r="I26" s="44">
        <f>'Rekap Harian'!HU28</f>
        <v>0</v>
      </c>
      <c r="J26" s="44">
        <f>'Rekap Harian'!HV28</f>
        <v>0</v>
      </c>
      <c r="K26" s="44">
        <f>'Rekap Harian'!HW28</f>
        <v>0</v>
      </c>
      <c r="L26" s="44">
        <f>'Rekap Harian'!HX28</f>
        <v>0</v>
      </c>
      <c r="M26" s="93">
        <f>'Rekap Harian'!HY28</f>
        <v>0</v>
      </c>
      <c r="N26" s="93">
        <f>'Rekap Harian'!HZ28</f>
        <v>0</v>
      </c>
      <c r="O26" s="93">
        <f>'Rekap Harian'!IA28</f>
        <v>0</v>
      </c>
      <c r="P26" s="93">
        <f>'Rekap Harian'!IB28</f>
        <v>0</v>
      </c>
      <c r="Q26" s="93">
        <f>'Rekap Harian'!IC28</f>
        <v>0</v>
      </c>
      <c r="R26" s="93">
        <f>'Rekap Harian'!ID28</f>
        <v>0</v>
      </c>
      <c r="S26" s="93">
        <f t="shared" si="0"/>
        <v>0</v>
      </c>
      <c r="T26" s="46"/>
    </row>
    <row r="27" spans="1:20" ht="35.1" customHeight="1" x14ac:dyDescent="0.2">
      <c r="A27" s="42">
        <f t="shared" si="1"/>
        <v>19</v>
      </c>
      <c r="B27" s="43" t="str">
        <f>'Rekap Harian'!B29 &amp; CHAR(10) &amp; "NIP. " &amp; 'Rekap Harian'!C29</f>
        <v>0
NIP. 0</v>
      </c>
      <c r="C27" s="44">
        <f>'Daftar Pegawai'!H23</f>
        <v>0</v>
      </c>
      <c r="D27" s="45">
        <f>'Daftar Pegawai'!E23</f>
        <v>0</v>
      </c>
      <c r="E27" s="44">
        <f>'Daftar Pegawai'!F23</f>
        <v>0</v>
      </c>
      <c r="F27" s="44">
        <f>'Rekap Harian'!HN29</f>
        <v>0</v>
      </c>
      <c r="G27" s="44">
        <f>'Rekap Harian'!HS29</f>
        <v>0</v>
      </c>
      <c r="H27" s="44">
        <f>'Rekap Harian'!HT29</f>
        <v>0</v>
      </c>
      <c r="I27" s="44">
        <f>'Rekap Harian'!HU29</f>
        <v>0</v>
      </c>
      <c r="J27" s="44">
        <f>'Rekap Harian'!HV29</f>
        <v>0</v>
      </c>
      <c r="K27" s="44">
        <f>'Rekap Harian'!HW29</f>
        <v>0</v>
      </c>
      <c r="L27" s="44">
        <f>'Rekap Harian'!HX29</f>
        <v>0</v>
      </c>
      <c r="M27" s="93">
        <f>'Rekap Harian'!HY29</f>
        <v>0</v>
      </c>
      <c r="N27" s="93">
        <f>'Rekap Harian'!HZ29</f>
        <v>0</v>
      </c>
      <c r="O27" s="93">
        <f>'Rekap Harian'!IA29</f>
        <v>0</v>
      </c>
      <c r="P27" s="93">
        <f>'Rekap Harian'!IB29</f>
        <v>0</v>
      </c>
      <c r="Q27" s="93">
        <f>'Rekap Harian'!IC29</f>
        <v>0</v>
      </c>
      <c r="R27" s="93">
        <f>'Rekap Harian'!ID29</f>
        <v>0</v>
      </c>
      <c r="S27" s="93">
        <f t="shared" si="0"/>
        <v>0</v>
      </c>
      <c r="T27" s="46"/>
    </row>
    <row r="28" spans="1:20" ht="35.1" customHeight="1" x14ac:dyDescent="0.2">
      <c r="A28" s="42">
        <f t="shared" si="1"/>
        <v>20</v>
      </c>
      <c r="B28" s="43" t="str">
        <f>'Rekap Harian'!B30 &amp; CHAR(10) &amp; "NIP. " &amp; 'Rekap Harian'!C30</f>
        <v>0
NIP. 0</v>
      </c>
      <c r="C28" s="44">
        <f>'Daftar Pegawai'!H24</f>
        <v>0</v>
      </c>
      <c r="D28" s="45">
        <f>'Daftar Pegawai'!E24</f>
        <v>0</v>
      </c>
      <c r="E28" s="44">
        <f>'Daftar Pegawai'!F24</f>
        <v>0</v>
      </c>
      <c r="F28" s="44">
        <f>'Rekap Harian'!HN30</f>
        <v>0</v>
      </c>
      <c r="G28" s="44">
        <f>'Rekap Harian'!HS30</f>
        <v>0</v>
      </c>
      <c r="H28" s="44">
        <f>'Rekap Harian'!HT30</f>
        <v>0</v>
      </c>
      <c r="I28" s="44">
        <f>'Rekap Harian'!HU30</f>
        <v>0</v>
      </c>
      <c r="J28" s="44">
        <f>'Rekap Harian'!HV30</f>
        <v>0</v>
      </c>
      <c r="K28" s="44">
        <f>'Rekap Harian'!HW30</f>
        <v>0</v>
      </c>
      <c r="L28" s="44">
        <f>'Rekap Harian'!HX30</f>
        <v>0</v>
      </c>
      <c r="M28" s="93">
        <f>'Rekap Harian'!HY30</f>
        <v>0</v>
      </c>
      <c r="N28" s="93">
        <f>'Rekap Harian'!HZ30</f>
        <v>0</v>
      </c>
      <c r="O28" s="93">
        <f>'Rekap Harian'!IA30</f>
        <v>0</v>
      </c>
      <c r="P28" s="93">
        <f>'Rekap Harian'!IB30</f>
        <v>0</v>
      </c>
      <c r="Q28" s="93">
        <f>'Rekap Harian'!IC30</f>
        <v>0</v>
      </c>
      <c r="R28" s="93">
        <f>'Rekap Harian'!ID30</f>
        <v>0</v>
      </c>
      <c r="S28" s="93">
        <f t="shared" si="0"/>
        <v>0</v>
      </c>
      <c r="T28" s="46"/>
    </row>
    <row r="29" spans="1:20" ht="35.1" customHeight="1" x14ac:dyDescent="0.2">
      <c r="A29" s="42">
        <f t="shared" si="1"/>
        <v>21</v>
      </c>
      <c r="B29" s="43" t="str">
        <f>'Rekap Harian'!B31 &amp; CHAR(10) &amp; "NIP. " &amp; 'Rekap Harian'!C31</f>
        <v>0
NIP. 0</v>
      </c>
      <c r="C29" s="44">
        <f>'Daftar Pegawai'!H25</f>
        <v>0</v>
      </c>
      <c r="D29" s="45">
        <f>'Daftar Pegawai'!E25</f>
        <v>0</v>
      </c>
      <c r="E29" s="44">
        <f>'Daftar Pegawai'!F25</f>
        <v>0</v>
      </c>
      <c r="F29" s="44">
        <f>'Rekap Harian'!HN31</f>
        <v>0</v>
      </c>
      <c r="G29" s="44">
        <f>'Rekap Harian'!HS31</f>
        <v>0</v>
      </c>
      <c r="H29" s="44">
        <f>'Rekap Harian'!HT31</f>
        <v>0</v>
      </c>
      <c r="I29" s="44">
        <f>'Rekap Harian'!HU31</f>
        <v>0</v>
      </c>
      <c r="J29" s="44">
        <f>'Rekap Harian'!HV31</f>
        <v>0</v>
      </c>
      <c r="K29" s="44">
        <f>'Rekap Harian'!HW31</f>
        <v>0</v>
      </c>
      <c r="L29" s="44">
        <f>'Rekap Harian'!HX31</f>
        <v>0</v>
      </c>
      <c r="M29" s="93">
        <f>'Rekap Harian'!HY31</f>
        <v>0</v>
      </c>
      <c r="N29" s="93">
        <f>'Rekap Harian'!HZ31</f>
        <v>0</v>
      </c>
      <c r="O29" s="93">
        <f>'Rekap Harian'!IA31</f>
        <v>0</v>
      </c>
      <c r="P29" s="93">
        <f>'Rekap Harian'!IB31</f>
        <v>0</v>
      </c>
      <c r="Q29" s="93">
        <f>'Rekap Harian'!IC31</f>
        <v>0</v>
      </c>
      <c r="R29" s="93">
        <f>'Rekap Harian'!ID31</f>
        <v>0</v>
      </c>
      <c r="S29" s="93">
        <f t="shared" si="0"/>
        <v>0</v>
      </c>
      <c r="T29" s="46"/>
    </row>
    <row r="30" spans="1:20" ht="35.1" customHeight="1" x14ac:dyDescent="0.2">
      <c r="A30" s="42">
        <f t="shared" si="1"/>
        <v>22</v>
      </c>
      <c r="B30" s="43" t="str">
        <f>'Rekap Harian'!B32 &amp; CHAR(10) &amp; "NIP. " &amp; 'Rekap Harian'!C32</f>
        <v>0
NIP. 0</v>
      </c>
      <c r="C30" s="44">
        <f>'Daftar Pegawai'!H26</f>
        <v>0</v>
      </c>
      <c r="D30" s="45">
        <f>'Daftar Pegawai'!E26</f>
        <v>0</v>
      </c>
      <c r="E30" s="44">
        <f>'Daftar Pegawai'!F26</f>
        <v>0</v>
      </c>
      <c r="F30" s="44">
        <f>'Rekap Harian'!HN32</f>
        <v>0</v>
      </c>
      <c r="G30" s="44">
        <f>'Rekap Harian'!HS32</f>
        <v>0</v>
      </c>
      <c r="H30" s="44">
        <f>'Rekap Harian'!HT32</f>
        <v>0</v>
      </c>
      <c r="I30" s="44">
        <f>'Rekap Harian'!HU32</f>
        <v>0</v>
      </c>
      <c r="J30" s="44">
        <f>'Rekap Harian'!HV32</f>
        <v>0</v>
      </c>
      <c r="K30" s="44">
        <f>'Rekap Harian'!HW32</f>
        <v>0</v>
      </c>
      <c r="L30" s="44">
        <f>'Rekap Harian'!HX32</f>
        <v>0</v>
      </c>
      <c r="M30" s="93">
        <f>'Rekap Harian'!HY32</f>
        <v>0</v>
      </c>
      <c r="N30" s="93">
        <f>'Rekap Harian'!HZ32</f>
        <v>0</v>
      </c>
      <c r="O30" s="93">
        <f>'Rekap Harian'!IA32</f>
        <v>0</v>
      </c>
      <c r="P30" s="93">
        <f>'Rekap Harian'!IB32</f>
        <v>0</v>
      </c>
      <c r="Q30" s="93">
        <f>'Rekap Harian'!IC32</f>
        <v>0</v>
      </c>
      <c r="R30" s="93">
        <f>'Rekap Harian'!ID32</f>
        <v>0</v>
      </c>
      <c r="S30" s="93">
        <f t="shared" si="0"/>
        <v>0</v>
      </c>
      <c r="T30" s="46"/>
    </row>
    <row r="31" spans="1:20" ht="35.1" customHeight="1" x14ac:dyDescent="0.2">
      <c r="A31" s="42">
        <f t="shared" si="1"/>
        <v>23</v>
      </c>
      <c r="B31" s="43" t="str">
        <f>'Rekap Harian'!B33 &amp; CHAR(10) &amp; "NIP. " &amp; 'Rekap Harian'!C33</f>
        <v>0
NIP. 0</v>
      </c>
      <c r="C31" s="44">
        <f>'Daftar Pegawai'!H27</f>
        <v>0</v>
      </c>
      <c r="D31" s="45">
        <f>'Daftar Pegawai'!E27</f>
        <v>0</v>
      </c>
      <c r="E31" s="44">
        <f>'Daftar Pegawai'!F27</f>
        <v>0</v>
      </c>
      <c r="F31" s="44">
        <f>'Rekap Harian'!HN33</f>
        <v>0</v>
      </c>
      <c r="G31" s="44">
        <f>'Rekap Harian'!HS33</f>
        <v>0</v>
      </c>
      <c r="H31" s="44">
        <f>'Rekap Harian'!HT33</f>
        <v>0</v>
      </c>
      <c r="I31" s="44">
        <f>'Rekap Harian'!HU33</f>
        <v>0</v>
      </c>
      <c r="J31" s="44">
        <f>'Rekap Harian'!HV33</f>
        <v>0</v>
      </c>
      <c r="K31" s="44">
        <f>'Rekap Harian'!HW33</f>
        <v>0</v>
      </c>
      <c r="L31" s="44">
        <f>'Rekap Harian'!HX33</f>
        <v>0</v>
      </c>
      <c r="M31" s="93">
        <f>'Rekap Harian'!HY33</f>
        <v>0</v>
      </c>
      <c r="N31" s="93">
        <f>'Rekap Harian'!HZ33</f>
        <v>0</v>
      </c>
      <c r="O31" s="93">
        <f>'Rekap Harian'!IA33</f>
        <v>0</v>
      </c>
      <c r="P31" s="93">
        <f>'Rekap Harian'!IB33</f>
        <v>0</v>
      </c>
      <c r="Q31" s="93">
        <f>'Rekap Harian'!IC33</f>
        <v>0</v>
      </c>
      <c r="R31" s="93">
        <f>'Rekap Harian'!ID33</f>
        <v>0</v>
      </c>
      <c r="S31" s="93">
        <f t="shared" si="0"/>
        <v>0</v>
      </c>
      <c r="T31" s="46"/>
    </row>
    <row r="32" spans="1:20" ht="35.1" customHeight="1" x14ac:dyDescent="0.2">
      <c r="A32" s="42">
        <f t="shared" si="1"/>
        <v>24</v>
      </c>
      <c r="B32" s="43" t="str">
        <f>'Rekap Harian'!B34 &amp; CHAR(10) &amp; "NIP. " &amp; 'Rekap Harian'!C34</f>
        <v>0
NIP. 0</v>
      </c>
      <c r="C32" s="44">
        <f>'Daftar Pegawai'!H28</f>
        <v>0</v>
      </c>
      <c r="D32" s="45">
        <f>'Daftar Pegawai'!E28</f>
        <v>0</v>
      </c>
      <c r="E32" s="44">
        <f>'Daftar Pegawai'!F28</f>
        <v>0</v>
      </c>
      <c r="F32" s="44">
        <f>'Rekap Harian'!HN34</f>
        <v>0</v>
      </c>
      <c r="G32" s="44">
        <f>'Rekap Harian'!HS34</f>
        <v>0</v>
      </c>
      <c r="H32" s="44">
        <f>'Rekap Harian'!HT34</f>
        <v>0</v>
      </c>
      <c r="I32" s="44">
        <f>'Rekap Harian'!HU34</f>
        <v>0</v>
      </c>
      <c r="J32" s="44">
        <f>'Rekap Harian'!HV34</f>
        <v>0</v>
      </c>
      <c r="K32" s="44">
        <f>'Rekap Harian'!HW34</f>
        <v>0</v>
      </c>
      <c r="L32" s="44">
        <f>'Rekap Harian'!HX34</f>
        <v>0</v>
      </c>
      <c r="M32" s="93">
        <f>'Rekap Harian'!HY34</f>
        <v>0</v>
      </c>
      <c r="N32" s="93">
        <f>'Rekap Harian'!HZ34</f>
        <v>0</v>
      </c>
      <c r="O32" s="93">
        <f>'Rekap Harian'!IA34</f>
        <v>0</v>
      </c>
      <c r="P32" s="93">
        <f>'Rekap Harian'!IB34</f>
        <v>0</v>
      </c>
      <c r="Q32" s="93">
        <f>'Rekap Harian'!IC34</f>
        <v>0</v>
      </c>
      <c r="R32" s="93">
        <f>'Rekap Harian'!ID34</f>
        <v>0</v>
      </c>
      <c r="S32" s="93">
        <f t="shared" si="0"/>
        <v>0</v>
      </c>
      <c r="T32" s="46"/>
    </row>
    <row r="33" spans="1:20" ht="35.1" customHeight="1" x14ac:dyDescent="0.2">
      <c r="A33" s="42">
        <f t="shared" si="1"/>
        <v>25</v>
      </c>
      <c r="B33" s="43" t="str">
        <f>'Rekap Harian'!B35 &amp; CHAR(10) &amp; "NIP. " &amp; 'Rekap Harian'!C35</f>
        <v>0
NIP. 0</v>
      </c>
      <c r="C33" s="44">
        <f>'Daftar Pegawai'!H29</f>
        <v>0</v>
      </c>
      <c r="D33" s="45">
        <f>'Daftar Pegawai'!E29</f>
        <v>0</v>
      </c>
      <c r="E33" s="44">
        <f>'Daftar Pegawai'!F29</f>
        <v>0</v>
      </c>
      <c r="F33" s="44">
        <f>'Rekap Harian'!HN35</f>
        <v>0</v>
      </c>
      <c r="G33" s="44">
        <f>'Rekap Harian'!HS35</f>
        <v>0</v>
      </c>
      <c r="H33" s="44">
        <f>'Rekap Harian'!HT35</f>
        <v>0</v>
      </c>
      <c r="I33" s="44">
        <f>'Rekap Harian'!HU35</f>
        <v>0</v>
      </c>
      <c r="J33" s="44">
        <f>'Rekap Harian'!HV35</f>
        <v>0</v>
      </c>
      <c r="K33" s="44">
        <f>'Rekap Harian'!HW35</f>
        <v>0</v>
      </c>
      <c r="L33" s="44">
        <f>'Rekap Harian'!HX35</f>
        <v>0</v>
      </c>
      <c r="M33" s="93">
        <f>'Rekap Harian'!HY35</f>
        <v>0</v>
      </c>
      <c r="N33" s="93">
        <f>'Rekap Harian'!HZ35</f>
        <v>0</v>
      </c>
      <c r="O33" s="93">
        <f>'Rekap Harian'!IA35</f>
        <v>0</v>
      </c>
      <c r="P33" s="93">
        <f>'Rekap Harian'!IB35</f>
        <v>0</v>
      </c>
      <c r="Q33" s="93">
        <f>'Rekap Harian'!IC35</f>
        <v>0</v>
      </c>
      <c r="R33" s="93">
        <f>'Rekap Harian'!ID35</f>
        <v>0</v>
      </c>
      <c r="S33" s="93">
        <f t="shared" si="0"/>
        <v>0</v>
      </c>
      <c r="T33" s="46"/>
    </row>
    <row r="34" spans="1:20" ht="35.1" customHeight="1" x14ac:dyDescent="0.2">
      <c r="A34" s="42">
        <f t="shared" si="1"/>
        <v>26</v>
      </c>
      <c r="B34" s="43" t="str">
        <f>'Rekap Harian'!B36 &amp; CHAR(10) &amp; "NIP. " &amp; 'Rekap Harian'!C36</f>
        <v>0
NIP. 0</v>
      </c>
      <c r="C34" s="44">
        <f>'Daftar Pegawai'!H30</f>
        <v>0</v>
      </c>
      <c r="D34" s="45">
        <f>'Daftar Pegawai'!E30</f>
        <v>0</v>
      </c>
      <c r="E34" s="44">
        <f>'Daftar Pegawai'!F30</f>
        <v>0</v>
      </c>
      <c r="F34" s="44">
        <f>'Rekap Harian'!HN36</f>
        <v>0</v>
      </c>
      <c r="G34" s="44">
        <f>'Rekap Harian'!HS36</f>
        <v>0</v>
      </c>
      <c r="H34" s="44">
        <f>'Rekap Harian'!HT36</f>
        <v>0</v>
      </c>
      <c r="I34" s="44">
        <f>'Rekap Harian'!HU36</f>
        <v>0</v>
      </c>
      <c r="J34" s="44">
        <f>'Rekap Harian'!HV36</f>
        <v>0</v>
      </c>
      <c r="K34" s="44">
        <f>'Rekap Harian'!HW36</f>
        <v>0</v>
      </c>
      <c r="L34" s="44">
        <f>'Rekap Harian'!HX36</f>
        <v>0</v>
      </c>
      <c r="M34" s="93">
        <f>'Rekap Harian'!HY36</f>
        <v>0</v>
      </c>
      <c r="N34" s="93">
        <f>'Rekap Harian'!HZ36</f>
        <v>0</v>
      </c>
      <c r="O34" s="93">
        <f>'Rekap Harian'!IA36</f>
        <v>0</v>
      </c>
      <c r="P34" s="93">
        <f>'Rekap Harian'!IB36</f>
        <v>0</v>
      </c>
      <c r="Q34" s="93">
        <f>'Rekap Harian'!IC36</f>
        <v>0</v>
      </c>
      <c r="R34" s="93">
        <f>'Rekap Harian'!ID36</f>
        <v>0</v>
      </c>
      <c r="S34" s="93">
        <f t="shared" si="0"/>
        <v>0</v>
      </c>
      <c r="T34" s="46"/>
    </row>
    <row r="35" spans="1:20" ht="35.1" customHeight="1" x14ac:dyDescent="0.2">
      <c r="A35" s="42">
        <f t="shared" si="1"/>
        <v>27</v>
      </c>
      <c r="B35" s="43" t="str">
        <f>'Rekap Harian'!B37 &amp; CHAR(10) &amp; "NIP. " &amp; 'Rekap Harian'!C37</f>
        <v>0
NIP. 0</v>
      </c>
      <c r="C35" s="44">
        <f>'Daftar Pegawai'!H31</f>
        <v>0</v>
      </c>
      <c r="D35" s="45">
        <f>'Daftar Pegawai'!E31</f>
        <v>0</v>
      </c>
      <c r="E35" s="44">
        <f>'Daftar Pegawai'!F31</f>
        <v>0</v>
      </c>
      <c r="F35" s="44">
        <f>'Rekap Harian'!HN37</f>
        <v>0</v>
      </c>
      <c r="G35" s="44">
        <f>'Rekap Harian'!HS37</f>
        <v>0</v>
      </c>
      <c r="H35" s="44">
        <f>'Rekap Harian'!HT37</f>
        <v>0</v>
      </c>
      <c r="I35" s="44">
        <f>'Rekap Harian'!HU37</f>
        <v>0</v>
      </c>
      <c r="J35" s="44">
        <f>'Rekap Harian'!HV37</f>
        <v>0</v>
      </c>
      <c r="K35" s="44">
        <f>'Rekap Harian'!HW37</f>
        <v>0</v>
      </c>
      <c r="L35" s="44">
        <f>'Rekap Harian'!HX37</f>
        <v>0</v>
      </c>
      <c r="M35" s="93">
        <f>'Rekap Harian'!HY37</f>
        <v>0</v>
      </c>
      <c r="N35" s="93">
        <f>'Rekap Harian'!HZ37</f>
        <v>0</v>
      </c>
      <c r="O35" s="93">
        <f>'Rekap Harian'!IA37</f>
        <v>0</v>
      </c>
      <c r="P35" s="93">
        <f>'Rekap Harian'!IB37</f>
        <v>0</v>
      </c>
      <c r="Q35" s="93">
        <f>'Rekap Harian'!IC37</f>
        <v>0</v>
      </c>
      <c r="R35" s="93">
        <f>'Rekap Harian'!ID37</f>
        <v>0</v>
      </c>
      <c r="S35" s="93">
        <f t="shared" si="0"/>
        <v>0</v>
      </c>
      <c r="T35" s="46"/>
    </row>
    <row r="36" spans="1:20" ht="35.1" customHeight="1" x14ac:dyDescent="0.2">
      <c r="A36" s="42">
        <f t="shared" si="1"/>
        <v>28</v>
      </c>
      <c r="B36" s="43" t="str">
        <f>'Rekap Harian'!B38 &amp; CHAR(10) &amp; "NIP. " &amp; 'Rekap Harian'!C38</f>
        <v>0
NIP. 0</v>
      </c>
      <c r="C36" s="44">
        <f>'Daftar Pegawai'!H32</f>
        <v>0</v>
      </c>
      <c r="D36" s="45">
        <f>'Daftar Pegawai'!E32</f>
        <v>0</v>
      </c>
      <c r="E36" s="44">
        <f>'Daftar Pegawai'!F32</f>
        <v>0</v>
      </c>
      <c r="F36" s="44">
        <f>'Rekap Harian'!HN38</f>
        <v>0</v>
      </c>
      <c r="G36" s="44">
        <f>'Rekap Harian'!HS38</f>
        <v>0</v>
      </c>
      <c r="H36" s="44">
        <f>'Rekap Harian'!HT38</f>
        <v>0</v>
      </c>
      <c r="I36" s="44">
        <f>'Rekap Harian'!HU38</f>
        <v>0</v>
      </c>
      <c r="J36" s="44">
        <f>'Rekap Harian'!HV38</f>
        <v>0</v>
      </c>
      <c r="K36" s="44">
        <f>'Rekap Harian'!HW38</f>
        <v>0</v>
      </c>
      <c r="L36" s="44">
        <f>'Rekap Harian'!HX38</f>
        <v>0</v>
      </c>
      <c r="M36" s="93">
        <f>'Rekap Harian'!HY38</f>
        <v>0</v>
      </c>
      <c r="N36" s="93">
        <f>'Rekap Harian'!HZ38</f>
        <v>0</v>
      </c>
      <c r="O36" s="93">
        <f>'Rekap Harian'!IA38</f>
        <v>0</v>
      </c>
      <c r="P36" s="93">
        <f>'Rekap Harian'!IB38</f>
        <v>0</v>
      </c>
      <c r="Q36" s="93">
        <f>'Rekap Harian'!IC38</f>
        <v>0</v>
      </c>
      <c r="R36" s="93">
        <f>'Rekap Harian'!ID38</f>
        <v>0</v>
      </c>
      <c r="S36" s="93">
        <f t="shared" si="0"/>
        <v>0</v>
      </c>
      <c r="T36" s="46"/>
    </row>
    <row r="37" spans="1:20" ht="35.1" customHeight="1" x14ac:dyDescent="0.2">
      <c r="A37" s="42">
        <f t="shared" si="1"/>
        <v>29</v>
      </c>
      <c r="B37" s="43" t="str">
        <f>'Rekap Harian'!B39 &amp; CHAR(10) &amp; "NIP. " &amp; 'Rekap Harian'!C39</f>
        <v>0
NIP. 0</v>
      </c>
      <c r="C37" s="44">
        <f>'Daftar Pegawai'!H33</f>
        <v>0</v>
      </c>
      <c r="D37" s="45">
        <f>'Daftar Pegawai'!E33</f>
        <v>0</v>
      </c>
      <c r="E37" s="44">
        <f>'Daftar Pegawai'!F33</f>
        <v>0</v>
      </c>
      <c r="F37" s="44">
        <f>'Rekap Harian'!HN39</f>
        <v>0</v>
      </c>
      <c r="G37" s="44">
        <f>'Rekap Harian'!HS39</f>
        <v>0</v>
      </c>
      <c r="H37" s="44">
        <f>'Rekap Harian'!HT39</f>
        <v>0</v>
      </c>
      <c r="I37" s="44">
        <f>'Rekap Harian'!HU39</f>
        <v>0</v>
      </c>
      <c r="J37" s="44">
        <f>'Rekap Harian'!HV39</f>
        <v>0</v>
      </c>
      <c r="K37" s="44">
        <f>'Rekap Harian'!HW39</f>
        <v>0</v>
      </c>
      <c r="L37" s="44">
        <f>'Rekap Harian'!HX39</f>
        <v>0</v>
      </c>
      <c r="M37" s="93">
        <f>'Rekap Harian'!HY39</f>
        <v>0</v>
      </c>
      <c r="N37" s="93">
        <f>'Rekap Harian'!HZ39</f>
        <v>0</v>
      </c>
      <c r="O37" s="93">
        <f>'Rekap Harian'!IA39</f>
        <v>0</v>
      </c>
      <c r="P37" s="93">
        <f>'Rekap Harian'!IB39</f>
        <v>0</v>
      </c>
      <c r="Q37" s="93">
        <f>'Rekap Harian'!IC39</f>
        <v>0</v>
      </c>
      <c r="R37" s="93">
        <f>'Rekap Harian'!ID39</f>
        <v>0</v>
      </c>
      <c r="S37" s="93">
        <f t="shared" si="0"/>
        <v>0</v>
      </c>
      <c r="T37" s="46"/>
    </row>
    <row r="38" spans="1:20" ht="35.1" customHeight="1" x14ac:dyDescent="0.2">
      <c r="A38" s="42">
        <f t="shared" si="1"/>
        <v>30</v>
      </c>
      <c r="B38" s="43" t="str">
        <f>'Rekap Harian'!B40 &amp; CHAR(10) &amp; "NIP. " &amp; 'Rekap Harian'!C40</f>
        <v>0
NIP. 0</v>
      </c>
      <c r="C38" s="44">
        <f>'Daftar Pegawai'!H34</f>
        <v>0</v>
      </c>
      <c r="D38" s="45">
        <f>'Daftar Pegawai'!E34</f>
        <v>0</v>
      </c>
      <c r="E38" s="44">
        <f>'Daftar Pegawai'!F34</f>
        <v>0</v>
      </c>
      <c r="F38" s="44">
        <f>'Rekap Harian'!HN40</f>
        <v>0</v>
      </c>
      <c r="G38" s="44">
        <f>'Rekap Harian'!HS40</f>
        <v>0</v>
      </c>
      <c r="H38" s="44">
        <f>'Rekap Harian'!HT40</f>
        <v>0</v>
      </c>
      <c r="I38" s="44">
        <f>'Rekap Harian'!HU40</f>
        <v>0</v>
      </c>
      <c r="J38" s="44">
        <f>'Rekap Harian'!HV40</f>
        <v>0</v>
      </c>
      <c r="K38" s="44">
        <f>'Rekap Harian'!HW40</f>
        <v>0</v>
      </c>
      <c r="L38" s="44">
        <f>'Rekap Harian'!HX40</f>
        <v>0</v>
      </c>
      <c r="M38" s="93">
        <f>'Rekap Harian'!HY40</f>
        <v>0</v>
      </c>
      <c r="N38" s="93">
        <f>'Rekap Harian'!HZ40</f>
        <v>0</v>
      </c>
      <c r="O38" s="93">
        <f>'Rekap Harian'!IA40</f>
        <v>0</v>
      </c>
      <c r="P38" s="93">
        <f>'Rekap Harian'!IB40</f>
        <v>0</v>
      </c>
      <c r="Q38" s="93">
        <f>'Rekap Harian'!IC40</f>
        <v>0</v>
      </c>
      <c r="R38" s="93">
        <f>'Rekap Harian'!ID40</f>
        <v>0</v>
      </c>
      <c r="S38" s="93">
        <f t="shared" si="0"/>
        <v>0</v>
      </c>
      <c r="T38" s="46"/>
    </row>
    <row r="39" spans="1:20" ht="35.1" customHeight="1" x14ac:dyDescent="0.2">
      <c r="A39" s="42">
        <f t="shared" si="1"/>
        <v>31</v>
      </c>
      <c r="B39" s="43" t="str">
        <f>'Rekap Harian'!B41 &amp; CHAR(10) &amp; "NIP. " &amp; 'Rekap Harian'!C41</f>
        <v>0
NIP. 0</v>
      </c>
      <c r="C39" s="44">
        <f>'Daftar Pegawai'!H35</f>
        <v>0</v>
      </c>
      <c r="D39" s="45">
        <f>'Daftar Pegawai'!E35</f>
        <v>0</v>
      </c>
      <c r="E39" s="44">
        <f>'Daftar Pegawai'!F35</f>
        <v>0</v>
      </c>
      <c r="F39" s="44">
        <f>'Rekap Harian'!HN41</f>
        <v>0</v>
      </c>
      <c r="G39" s="44">
        <f>'Rekap Harian'!HS41</f>
        <v>0</v>
      </c>
      <c r="H39" s="44">
        <f>'Rekap Harian'!HT41</f>
        <v>0</v>
      </c>
      <c r="I39" s="44">
        <f>'Rekap Harian'!HU41</f>
        <v>0</v>
      </c>
      <c r="J39" s="44">
        <f>'Rekap Harian'!HV41</f>
        <v>0</v>
      </c>
      <c r="K39" s="44">
        <f>'Rekap Harian'!HW41</f>
        <v>0</v>
      </c>
      <c r="L39" s="44">
        <f>'Rekap Harian'!HX41</f>
        <v>0</v>
      </c>
      <c r="M39" s="93">
        <f>'Rekap Harian'!HY41</f>
        <v>0</v>
      </c>
      <c r="N39" s="93">
        <f>'Rekap Harian'!HZ41</f>
        <v>0</v>
      </c>
      <c r="O39" s="93">
        <f>'Rekap Harian'!IA41</f>
        <v>0</v>
      </c>
      <c r="P39" s="93">
        <f>'Rekap Harian'!IB41</f>
        <v>0</v>
      </c>
      <c r="Q39" s="93">
        <f>'Rekap Harian'!IC41</f>
        <v>0</v>
      </c>
      <c r="R39" s="93">
        <f>'Rekap Harian'!ID41</f>
        <v>0</v>
      </c>
      <c r="S39" s="93">
        <f t="shared" si="0"/>
        <v>0</v>
      </c>
      <c r="T39" s="46"/>
    </row>
    <row r="40" spans="1:20" ht="35.1" customHeight="1" x14ac:dyDescent="0.2">
      <c r="A40" s="42">
        <f t="shared" si="1"/>
        <v>32</v>
      </c>
      <c r="B40" s="43" t="str">
        <f>'Rekap Harian'!B42 &amp; CHAR(10) &amp; "NIP. " &amp; 'Rekap Harian'!C42</f>
        <v>0
NIP. 0</v>
      </c>
      <c r="C40" s="44">
        <f>'Daftar Pegawai'!H36</f>
        <v>0</v>
      </c>
      <c r="D40" s="45">
        <f>'Daftar Pegawai'!E36</f>
        <v>0</v>
      </c>
      <c r="E40" s="44">
        <f>'Daftar Pegawai'!F36</f>
        <v>0</v>
      </c>
      <c r="F40" s="44">
        <f>'Rekap Harian'!HN42</f>
        <v>0</v>
      </c>
      <c r="G40" s="44">
        <f>'Rekap Harian'!HS42</f>
        <v>0</v>
      </c>
      <c r="H40" s="44">
        <f>'Rekap Harian'!HT42</f>
        <v>0</v>
      </c>
      <c r="I40" s="44">
        <f>'Rekap Harian'!HU42</f>
        <v>0</v>
      </c>
      <c r="J40" s="44">
        <f>'Rekap Harian'!HV42</f>
        <v>0</v>
      </c>
      <c r="K40" s="44">
        <f>'Rekap Harian'!HW42</f>
        <v>0</v>
      </c>
      <c r="L40" s="44">
        <f>'Rekap Harian'!HX42</f>
        <v>0</v>
      </c>
      <c r="M40" s="93">
        <f>'Rekap Harian'!HY42</f>
        <v>0</v>
      </c>
      <c r="N40" s="93">
        <f>'Rekap Harian'!HZ42</f>
        <v>0</v>
      </c>
      <c r="O40" s="93">
        <f>'Rekap Harian'!IA42</f>
        <v>0</v>
      </c>
      <c r="P40" s="93">
        <f>'Rekap Harian'!IB42</f>
        <v>0</v>
      </c>
      <c r="Q40" s="93">
        <f>'Rekap Harian'!IC42</f>
        <v>0</v>
      </c>
      <c r="R40" s="93">
        <f>'Rekap Harian'!ID42</f>
        <v>0</v>
      </c>
      <c r="S40" s="93">
        <f t="shared" si="0"/>
        <v>0</v>
      </c>
      <c r="T40" s="46"/>
    </row>
    <row r="41" spans="1:20" ht="35.1" customHeight="1" x14ac:dyDescent="0.2">
      <c r="A41" s="42">
        <f t="shared" si="1"/>
        <v>33</v>
      </c>
      <c r="B41" s="43" t="str">
        <f>'Rekap Harian'!B43 &amp; CHAR(10) &amp; "NIP. " &amp; 'Rekap Harian'!C43</f>
        <v>0
NIP. 0</v>
      </c>
      <c r="C41" s="44">
        <f>'Daftar Pegawai'!H37</f>
        <v>0</v>
      </c>
      <c r="D41" s="45">
        <f>'Daftar Pegawai'!E37</f>
        <v>0</v>
      </c>
      <c r="E41" s="44">
        <f>'Daftar Pegawai'!F37</f>
        <v>0</v>
      </c>
      <c r="F41" s="44">
        <f>'Rekap Harian'!HN43</f>
        <v>0</v>
      </c>
      <c r="G41" s="44">
        <f>'Rekap Harian'!HS43</f>
        <v>0</v>
      </c>
      <c r="H41" s="44">
        <f>'Rekap Harian'!HT43</f>
        <v>0</v>
      </c>
      <c r="I41" s="44">
        <f>'Rekap Harian'!HU43</f>
        <v>0</v>
      </c>
      <c r="J41" s="44">
        <f>'Rekap Harian'!HV43</f>
        <v>0</v>
      </c>
      <c r="K41" s="44">
        <f>'Rekap Harian'!HW43</f>
        <v>0</v>
      </c>
      <c r="L41" s="44">
        <f>'Rekap Harian'!HX43</f>
        <v>0</v>
      </c>
      <c r="M41" s="93">
        <f>'Rekap Harian'!HY43</f>
        <v>0</v>
      </c>
      <c r="N41" s="93">
        <f>'Rekap Harian'!HZ43</f>
        <v>0</v>
      </c>
      <c r="O41" s="93">
        <f>'Rekap Harian'!IA43</f>
        <v>0</v>
      </c>
      <c r="P41" s="93">
        <f>'Rekap Harian'!IB43</f>
        <v>0</v>
      </c>
      <c r="Q41" s="93">
        <f>'Rekap Harian'!IC43</f>
        <v>0</v>
      </c>
      <c r="R41" s="93">
        <f>'Rekap Harian'!ID43</f>
        <v>0</v>
      </c>
      <c r="S41" s="93">
        <f t="shared" si="0"/>
        <v>0</v>
      </c>
      <c r="T41" s="46"/>
    </row>
    <row r="42" spans="1:20" ht="35.1" customHeight="1" x14ac:dyDescent="0.2">
      <c r="A42" s="42">
        <f t="shared" si="1"/>
        <v>34</v>
      </c>
      <c r="B42" s="43" t="str">
        <f>'Rekap Harian'!B44 &amp; CHAR(10) &amp; "NIP. " &amp; 'Rekap Harian'!C44</f>
        <v>0
NIP. 0</v>
      </c>
      <c r="C42" s="44">
        <f>'Daftar Pegawai'!H38</f>
        <v>0</v>
      </c>
      <c r="D42" s="45">
        <f>'Daftar Pegawai'!E38</f>
        <v>0</v>
      </c>
      <c r="E42" s="44">
        <f>'Daftar Pegawai'!F38</f>
        <v>0</v>
      </c>
      <c r="F42" s="44">
        <f>'Rekap Harian'!HN44</f>
        <v>0</v>
      </c>
      <c r="G42" s="44">
        <f>'Rekap Harian'!HS44</f>
        <v>0</v>
      </c>
      <c r="H42" s="44">
        <f>'Rekap Harian'!HT44</f>
        <v>0</v>
      </c>
      <c r="I42" s="44">
        <f>'Rekap Harian'!HU44</f>
        <v>0</v>
      </c>
      <c r="J42" s="44">
        <f>'Rekap Harian'!HV44</f>
        <v>0</v>
      </c>
      <c r="K42" s="44">
        <f>'Rekap Harian'!HW44</f>
        <v>0</v>
      </c>
      <c r="L42" s="44">
        <f>'Rekap Harian'!HX44</f>
        <v>0</v>
      </c>
      <c r="M42" s="93">
        <f>'Rekap Harian'!HY44</f>
        <v>0</v>
      </c>
      <c r="N42" s="93">
        <f>'Rekap Harian'!HZ44</f>
        <v>0</v>
      </c>
      <c r="O42" s="93">
        <f>'Rekap Harian'!IA44</f>
        <v>0</v>
      </c>
      <c r="P42" s="93">
        <f>'Rekap Harian'!IB44</f>
        <v>0</v>
      </c>
      <c r="Q42" s="93">
        <f>'Rekap Harian'!IC44</f>
        <v>0</v>
      </c>
      <c r="R42" s="93">
        <f>'Rekap Harian'!ID44</f>
        <v>0</v>
      </c>
      <c r="S42" s="93">
        <f t="shared" si="0"/>
        <v>0</v>
      </c>
      <c r="T42" s="46"/>
    </row>
    <row r="43" spans="1:20" ht="35.1" customHeight="1" x14ac:dyDescent="0.2">
      <c r="A43" s="42">
        <f t="shared" si="1"/>
        <v>35</v>
      </c>
      <c r="B43" s="43" t="str">
        <f>'Rekap Harian'!B45 &amp; CHAR(10) &amp; "NIP. " &amp; 'Rekap Harian'!C45</f>
        <v>0
NIP. 0</v>
      </c>
      <c r="C43" s="44">
        <f>'Daftar Pegawai'!H39</f>
        <v>0</v>
      </c>
      <c r="D43" s="45">
        <f>'Daftar Pegawai'!E39</f>
        <v>0</v>
      </c>
      <c r="E43" s="44">
        <f>'Daftar Pegawai'!F39</f>
        <v>0</v>
      </c>
      <c r="F43" s="44">
        <f>'Rekap Harian'!HN45</f>
        <v>0</v>
      </c>
      <c r="G43" s="44">
        <f>'Rekap Harian'!HS45</f>
        <v>0</v>
      </c>
      <c r="H43" s="44">
        <f>'Rekap Harian'!HT45</f>
        <v>0</v>
      </c>
      <c r="I43" s="44">
        <f>'Rekap Harian'!HU45</f>
        <v>0</v>
      </c>
      <c r="J43" s="44">
        <f>'Rekap Harian'!HV45</f>
        <v>0</v>
      </c>
      <c r="K43" s="44">
        <f>'Rekap Harian'!HW45</f>
        <v>0</v>
      </c>
      <c r="L43" s="44">
        <f>'Rekap Harian'!HX45</f>
        <v>0</v>
      </c>
      <c r="M43" s="93">
        <f>'Rekap Harian'!HY45</f>
        <v>0</v>
      </c>
      <c r="N43" s="93">
        <f>'Rekap Harian'!HZ45</f>
        <v>0</v>
      </c>
      <c r="O43" s="93">
        <f>'Rekap Harian'!IA45</f>
        <v>0</v>
      </c>
      <c r="P43" s="93">
        <f>'Rekap Harian'!IB45</f>
        <v>0</v>
      </c>
      <c r="Q43" s="93">
        <f>'Rekap Harian'!IC45</f>
        <v>0</v>
      </c>
      <c r="R43" s="93">
        <f>'Rekap Harian'!ID45</f>
        <v>0</v>
      </c>
      <c r="S43" s="93">
        <f t="shared" si="0"/>
        <v>0</v>
      </c>
      <c r="T43" s="46"/>
    </row>
    <row r="44" spans="1:20" ht="35.1" customHeight="1" x14ac:dyDescent="0.2">
      <c r="A44" s="42">
        <f t="shared" si="1"/>
        <v>36</v>
      </c>
      <c r="B44" s="43" t="str">
        <f>'Rekap Harian'!B46 &amp; CHAR(10) &amp; "NIP. " &amp; 'Rekap Harian'!C46</f>
        <v>0
NIP. 0</v>
      </c>
      <c r="C44" s="44">
        <f>'Daftar Pegawai'!H40</f>
        <v>0</v>
      </c>
      <c r="D44" s="45">
        <f>'Daftar Pegawai'!E40</f>
        <v>0</v>
      </c>
      <c r="E44" s="44">
        <f>'Daftar Pegawai'!F40</f>
        <v>0</v>
      </c>
      <c r="F44" s="44">
        <f>'Rekap Harian'!HN46</f>
        <v>0</v>
      </c>
      <c r="G44" s="44">
        <f>'Rekap Harian'!HS46</f>
        <v>0</v>
      </c>
      <c r="H44" s="44">
        <f>'Rekap Harian'!HT46</f>
        <v>0</v>
      </c>
      <c r="I44" s="44">
        <f>'Rekap Harian'!HU46</f>
        <v>0</v>
      </c>
      <c r="J44" s="44">
        <f>'Rekap Harian'!HV46</f>
        <v>0</v>
      </c>
      <c r="K44" s="44">
        <f>'Rekap Harian'!HW46</f>
        <v>0</v>
      </c>
      <c r="L44" s="44">
        <f>'Rekap Harian'!HX46</f>
        <v>0</v>
      </c>
      <c r="M44" s="93">
        <f>'Rekap Harian'!HY46</f>
        <v>0</v>
      </c>
      <c r="N44" s="93">
        <f>'Rekap Harian'!HZ46</f>
        <v>0</v>
      </c>
      <c r="O44" s="93">
        <f>'Rekap Harian'!IA46</f>
        <v>0</v>
      </c>
      <c r="P44" s="93">
        <f>'Rekap Harian'!IB46</f>
        <v>0</v>
      </c>
      <c r="Q44" s="93">
        <f>'Rekap Harian'!IC46</f>
        <v>0</v>
      </c>
      <c r="R44" s="93">
        <f>'Rekap Harian'!ID46</f>
        <v>0</v>
      </c>
      <c r="S44" s="93">
        <f t="shared" si="0"/>
        <v>0</v>
      </c>
      <c r="T44" s="46"/>
    </row>
    <row r="45" spans="1:20" ht="35.1" customHeight="1" x14ac:dyDescent="0.2">
      <c r="A45" s="42">
        <f t="shared" si="1"/>
        <v>37</v>
      </c>
      <c r="B45" s="43" t="str">
        <f>'Rekap Harian'!B47 &amp; CHAR(10) &amp; "NIP. " &amp; 'Rekap Harian'!C47</f>
        <v>0
NIP. 0</v>
      </c>
      <c r="C45" s="44">
        <f>'Daftar Pegawai'!H41</f>
        <v>0</v>
      </c>
      <c r="D45" s="45">
        <f>'Daftar Pegawai'!E41</f>
        <v>0</v>
      </c>
      <c r="E45" s="44">
        <f>'Daftar Pegawai'!F41</f>
        <v>0</v>
      </c>
      <c r="F45" s="44">
        <f>'Rekap Harian'!HN47</f>
        <v>0</v>
      </c>
      <c r="G45" s="44">
        <f>'Rekap Harian'!HS47</f>
        <v>0</v>
      </c>
      <c r="H45" s="44">
        <f>'Rekap Harian'!HT47</f>
        <v>0</v>
      </c>
      <c r="I45" s="44">
        <f>'Rekap Harian'!HU47</f>
        <v>0</v>
      </c>
      <c r="J45" s="44">
        <f>'Rekap Harian'!HV47</f>
        <v>0</v>
      </c>
      <c r="K45" s="44">
        <f>'Rekap Harian'!HW47</f>
        <v>0</v>
      </c>
      <c r="L45" s="44">
        <f>'Rekap Harian'!HX47</f>
        <v>0</v>
      </c>
      <c r="M45" s="93">
        <f>'Rekap Harian'!HY47</f>
        <v>0</v>
      </c>
      <c r="N45" s="93">
        <f>'Rekap Harian'!HZ47</f>
        <v>0</v>
      </c>
      <c r="O45" s="93">
        <f>'Rekap Harian'!IA47</f>
        <v>0</v>
      </c>
      <c r="P45" s="93">
        <f>'Rekap Harian'!IB47</f>
        <v>0</v>
      </c>
      <c r="Q45" s="93">
        <f>'Rekap Harian'!IC47</f>
        <v>0</v>
      </c>
      <c r="R45" s="93">
        <f>'Rekap Harian'!ID47</f>
        <v>0</v>
      </c>
      <c r="S45" s="93">
        <f t="shared" si="0"/>
        <v>0</v>
      </c>
      <c r="T45" s="46"/>
    </row>
    <row r="46" spans="1:20" ht="35.1" customHeight="1" x14ac:dyDescent="0.2">
      <c r="A46" s="42">
        <f t="shared" si="1"/>
        <v>38</v>
      </c>
      <c r="B46" s="43" t="str">
        <f>'Rekap Harian'!B48 &amp; CHAR(10) &amp; "NIP. " &amp; 'Rekap Harian'!C48</f>
        <v>0
NIP. 0</v>
      </c>
      <c r="C46" s="44">
        <f>'Daftar Pegawai'!H42</f>
        <v>0</v>
      </c>
      <c r="D46" s="45">
        <f>'Daftar Pegawai'!E42</f>
        <v>0</v>
      </c>
      <c r="E46" s="44">
        <f>'Daftar Pegawai'!F42</f>
        <v>0</v>
      </c>
      <c r="F46" s="44">
        <f>'Rekap Harian'!HN48</f>
        <v>0</v>
      </c>
      <c r="G46" s="44">
        <f>'Rekap Harian'!HS48</f>
        <v>0</v>
      </c>
      <c r="H46" s="44">
        <f>'Rekap Harian'!HT48</f>
        <v>0</v>
      </c>
      <c r="I46" s="44">
        <f>'Rekap Harian'!HU48</f>
        <v>0</v>
      </c>
      <c r="J46" s="44">
        <f>'Rekap Harian'!HV48</f>
        <v>0</v>
      </c>
      <c r="K46" s="44">
        <f>'Rekap Harian'!HW48</f>
        <v>0</v>
      </c>
      <c r="L46" s="44">
        <f>'Rekap Harian'!HX48</f>
        <v>0</v>
      </c>
      <c r="M46" s="93">
        <f>'Rekap Harian'!HY48</f>
        <v>0</v>
      </c>
      <c r="N46" s="93">
        <f>'Rekap Harian'!HZ48</f>
        <v>0</v>
      </c>
      <c r="O46" s="93">
        <f>'Rekap Harian'!IA48</f>
        <v>0</v>
      </c>
      <c r="P46" s="93">
        <f>'Rekap Harian'!IB48</f>
        <v>0</v>
      </c>
      <c r="Q46" s="93">
        <f>'Rekap Harian'!IC48</f>
        <v>0</v>
      </c>
      <c r="R46" s="93">
        <f>'Rekap Harian'!ID48</f>
        <v>0</v>
      </c>
      <c r="S46" s="93">
        <f t="shared" si="0"/>
        <v>0</v>
      </c>
      <c r="T46" s="46"/>
    </row>
    <row r="47" spans="1:20" ht="35.1" customHeight="1" x14ac:dyDescent="0.2">
      <c r="A47" s="42">
        <f t="shared" si="1"/>
        <v>39</v>
      </c>
      <c r="B47" s="43" t="str">
        <f>'Rekap Harian'!B49 &amp; CHAR(10) &amp; "NIP. " &amp; 'Rekap Harian'!C49</f>
        <v>0
NIP. 0</v>
      </c>
      <c r="C47" s="44">
        <f>'Daftar Pegawai'!H43</f>
        <v>0</v>
      </c>
      <c r="D47" s="45">
        <f>'Daftar Pegawai'!E43</f>
        <v>0</v>
      </c>
      <c r="E47" s="44">
        <f>'Daftar Pegawai'!F43</f>
        <v>0</v>
      </c>
      <c r="F47" s="44">
        <f>'Rekap Harian'!HN49</f>
        <v>0</v>
      </c>
      <c r="G47" s="44">
        <f>'Rekap Harian'!HS49</f>
        <v>0</v>
      </c>
      <c r="H47" s="44">
        <f>'Rekap Harian'!HT49</f>
        <v>0</v>
      </c>
      <c r="I47" s="44">
        <f>'Rekap Harian'!HU49</f>
        <v>0</v>
      </c>
      <c r="J47" s="44">
        <f>'Rekap Harian'!HV49</f>
        <v>0</v>
      </c>
      <c r="K47" s="44">
        <f>'Rekap Harian'!HW49</f>
        <v>0</v>
      </c>
      <c r="L47" s="44">
        <f>'Rekap Harian'!HX49</f>
        <v>0</v>
      </c>
      <c r="M47" s="93">
        <f>'Rekap Harian'!HY49</f>
        <v>0</v>
      </c>
      <c r="N47" s="93">
        <f>'Rekap Harian'!HZ49</f>
        <v>0</v>
      </c>
      <c r="O47" s="93">
        <f>'Rekap Harian'!IA49</f>
        <v>0</v>
      </c>
      <c r="P47" s="93">
        <f>'Rekap Harian'!IB49</f>
        <v>0</v>
      </c>
      <c r="Q47" s="93">
        <f>'Rekap Harian'!IC49</f>
        <v>0</v>
      </c>
      <c r="R47" s="93">
        <f>'Rekap Harian'!ID49</f>
        <v>0</v>
      </c>
      <c r="S47" s="93">
        <f t="shared" si="0"/>
        <v>0</v>
      </c>
      <c r="T47" s="46"/>
    </row>
    <row r="48" spans="1:20" ht="35.1" customHeight="1" x14ac:dyDescent="0.2">
      <c r="A48" s="42">
        <f t="shared" si="1"/>
        <v>40</v>
      </c>
      <c r="B48" s="43" t="str">
        <f>'Rekap Harian'!B50 &amp; CHAR(10) &amp; "NIP. " &amp; 'Rekap Harian'!C50</f>
        <v>0
NIP. 0</v>
      </c>
      <c r="C48" s="44">
        <f>'Daftar Pegawai'!H44</f>
        <v>0</v>
      </c>
      <c r="D48" s="45">
        <f>'Daftar Pegawai'!E44</f>
        <v>0</v>
      </c>
      <c r="E48" s="44">
        <f>'Daftar Pegawai'!F44</f>
        <v>0</v>
      </c>
      <c r="F48" s="44">
        <f>'Rekap Harian'!HN50</f>
        <v>0</v>
      </c>
      <c r="G48" s="44">
        <f>'Rekap Harian'!HS50</f>
        <v>0</v>
      </c>
      <c r="H48" s="44">
        <f>'Rekap Harian'!HT50</f>
        <v>0</v>
      </c>
      <c r="I48" s="44">
        <f>'Rekap Harian'!HU50</f>
        <v>0</v>
      </c>
      <c r="J48" s="44">
        <f>'Rekap Harian'!HV50</f>
        <v>0</v>
      </c>
      <c r="K48" s="44">
        <f>'Rekap Harian'!HW50</f>
        <v>0</v>
      </c>
      <c r="L48" s="44">
        <f>'Rekap Harian'!HX50</f>
        <v>0</v>
      </c>
      <c r="M48" s="93">
        <f>'Rekap Harian'!HY50</f>
        <v>0</v>
      </c>
      <c r="N48" s="93">
        <f>'Rekap Harian'!HZ50</f>
        <v>0</v>
      </c>
      <c r="O48" s="93">
        <f>'Rekap Harian'!IA50</f>
        <v>0</v>
      </c>
      <c r="P48" s="93">
        <f>'Rekap Harian'!IB50</f>
        <v>0</v>
      </c>
      <c r="Q48" s="93">
        <f>'Rekap Harian'!IC50</f>
        <v>0</v>
      </c>
      <c r="R48" s="93">
        <f>'Rekap Harian'!ID50</f>
        <v>0</v>
      </c>
      <c r="S48" s="93">
        <f t="shared" si="0"/>
        <v>0</v>
      </c>
      <c r="T48" s="46"/>
    </row>
    <row r="49" spans="1:20" ht="35.1" customHeight="1" x14ac:dyDescent="0.2">
      <c r="A49" s="42">
        <f t="shared" si="1"/>
        <v>41</v>
      </c>
      <c r="B49" s="43" t="str">
        <f>'Rekap Harian'!B51 &amp; CHAR(10) &amp; "NIP. " &amp; 'Rekap Harian'!C51</f>
        <v>0
NIP. 0</v>
      </c>
      <c r="C49" s="44">
        <f>'Daftar Pegawai'!H45</f>
        <v>0</v>
      </c>
      <c r="D49" s="45">
        <f>'Daftar Pegawai'!E45</f>
        <v>0</v>
      </c>
      <c r="E49" s="44">
        <f>'Daftar Pegawai'!F45</f>
        <v>0</v>
      </c>
      <c r="F49" s="44">
        <f>'Rekap Harian'!HN51</f>
        <v>0</v>
      </c>
      <c r="G49" s="44">
        <f>'Rekap Harian'!HS51</f>
        <v>0</v>
      </c>
      <c r="H49" s="44">
        <f>'Rekap Harian'!HT51</f>
        <v>0</v>
      </c>
      <c r="I49" s="44">
        <f>'Rekap Harian'!HU51</f>
        <v>0</v>
      </c>
      <c r="J49" s="44">
        <f>'Rekap Harian'!HV51</f>
        <v>0</v>
      </c>
      <c r="K49" s="44">
        <f>'Rekap Harian'!HW51</f>
        <v>0</v>
      </c>
      <c r="L49" s="44">
        <f>'Rekap Harian'!HX51</f>
        <v>0</v>
      </c>
      <c r="M49" s="93">
        <f>'Rekap Harian'!HY51</f>
        <v>0</v>
      </c>
      <c r="N49" s="93">
        <f>'Rekap Harian'!HZ51</f>
        <v>0</v>
      </c>
      <c r="O49" s="93">
        <f>'Rekap Harian'!IA51</f>
        <v>0</v>
      </c>
      <c r="P49" s="93">
        <f>'Rekap Harian'!IB51</f>
        <v>0</v>
      </c>
      <c r="Q49" s="93">
        <f>'Rekap Harian'!IC51</f>
        <v>0</v>
      </c>
      <c r="R49" s="93">
        <f>'Rekap Harian'!ID51</f>
        <v>0</v>
      </c>
      <c r="S49" s="93">
        <f t="shared" si="0"/>
        <v>0</v>
      </c>
      <c r="T49" s="46"/>
    </row>
    <row r="50" spans="1:20" ht="35.1" customHeight="1" x14ac:dyDescent="0.2">
      <c r="A50" s="42">
        <f t="shared" si="1"/>
        <v>42</v>
      </c>
      <c r="B50" s="43" t="str">
        <f>'Rekap Harian'!B52 &amp; CHAR(10) &amp; "NIP. " &amp; 'Rekap Harian'!C52</f>
        <v>0
NIP. 0</v>
      </c>
      <c r="C50" s="44">
        <f>'Daftar Pegawai'!H46</f>
        <v>0</v>
      </c>
      <c r="D50" s="45">
        <f>'Daftar Pegawai'!E46</f>
        <v>0</v>
      </c>
      <c r="E50" s="44">
        <f>'Daftar Pegawai'!F46</f>
        <v>0</v>
      </c>
      <c r="F50" s="44">
        <f>'Rekap Harian'!HN52</f>
        <v>0</v>
      </c>
      <c r="G50" s="44">
        <f>'Rekap Harian'!HS52</f>
        <v>0</v>
      </c>
      <c r="H50" s="44">
        <f>'Rekap Harian'!HT52</f>
        <v>0</v>
      </c>
      <c r="I50" s="44">
        <f>'Rekap Harian'!HU52</f>
        <v>0</v>
      </c>
      <c r="J50" s="44">
        <f>'Rekap Harian'!HV52</f>
        <v>0</v>
      </c>
      <c r="K50" s="44">
        <f>'Rekap Harian'!HW52</f>
        <v>0</v>
      </c>
      <c r="L50" s="44">
        <f>'Rekap Harian'!HX52</f>
        <v>0</v>
      </c>
      <c r="M50" s="93">
        <f>'Rekap Harian'!HY52</f>
        <v>0</v>
      </c>
      <c r="N50" s="93">
        <f>'Rekap Harian'!HZ52</f>
        <v>0</v>
      </c>
      <c r="O50" s="93">
        <f>'Rekap Harian'!IA52</f>
        <v>0</v>
      </c>
      <c r="P50" s="93">
        <f>'Rekap Harian'!IB52</f>
        <v>0</v>
      </c>
      <c r="Q50" s="93">
        <f>'Rekap Harian'!IC52</f>
        <v>0</v>
      </c>
      <c r="R50" s="93">
        <f>'Rekap Harian'!ID52</f>
        <v>0</v>
      </c>
      <c r="S50" s="93">
        <f t="shared" si="0"/>
        <v>0</v>
      </c>
      <c r="T50" s="46"/>
    </row>
    <row r="51" spans="1:20" ht="35.1" customHeight="1" x14ac:dyDescent="0.2">
      <c r="A51" s="42">
        <f t="shared" si="1"/>
        <v>43</v>
      </c>
      <c r="B51" s="43" t="str">
        <f>'Rekap Harian'!B53 &amp; CHAR(10) &amp; "NIP. " &amp; 'Rekap Harian'!C53</f>
        <v>0
NIP. 0</v>
      </c>
      <c r="C51" s="44">
        <f>'Daftar Pegawai'!H47</f>
        <v>0</v>
      </c>
      <c r="D51" s="45">
        <f>'Daftar Pegawai'!E47</f>
        <v>0</v>
      </c>
      <c r="E51" s="44">
        <f>'Daftar Pegawai'!F47</f>
        <v>0</v>
      </c>
      <c r="F51" s="44">
        <f>'Rekap Harian'!HN53</f>
        <v>0</v>
      </c>
      <c r="G51" s="44">
        <f>'Rekap Harian'!HS53</f>
        <v>0</v>
      </c>
      <c r="H51" s="44">
        <f>'Rekap Harian'!HT53</f>
        <v>0</v>
      </c>
      <c r="I51" s="44">
        <f>'Rekap Harian'!HU53</f>
        <v>0</v>
      </c>
      <c r="J51" s="44">
        <f>'Rekap Harian'!HV53</f>
        <v>0</v>
      </c>
      <c r="K51" s="44">
        <f>'Rekap Harian'!HW53</f>
        <v>0</v>
      </c>
      <c r="L51" s="44">
        <f>'Rekap Harian'!HX53</f>
        <v>0</v>
      </c>
      <c r="M51" s="93">
        <f>'Rekap Harian'!HY53</f>
        <v>0</v>
      </c>
      <c r="N51" s="93">
        <f>'Rekap Harian'!HZ53</f>
        <v>0</v>
      </c>
      <c r="O51" s="93">
        <f>'Rekap Harian'!IA53</f>
        <v>0</v>
      </c>
      <c r="P51" s="93">
        <f>'Rekap Harian'!IB53</f>
        <v>0</v>
      </c>
      <c r="Q51" s="93">
        <f>'Rekap Harian'!IC53</f>
        <v>0</v>
      </c>
      <c r="R51" s="93">
        <f>'Rekap Harian'!ID53</f>
        <v>0</v>
      </c>
      <c r="S51" s="93">
        <f t="shared" si="0"/>
        <v>0</v>
      </c>
      <c r="T51" s="46"/>
    </row>
    <row r="52" spans="1:20" ht="35.1" customHeight="1" x14ac:dyDescent="0.2">
      <c r="A52" s="42">
        <f t="shared" si="1"/>
        <v>44</v>
      </c>
      <c r="B52" s="43" t="str">
        <f>'Rekap Harian'!B54 &amp; CHAR(10) &amp; "NIP. " &amp; 'Rekap Harian'!C54</f>
        <v>0
NIP. 0</v>
      </c>
      <c r="C52" s="44">
        <f>'Daftar Pegawai'!H48</f>
        <v>0</v>
      </c>
      <c r="D52" s="45">
        <f>'Daftar Pegawai'!E48</f>
        <v>0</v>
      </c>
      <c r="E52" s="44">
        <f>'Daftar Pegawai'!F48</f>
        <v>0</v>
      </c>
      <c r="F52" s="44">
        <f>'Rekap Harian'!HN54</f>
        <v>0</v>
      </c>
      <c r="G52" s="44">
        <f>'Rekap Harian'!HS54</f>
        <v>0</v>
      </c>
      <c r="H52" s="44">
        <f>'Rekap Harian'!HT54</f>
        <v>0</v>
      </c>
      <c r="I52" s="44">
        <f>'Rekap Harian'!HU54</f>
        <v>0</v>
      </c>
      <c r="J52" s="44">
        <f>'Rekap Harian'!HV54</f>
        <v>0</v>
      </c>
      <c r="K52" s="44">
        <f>'Rekap Harian'!HW54</f>
        <v>0</v>
      </c>
      <c r="L52" s="44">
        <f>'Rekap Harian'!HX54</f>
        <v>0</v>
      </c>
      <c r="M52" s="93">
        <f>'Rekap Harian'!HY54</f>
        <v>0</v>
      </c>
      <c r="N52" s="93">
        <f>'Rekap Harian'!HZ54</f>
        <v>0</v>
      </c>
      <c r="O52" s="93">
        <f>'Rekap Harian'!IA54</f>
        <v>0</v>
      </c>
      <c r="P52" s="93">
        <f>'Rekap Harian'!IB54</f>
        <v>0</v>
      </c>
      <c r="Q52" s="93">
        <f>'Rekap Harian'!IC54</f>
        <v>0</v>
      </c>
      <c r="R52" s="93">
        <f>'Rekap Harian'!ID54</f>
        <v>0</v>
      </c>
      <c r="S52" s="93">
        <f t="shared" si="0"/>
        <v>0</v>
      </c>
      <c r="T52" s="46"/>
    </row>
    <row r="53" spans="1:20" ht="35.1" customHeight="1" x14ac:dyDescent="0.2">
      <c r="A53" s="42">
        <f t="shared" si="1"/>
        <v>45</v>
      </c>
      <c r="B53" s="43" t="str">
        <f>'Rekap Harian'!B55 &amp; CHAR(10) &amp; "NIP. " &amp; 'Rekap Harian'!C55</f>
        <v>0
NIP. 0</v>
      </c>
      <c r="C53" s="44">
        <f>'Daftar Pegawai'!H49</f>
        <v>0</v>
      </c>
      <c r="D53" s="45">
        <f>'Daftar Pegawai'!E49</f>
        <v>0</v>
      </c>
      <c r="E53" s="44">
        <f>'Daftar Pegawai'!F49</f>
        <v>0</v>
      </c>
      <c r="F53" s="44">
        <f>'Rekap Harian'!HN55</f>
        <v>0</v>
      </c>
      <c r="G53" s="44">
        <f>'Rekap Harian'!HS55</f>
        <v>0</v>
      </c>
      <c r="H53" s="44">
        <f>'Rekap Harian'!HT55</f>
        <v>0</v>
      </c>
      <c r="I53" s="44">
        <f>'Rekap Harian'!HU55</f>
        <v>0</v>
      </c>
      <c r="J53" s="44">
        <f>'Rekap Harian'!HV55</f>
        <v>0</v>
      </c>
      <c r="K53" s="44">
        <f>'Rekap Harian'!HW55</f>
        <v>0</v>
      </c>
      <c r="L53" s="44">
        <f>'Rekap Harian'!HX55</f>
        <v>0</v>
      </c>
      <c r="M53" s="93">
        <f>'Rekap Harian'!HY55</f>
        <v>0</v>
      </c>
      <c r="N53" s="93">
        <f>'Rekap Harian'!HZ55</f>
        <v>0</v>
      </c>
      <c r="O53" s="93">
        <f>'Rekap Harian'!IA55</f>
        <v>0</v>
      </c>
      <c r="P53" s="93">
        <f>'Rekap Harian'!IB55</f>
        <v>0</v>
      </c>
      <c r="Q53" s="93">
        <f>'Rekap Harian'!IC55</f>
        <v>0</v>
      </c>
      <c r="R53" s="93">
        <f>'Rekap Harian'!ID55</f>
        <v>0</v>
      </c>
      <c r="S53" s="93">
        <f t="shared" si="0"/>
        <v>0</v>
      </c>
      <c r="T53" s="46"/>
    </row>
    <row r="54" spans="1:20" ht="35.1" customHeight="1" x14ac:dyDescent="0.2">
      <c r="A54" s="42">
        <f t="shared" si="1"/>
        <v>46</v>
      </c>
      <c r="B54" s="43" t="str">
        <f>'Rekap Harian'!B56 &amp; CHAR(10) &amp; "NIP. " &amp; 'Rekap Harian'!C56</f>
        <v>0
NIP. 0</v>
      </c>
      <c r="C54" s="44">
        <f>'Daftar Pegawai'!H50</f>
        <v>0</v>
      </c>
      <c r="D54" s="45">
        <f>'Daftar Pegawai'!E50</f>
        <v>0</v>
      </c>
      <c r="E54" s="44">
        <f>'Daftar Pegawai'!F50</f>
        <v>0</v>
      </c>
      <c r="F54" s="44">
        <f>'Rekap Harian'!HN56</f>
        <v>0</v>
      </c>
      <c r="G54" s="44">
        <f>'Rekap Harian'!HS56</f>
        <v>0</v>
      </c>
      <c r="H54" s="44">
        <f>'Rekap Harian'!HT56</f>
        <v>0</v>
      </c>
      <c r="I54" s="44">
        <f>'Rekap Harian'!HU56</f>
        <v>0</v>
      </c>
      <c r="J54" s="44">
        <f>'Rekap Harian'!HV56</f>
        <v>0</v>
      </c>
      <c r="K54" s="44">
        <f>'Rekap Harian'!HW56</f>
        <v>0</v>
      </c>
      <c r="L54" s="44">
        <f>'Rekap Harian'!HX56</f>
        <v>0</v>
      </c>
      <c r="M54" s="93">
        <f>'Rekap Harian'!HY56</f>
        <v>0</v>
      </c>
      <c r="N54" s="93">
        <f>'Rekap Harian'!HZ56</f>
        <v>0</v>
      </c>
      <c r="O54" s="93">
        <f>'Rekap Harian'!IA56</f>
        <v>0</v>
      </c>
      <c r="P54" s="93">
        <f>'Rekap Harian'!IB56</f>
        <v>0</v>
      </c>
      <c r="Q54" s="93">
        <f>'Rekap Harian'!IC56</f>
        <v>0</v>
      </c>
      <c r="R54" s="93">
        <f>'Rekap Harian'!ID56</f>
        <v>0</v>
      </c>
      <c r="S54" s="93">
        <f t="shared" si="0"/>
        <v>0</v>
      </c>
      <c r="T54" s="46"/>
    </row>
    <row r="55" spans="1:20" ht="35.1" customHeight="1" x14ac:dyDescent="0.2">
      <c r="A55" s="42">
        <f t="shared" si="1"/>
        <v>47</v>
      </c>
      <c r="B55" s="43" t="str">
        <f>'Rekap Harian'!B57 &amp; CHAR(10) &amp; "NIP. " &amp; 'Rekap Harian'!C57</f>
        <v>0
NIP. 0</v>
      </c>
      <c r="C55" s="44">
        <f>'Daftar Pegawai'!H51</f>
        <v>0</v>
      </c>
      <c r="D55" s="45">
        <f>'Daftar Pegawai'!E51</f>
        <v>0</v>
      </c>
      <c r="E55" s="44">
        <f>'Daftar Pegawai'!F51</f>
        <v>0</v>
      </c>
      <c r="F55" s="44">
        <f>'Rekap Harian'!HN57</f>
        <v>0</v>
      </c>
      <c r="G55" s="44">
        <f>'Rekap Harian'!HS57</f>
        <v>0</v>
      </c>
      <c r="H55" s="44">
        <f>'Rekap Harian'!HT57</f>
        <v>0</v>
      </c>
      <c r="I55" s="44">
        <f>'Rekap Harian'!HU57</f>
        <v>0</v>
      </c>
      <c r="J55" s="44">
        <f>'Rekap Harian'!HV57</f>
        <v>0</v>
      </c>
      <c r="K55" s="44">
        <f>'Rekap Harian'!HW57</f>
        <v>0</v>
      </c>
      <c r="L55" s="44">
        <f>'Rekap Harian'!HX57</f>
        <v>0</v>
      </c>
      <c r="M55" s="93">
        <f>'Rekap Harian'!HY57</f>
        <v>0</v>
      </c>
      <c r="N55" s="93">
        <f>'Rekap Harian'!HZ57</f>
        <v>0</v>
      </c>
      <c r="O55" s="93">
        <f>'Rekap Harian'!IA57</f>
        <v>0</v>
      </c>
      <c r="P55" s="93">
        <f>'Rekap Harian'!IB57</f>
        <v>0</v>
      </c>
      <c r="Q55" s="93">
        <f>'Rekap Harian'!IC57</f>
        <v>0</v>
      </c>
      <c r="R55" s="93">
        <f>'Rekap Harian'!ID57</f>
        <v>0</v>
      </c>
      <c r="S55" s="93">
        <f t="shared" si="0"/>
        <v>0</v>
      </c>
      <c r="T55" s="46"/>
    </row>
    <row r="56" spans="1:20" ht="35.1" customHeight="1" x14ac:dyDescent="0.2">
      <c r="A56" s="42">
        <f t="shared" si="1"/>
        <v>48</v>
      </c>
      <c r="B56" s="43" t="str">
        <f>'Rekap Harian'!B58 &amp; CHAR(10) &amp; "NIP. " &amp; 'Rekap Harian'!C58</f>
        <v>0
NIP. 0</v>
      </c>
      <c r="C56" s="44">
        <f>'Daftar Pegawai'!H52</f>
        <v>0</v>
      </c>
      <c r="D56" s="45">
        <f>'Daftar Pegawai'!E52</f>
        <v>0</v>
      </c>
      <c r="E56" s="44">
        <f>'Daftar Pegawai'!F52</f>
        <v>0</v>
      </c>
      <c r="F56" s="44">
        <f>'Rekap Harian'!HN58</f>
        <v>0</v>
      </c>
      <c r="G56" s="44">
        <f>'Rekap Harian'!HS58</f>
        <v>0</v>
      </c>
      <c r="H56" s="44">
        <f>'Rekap Harian'!HT58</f>
        <v>0</v>
      </c>
      <c r="I56" s="44">
        <f>'Rekap Harian'!HU58</f>
        <v>0</v>
      </c>
      <c r="J56" s="44">
        <f>'Rekap Harian'!HV58</f>
        <v>0</v>
      </c>
      <c r="K56" s="44">
        <f>'Rekap Harian'!HW58</f>
        <v>0</v>
      </c>
      <c r="L56" s="44">
        <f>'Rekap Harian'!HX58</f>
        <v>0</v>
      </c>
      <c r="M56" s="93">
        <f>'Rekap Harian'!HY58</f>
        <v>0</v>
      </c>
      <c r="N56" s="93">
        <f>'Rekap Harian'!HZ58</f>
        <v>0</v>
      </c>
      <c r="O56" s="93">
        <f>'Rekap Harian'!IA58</f>
        <v>0</v>
      </c>
      <c r="P56" s="93">
        <f>'Rekap Harian'!IB58</f>
        <v>0</v>
      </c>
      <c r="Q56" s="93">
        <f>'Rekap Harian'!IC58</f>
        <v>0</v>
      </c>
      <c r="R56" s="93">
        <f>'Rekap Harian'!ID58</f>
        <v>0</v>
      </c>
      <c r="S56" s="93">
        <f t="shared" si="0"/>
        <v>0</v>
      </c>
      <c r="T56" s="46"/>
    </row>
    <row r="57" spans="1:20" ht="35.1" customHeight="1" x14ac:dyDescent="0.2">
      <c r="A57" s="42">
        <f t="shared" si="1"/>
        <v>49</v>
      </c>
      <c r="B57" s="43" t="str">
        <f>'Rekap Harian'!B59 &amp; CHAR(10) &amp; "NIP. " &amp; 'Rekap Harian'!C59</f>
        <v>0
NIP. 0</v>
      </c>
      <c r="C57" s="44">
        <f>'Daftar Pegawai'!H53</f>
        <v>0</v>
      </c>
      <c r="D57" s="45">
        <f>'Daftar Pegawai'!E53</f>
        <v>0</v>
      </c>
      <c r="E57" s="44">
        <f>'Daftar Pegawai'!F53</f>
        <v>0</v>
      </c>
      <c r="F57" s="44">
        <f>'Rekap Harian'!HN59</f>
        <v>0</v>
      </c>
      <c r="G57" s="44">
        <f>'Rekap Harian'!HS59</f>
        <v>0</v>
      </c>
      <c r="H57" s="44">
        <f>'Rekap Harian'!HT59</f>
        <v>0</v>
      </c>
      <c r="I57" s="44">
        <f>'Rekap Harian'!HU59</f>
        <v>0</v>
      </c>
      <c r="J57" s="44">
        <f>'Rekap Harian'!HV59</f>
        <v>0</v>
      </c>
      <c r="K57" s="44">
        <f>'Rekap Harian'!HW59</f>
        <v>0</v>
      </c>
      <c r="L57" s="44">
        <f>'Rekap Harian'!HX59</f>
        <v>0</v>
      </c>
      <c r="M57" s="93">
        <f>'Rekap Harian'!HY59</f>
        <v>0</v>
      </c>
      <c r="N57" s="93">
        <f>'Rekap Harian'!HZ59</f>
        <v>0</v>
      </c>
      <c r="O57" s="93">
        <f>'Rekap Harian'!IA59</f>
        <v>0</v>
      </c>
      <c r="P57" s="93">
        <f>'Rekap Harian'!IB59</f>
        <v>0</v>
      </c>
      <c r="Q57" s="93">
        <f>'Rekap Harian'!IC59</f>
        <v>0</v>
      </c>
      <c r="R57" s="93">
        <f>'Rekap Harian'!ID59</f>
        <v>0</v>
      </c>
      <c r="S57" s="93">
        <f t="shared" si="0"/>
        <v>0</v>
      </c>
      <c r="T57" s="46"/>
    </row>
    <row r="58" spans="1:20" ht="35.1" customHeight="1" x14ac:dyDescent="0.2">
      <c r="A58" s="42">
        <f t="shared" si="1"/>
        <v>50</v>
      </c>
      <c r="B58" s="43" t="str">
        <f>'Rekap Harian'!B60 &amp; CHAR(10) &amp; "NIP. " &amp; 'Rekap Harian'!C60</f>
        <v>0
NIP. 0</v>
      </c>
      <c r="C58" s="44">
        <f>'Daftar Pegawai'!H54</f>
        <v>0</v>
      </c>
      <c r="D58" s="45">
        <f>'Daftar Pegawai'!E54</f>
        <v>0</v>
      </c>
      <c r="E58" s="44">
        <f>'Daftar Pegawai'!F54</f>
        <v>0</v>
      </c>
      <c r="F58" s="44">
        <f>'Rekap Harian'!HN60</f>
        <v>0</v>
      </c>
      <c r="G58" s="44">
        <f>'Rekap Harian'!HS60</f>
        <v>0</v>
      </c>
      <c r="H58" s="44">
        <f>'Rekap Harian'!HT60</f>
        <v>0</v>
      </c>
      <c r="I58" s="44">
        <f>'Rekap Harian'!HU60</f>
        <v>0</v>
      </c>
      <c r="J58" s="44">
        <f>'Rekap Harian'!HV60</f>
        <v>0</v>
      </c>
      <c r="K58" s="44">
        <f>'Rekap Harian'!HW60</f>
        <v>0</v>
      </c>
      <c r="L58" s="44">
        <f>'Rekap Harian'!HX60</f>
        <v>0</v>
      </c>
      <c r="M58" s="93">
        <f>'Rekap Harian'!HY60</f>
        <v>0</v>
      </c>
      <c r="N58" s="93">
        <f>'Rekap Harian'!HZ60</f>
        <v>0</v>
      </c>
      <c r="O58" s="93">
        <f>'Rekap Harian'!IA60</f>
        <v>0</v>
      </c>
      <c r="P58" s="93">
        <f>'Rekap Harian'!IB60</f>
        <v>0</v>
      </c>
      <c r="Q58" s="93">
        <f>'Rekap Harian'!IC60</f>
        <v>0</v>
      </c>
      <c r="R58" s="93">
        <f>'Rekap Harian'!ID60</f>
        <v>0</v>
      </c>
      <c r="S58" s="93">
        <f t="shared" si="0"/>
        <v>0</v>
      </c>
      <c r="T58" s="46"/>
    </row>
    <row r="59" spans="1:20" ht="35.1" customHeight="1" x14ac:dyDescent="0.2">
      <c r="A59" s="42">
        <f t="shared" si="1"/>
        <v>51</v>
      </c>
      <c r="B59" s="43" t="str">
        <f>'Rekap Harian'!B61 &amp; CHAR(10) &amp; "NIP. " &amp; 'Rekap Harian'!C61</f>
        <v>0
NIP. 0</v>
      </c>
      <c r="C59" s="44">
        <f>'Daftar Pegawai'!H55</f>
        <v>0</v>
      </c>
      <c r="D59" s="45">
        <f>'Daftar Pegawai'!E55</f>
        <v>0</v>
      </c>
      <c r="E59" s="44">
        <f>'Daftar Pegawai'!F55</f>
        <v>0</v>
      </c>
      <c r="F59" s="44">
        <f>'Rekap Harian'!HN61</f>
        <v>0</v>
      </c>
      <c r="G59" s="44">
        <f>'Rekap Harian'!HS61</f>
        <v>0</v>
      </c>
      <c r="H59" s="44">
        <f>'Rekap Harian'!HT61</f>
        <v>0</v>
      </c>
      <c r="I59" s="44">
        <f>'Rekap Harian'!HU61</f>
        <v>0</v>
      </c>
      <c r="J59" s="44">
        <f>'Rekap Harian'!HV61</f>
        <v>0</v>
      </c>
      <c r="K59" s="44">
        <f>'Rekap Harian'!HW61</f>
        <v>0</v>
      </c>
      <c r="L59" s="44">
        <f>'Rekap Harian'!HX61</f>
        <v>0</v>
      </c>
      <c r="M59" s="93">
        <f>'Rekap Harian'!HY61</f>
        <v>0</v>
      </c>
      <c r="N59" s="93">
        <f>'Rekap Harian'!HZ61</f>
        <v>0</v>
      </c>
      <c r="O59" s="93">
        <f>'Rekap Harian'!IA61</f>
        <v>0</v>
      </c>
      <c r="P59" s="93">
        <f>'Rekap Harian'!IB61</f>
        <v>0</v>
      </c>
      <c r="Q59" s="93">
        <f>'Rekap Harian'!IC61</f>
        <v>0</v>
      </c>
      <c r="R59" s="93">
        <f>'Rekap Harian'!ID61</f>
        <v>0</v>
      </c>
      <c r="S59" s="93">
        <f t="shared" si="0"/>
        <v>0</v>
      </c>
      <c r="T59" s="46"/>
    </row>
    <row r="60" spans="1:20" ht="35.1" customHeight="1" x14ac:dyDescent="0.2">
      <c r="A60" s="42">
        <f t="shared" si="1"/>
        <v>52</v>
      </c>
      <c r="B60" s="43" t="str">
        <f>'Rekap Harian'!B62 &amp; CHAR(10) &amp; "NIP. " &amp; 'Rekap Harian'!C62</f>
        <v>0
NIP. 0</v>
      </c>
      <c r="C60" s="44">
        <f>'Daftar Pegawai'!H56</f>
        <v>0</v>
      </c>
      <c r="D60" s="45">
        <f>'Daftar Pegawai'!E56</f>
        <v>0</v>
      </c>
      <c r="E60" s="44">
        <f>'Daftar Pegawai'!F56</f>
        <v>0</v>
      </c>
      <c r="F60" s="44">
        <f>'Rekap Harian'!HN62</f>
        <v>0</v>
      </c>
      <c r="G60" s="44">
        <f>'Rekap Harian'!HS62</f>
        <v>0</v>
      </c>
      <c r="H60" s="44">
        <f>'Rekap Harian'!HT62</f>
        <v>0</v>
      </c>
      <c r="I60" s="44">
        <f>'Rekap Harian'!HU62</f>
        <v>0</v>
      </c>
      <c r="J60" s="44">
        <f>'Rekap Harian'!HV62</f>
        <v>0</v>
      </c>
      <c r="K60" s="44">
        <f>'Rekap Harian'!HW62</f>
        <v>0</v>
      </c>
      <c r="L60" s="44">
        <f>'Rekap Harian'!HX62</f>
        <v>0</v>
      </c>
      <c r="M60" s="93">
        <f>'Rekap Harian'!HY62</f>
        <v>0</v>
      </c>
      <c r="N60" s="93">
        <f>'Rekap Harian'!HZ62</f>
        <v>0</v>
      </c>
      <c r="O60" s="93">
        <f>'Rekap Harian'!IA62</f>
        <v>0</v>
      </c>
      <c r="P60" s="93">
        <f>'Rekap Harian'!IB62</f>
        <v>0</v>
      </c>
      <c r="Q60" s="93">
        <f>'Rekap Harian'!IC62</f>
        <v>0</v>
      </c>
      <c r="R60" s="93">
        <f>'Rekap Harian'!ID62</f>
        <v>0</v>
      </c>
      <c r="S60" s="93">
        <f t="shared" si="0"/>
        <v>0</v>
      </c>
      <c r="T60" s="46"/>
    </row>
    <row r="61" spans="1:20" ht="35.1" customHeight="1" x14ac:dyDescent="0.2">
      <c r="A61" s="42">
        <f t="shared" si="1"/>
        <v>53</v>
      </c>
      <c r="B61" s="43" t="str">
        <f>'Rekap Harian'!B63 &amp; CHAR(10) &amp; "NIP. " &amp; 'Rekap Harian'!C63</f>
        <v>0
NIP. 0</v>
      </c>
      <c r="C61" s="44">
        <f>'Daftar Pegawai'!H57</f>
        <v>0</v>
      </c>
      <c r="D61" s="45">
        <f>'Daftar Pegawai'!E57</f>
        <v>0</v>
      </c>
      <c r="E61" s="44">
        <f>'Daftar Pegawai'!F57</f>
        <v>0</v>
      </c>
      <c r="F61" s="44">
        <f>'Rekap Harian'!HN63</f>
        <v>0</v>
      </c>
      <c r="G61" s="44">
        <f>'Rekap Harian'!HS63</f>
        <v>0</v>
      </c>
      <c r="H61" s="44">
        <f>'Rekap Harian'!HT63</f>
        <v>0</v>
      </c>
      <c r="I61" s="44">
        <f>'Rekap Harian'!HU63</f>
        <v>0</v>
      </c>
      <c r="J61" s="44">
        <f>'Rekap Harian'!HV63</f>
        <v>0</v>
      </c>
      <c r="K61" s="44">
        <f>'Rekap Harian'!HW63</f>
        <v>0</v>
      </c>
      <c r="L61" s="44">
        <f>'Rekap Harian'!HX63</f>
        <v>0</v>
      </c>
      <c r="M61" s="93">
        <f>'Rekap Harian'!HY63</f>
        <v>0</v>
      </c>
      <c r="N61" s="93">
        <f>'Rekap Harian'!HZ63</f>
        <v>0</v>
      </c>
      <c r="O61" s="93">
        <f>'Rekap Harian'!IA63</f>
        <v>0</v>
      </c>
      <c r="P61" s="93">
        <f>'Rekap Harian'!IB63</f>
        <v>0</v>
      </c>
      <c r="Q61" s="93">
        <f>'Rekap Harian'!IC63</f>
        <v>0</v>
      </c>
      <c r="R61" s="93">
        <f>'Rekap Harian'!ID63</f>
        <v>0</v>
      </c>
      <c r="S61" s="93">
        <f t="shared" si="0"/>
        <v>0</v>
      </c>
      <c r="T61" s="46"/>
    </row>
    <row r="62" spans="1:20" ht="35.1" customHeight="1" x14ac:dyDescent="0.2">
      <c r="A62" s="42">
        <f t="shared" si="1"/>
        <v>54</v>
      </c>
      <c r="B62" s="43" t="str">
        <f>'Rekap Harian'!B64 &amp; CHAR(10) &amp; "NIP. " &amp; 'Rekap Harian'!C64</f>
        <v>0
NIP. 0</v>
      </c>
      <c r="C62" s="44">
        <f>'Daftar Pegawai'!H58</f>
        <v>0</v>
      </c>
      <c r="D62" s="45">
        <f>'Daftar Pegawai'!E58</f>
        <v>0</v>
      </c>
      <c r="E62" s="44">
        <f>'Daftar Pegawai'!F58</f>
        <v>0</v>
      </c>
      <c r="F62" s="44">
        <f>'Rekap Harian'!HN64</f>
        <v>0</v>
      </c>
      <c r="G62" s="44">
        <f>'Rekap Harian'!HS64</f>
        <v>0</v>
      </c>
      <c r="H62" s="44">
        <f>'Rekap Harian'!HT64</f>
        <v>0</v>
      </c>
      <c r="I62" s="44">
        <f>'Rekap Harian'!HU64</f>
        <v>0</v>
      </c>
      <c r="J62" s="44">
        <f>'Rekap Harian'!HV64</f>
        <v>0</v>
      </c>
      <c r="K62" s="44">
        <f>'Rekap Harian'!HW64</f>
        <v>0</v>
      </c>
      <c r="L62" s="44">
        <f>'Rekap Harian'!HX64</f>
        <v>0</v>
      </c>
      <c r="M62" s="93">
        <f>'Rekap Harian'!HY64</f>
        <v>0</v>
      </c>
      <c r="N62" s="93">
        <f>'Rekap Harian'!HZ64</f>
        <v>0</v>
      </c>
      <c r="O62" s="93">
        <f>'Rekap Harian'!IA64</f>
        <v>0</v>
      </c>
      <c r="P62" s="93">
        <f>'Rekap Harian'!IB64</f>
        <v>0</v>
      </c>
      <c r="Q62" s="93">
        <f>'Rekap Harian'!IC64</f>
        <v>0</v>
      </c>
      <c r="R62" s="93">
        <f>'Rekap Harian'!ID64</f>
        <v>0</v>
      </c>
      <c r="S62" s="93">
        <f t="shared" si="0"/>
        <v>0</v>
      </c>
      <c r="T62" s="46"/>
    </row>
    <row r="63" spans="1:20" ht="35.1" customHeight="1" x14ac:dyDescent="0.2">
      <c r="A63" s="42">
        <f t="shared" si="1"/>
        <v>55</v>
      </c>
      <c r="B63" s="43" t="str">
        <f>'Rekap Harian'!B65 &amp; CHAR(10) &amp; "NIP. " &amp; 'Rekap Harian'!C65</f>
        <v>0
NIP. 0</v>
      </c>
      <c r="C63" s="44">
        <f>'Daftar Pegawai'!H59</f>
        <v>0</v>
      </c>
      <c r="D63" s="45">
        <f>'Daftar Pegawai'!E59</f>
        <v>0</v>
      </c>
      <c r="E63" s="44">
        <f>'Daftar Pegawai'!F59</f>
        <v>0</v>
      </c>
      <c r="F63" s="44">
        <f>'Rekap Harian'!HN65</f>
        <v>0</v>
      </c>
      <c r="G63" s="44">
        <f>'Rekap Harian'!HS65</f>
        <v>0</v>
      </c>
      <c r="H63" s="44">
        <f>'Rekap Harian'!HT65</f>
        <v>0</v>
      </c>
      <c r="I63" s="44">
        <f>'Rekap Harian'!HU65</f>
        <v>0</v>
      </c>
      <c r="J63" s="44">
        <f>'Rekap Harian'!HV65</f>
        <v>0</v>
      </c>
      <c r="K63" s="44">
        <f>'Rekap Harian'!HW65</f>
        <v>0</v>
      </c>
      <c r="L63" s="44">
        <f>'Rekap Harian'!HX65</f>
        <v>0</v>
      </c>
      <c r="M63" s="93">
        <f>'Rekap Harian'!HY65</f>
        <v>0</v>
      </c>
      <c r="N63" s="93">
        <f>'Rekap Harian'!HZ65</f>
        <v>0</v>
      </c>
      <c r="O63" s="93">
        <f>'Rekap Harian'!IA65</f>
        <v>0</v>
      </c>
      <c r="P63" s="93">
        <f>'Rekap Harian'!IB65</f>
        <v>0</v>
      </c>
      <c r="Q63" s="93">
        <f>'Rekap Harian'!IC65</f>
        <v>0</v>
      </c>
      <c r="R63" s="93">
        <f>'Rekap Harian'!ID65</f>
        <v>0</v>
      </c>
      <c r="S63" s="93">
        <f t="shared" si="0"/>
        <v>0</v>
      </c>
      <c r="T63" s="46"/>
    </row>
    <row r="64" spans="1:20" ht="35.1" customHeight="1" x14ac:dyDescent="0.2">
      <c r="A64" s="42">
        <f t="shared" si="1"/>
        <v>56</v>
      </c>
      <c r="B64" s="43" t="str">
        <f>'Rekap Harian'!B66 &amp; CHAR(10) &amp; "NIP. " &amp; 'Rekap Harian'!C66</f>
        <v>0
NIP. 0</v>
      </c>
      <c r="C64" s="44">
        <f>'Daftar Pegawai'!H60</f>
        <v>0</v>
      </c>
      <c r="D64" s="45">
        <f>'Daftar Pegawai'!E60</f>
        <v>0</v>
      </c>
      <c r="E64" s="44">
        <f>'Daftar Pegawai'!F60</f>
        <v>0</v>
      </c>
      <c r="F64" s="44">
        <f>'Rekap Harian'!HN66</f>
        <v>0</v>
      </c>
      <c r="G64" s="44">
        <f>'Rekap Harian'!HS66</f>
        <v>0</v>
      </c>
      <c r="H64" s="44">
        <f>'Rekap Harian'!HT66</f>
        <v>0</v>
      </c>
      <c r="I64" s="44">
        <f>'Rekap Harian'!HU66</f>
        <v>0</v>
      </c>
      <c r="J64" s="44">
        <f>'Rekap Harian'!HV66</f>
        <v>0</v>
      </c>
      <c r="K64" s="44">
        <f>'Rekap Harian'!HW66</f>
        <v>0</v>
      </c>
      <c r="L64" s="44">
        <f>'Rekap Harian'!HX66</f>
        <v>0</v>
      </c>
      <c r="M64" s="93">
        <f>'Rekap Harian'!HY66</f>
        <v>0</v>
      </c>
      <c r="N64" s="93">
        <f>'Rekap Harian'!HZ66</f>
        <v>0</v>
      </c>
      <c r="O64" s="93">
        <f>'Rekap Harian'!IA66</f>
        <v>0</v>
      </c>
      <c r="P64" s="93">
        <f>'Rekap Harian'!IB66</f>
        <v>0</v>
      </c>
      <c r="Q64" s="93">
        <f>'Rekap Harian'!IC66</f>
        <v>0</v>
      </c>
      <c r="R64" s="93">
        <f>'Rekap Harian'!ID66</f>
        <v>0</v>
      </c>
      <c r="S64" s="93">
        <f t="shared" si="0"/>
        <v>0</v>
      </c>
      <c r="T64" s="46"/>
    </row>
    <row r="65" spans="1:20" ht="35.1" customHeight="1" x14ac:dyDescent="0.2">
      <c r="A65" s="42">
        <f t="shared" si="1"/>
        <v>57</v>
      </c>
      <c r="B65" s="43" t="str">
        <f>'Rekap Harian'!B67 &amp; CHAR(10) &amp; "NIP. " &amp; 'Rekap Harian'!C67</f>
        <v>0
NIP. 0</v>
      </c>
      <c r="C65" s="44">
        <f>'Daftar Pegawai'!H61</f>
        <v>0</v>
      </c>
      <c r="D65" s="45">
        <f>'Daftar Pegawai'!E61</f>
        <v>0</v>
      </c>
      <c r="E65" s="44">
        <f>'Daftar Pegawai'!F61</f>
        <v>0</v>
      </c>
      <c r="F65" s="44">
        <f>'Rekap Harian'!HN67</f>
        <v>0</v>
      </c>
      <c r="G65" s="44">
        <f>'Rekap Harian'!HS67</f>
        <v>0</v>
      </c>
      <c r="H65" s="44">
        <f>'Rekap Harian'!HT67</f>
        <v>0</v>
      </c>
      <c r="I65" s="44">
        <f>'Rekap Harian'!HU67</f>
        <v>0</v>
      </c>
      <c r="J65" s="44">
        <f>'Rekap Harian'!HV67</f>
        <v>0</v>
      </c>
      <c r="K65" s="44">
        <f>'Rekap Harian'!HW67</f>
        <v>0</v>
      </c>
      <c r="L65" s="44">
        <f>'Rekap Harian'!HX67</f>
        <v>0</v>
      </c>
      <c r="M65" s="93">
        <f>'Rekap Harian'!HY67</f>
        <v>0</v>
      </c>
      <c r="N65" s="93">
        <f>'Rekap Harian'!HZ67</f>
        <v>0</v>
      </c>
      <c r="O65" s="93">
        <f>'Rekap Harian'!IA67</f>
        <v>0</v>
      </c>
      <c r="P65" s="93">
        <f>'Rekap Harian'!IB67</f>
        <v>0</v>
      </c>
      <c r="Q65" s="93">
        <f>'Rekap Harian'!IC67</f>
        <v>0</v>
      </c>
      <c r="R65" s="93">
        <f>'Rekap Harian'!ID67</f>
        <v>0</v>
      </c>
      <c r="S65" s="93">
        <f t="shared" si="0"/>
        <v>0</v>
      </c>
      <c r="T65" s="46"/>
    </row>
    <row r="66" spans="1:20" ht="35.1" customHeight="1" x14ac:dyDescent="0.2">
      <c r="A66" s="42">
        <f t="shared" si="1"/>
        <v>58</v>
      </c>
      <c r="B66" s="43" t="str">
        <f>'Rekap Harian'!B68 &amp; CHAR(10) &amp; "NIP. " &amp; 'Rekap Harian'!C68</f>
        <v>0
NIP. 0</v>
      </c>
      <c r="C66" s="44">
        <f>'Daftar Pegawai'!H62</f>
        <v>0</v>
      </c>
      <c r="D66" s="45">
        <f>'Daftar Pegawai'!E62</f>
        <v>0</v>
      </c>
      <c r="E66" s="44">
        <f>'Daftar Pegawai'!F62</f>
        <v>0</v>
      </c>
      <c r="F66" s="44">
        <f>'Rekap Harian'!HN68</f>
        <v>0</v>
      </c>
      <c r="G66" s="44">
        <f>'Rekap Harian'!HS68</f>
        <v>0</v>
      </c>
      <c r="H66" s="44">
        <f>'Rekap Harian'!HT68</f>
        <v>0</v>
      </c>
      <c r="I66" s="44">
        <f>'Rekap Harian'!HU68</f>
        <v>0</v>
      </c>
      <c r="J66" s="44">
        <f>'Rekap Harian'!HV68</f>
        <v>0</v>
      </c>
      <c r="K66" s="44">
        <f>'Rekap Harian'!HW68</f>
        <v>0</v>
      </c>
      <c r="L66" s="44">
        <f>'Rekap Harian'!HX68</f>
        <v>0</v>
      </c>
      <c r="M66" s="93">
        <f>'Rekap Harian'!HY68</f>
        <v>0</v>
      </c>
      <c r="N66" s="93">
        <f>'Rekap Harian'!HZ68</f>
        <v>0</v>
      </c>
      <c r="O66" s="93">
        <f>'Rekap Harian'!IA68</f>
        <v>0</v>
      </c>
      <c r="P66" s="93">
        <f>'Rekap Harian'!IB68</f>
        <v>0</v>
      </c>
      <c r="Q66" s="93">
        <f>'Rekap Harian'!IC68</f>
        <v>0</v>
      </c>
      <c r="R66" s="93">
        <f>'Rekap Harian'!ID68</f>
        <v>0</v>
      </c>
      <c r="S66" s="93">
        <f t="shared" si="0"/>
        <v>0</v>
      </c>
      <c r="T66" s="46"/>
    </row>
    <row r="67" spans="1:20" ht="35.1" customHeight="1" x14ac:dyDescent="0.2">
      <c r="A67" s="42">
        <f t="shared" si="1"/>
        <v>59</v>
      </c>
      <c r="B67" s="43" t="str">
        <f>'Rekap Harian'!B69 &amp; CHAR(10) &amp; "NIP. " &amp; 'Rekap Harian'!C69</f>
        <v>0
NIP. 0</v>
      </c>
      <c r="C67" s="44">
        <f>'Daftar Pegawai'!H63</f>
        <v>0</v>
      </c>
      <c r="D67" s="45">
        <f>'Daftar Pegawai'!E63</f>
        <v>0</v>
      </c>
      <c r="E67" s="44">
        <f>'Daftar Pegawai'!F63</f>
        <v>0</v>
      </c>
      <c r="F67" s="44">
        <f>'Rekap Harian'!HN69</f>
        <v>0</v>
      </c>
      <c r="G67" s="44">
        <f>'Rekap Harian'!HS69</f>
        <v>0</v>
      </c>
      <c r="H67" s="44">
        <f>'Rekap Harian'!HT69</f>
        <v>0</v>
      </c>
      <c r="I67" s="44">
        <f>'Rekap Harian'!HU69</f>
        <v>0</v>
      </c>
      <c r="J67" s="44">
        <f>'Rekap Harian'!HV69</f>
        <v>0</v>
      </c>
      <c r="K67" s="44">
        <f>'Rekap Harian'!HW69</f>
        <v>0</v>
      </c>
      <c r="L67" s="44">
        <f>'Rekap Harian'!HX69</f>
        <v>0</v>
      </c>
      <c r="M67" s="93">
        <f>'Rekap Harian'!HY69</f>
        <v>0</v>
      </c>
      <c r="N67" s="93">
        <f>'Rekap Harian'!HZ69</f>
        <v>0</v>
      </c>
      <c r="O67" s="93">
        <f>'Rekap Harian'!IA69</f>
        <v>0</v>
      </c>
      <c r="P67" s="93">
        <f>'Rekap Harian'!IB69</f>
        <v>0</v>
      </c>
      <c r="Q67" s="93">
        <f>'Rekap Harian'!IC69</f>
        <v>0</v>
      </c>
      <c r="R67" s="93">
        <f>'Rekap Harian'!ID69</f>
        <v>0</v>
      </c>
      <c r="S67" s="93">
        <f t="shared" si="0"/>
        <v>0</v>
      </c>
      <c r="T67" s="46"/>
    </row>
    <row r="68" spans="1:20" ht="35.1" customHeight="1" x14ac:dyDescent="0.2">
      <c r="A68" s="42">
        <f t="shared" si="1"/>
        <v>60</v>
      </c>
      <c r="B68" s="43" t="str">
        <f>'Rekap Harian'!B70 &amp; CHAR(10) &amp; "NIP. " &amp; 'Rekap Harian'!C70</f>
        <v>0
NIP. 0</v>
      </c>
      <c r="C68" s="44">
        <f>'Daftar Pegawai'!H64</f>
        <v>0</v>
      </c>
      <c r="D68" s="45">
        <f>'Daftar Pegawai'!E64</f>
        <v>0</v>
      </c>
      <c r="E68" s="44">
        <f>'Daftar Pegawai'!F64</f>
        <v>0</v>
      </c>
      <c r="F68" s="44">
        <f>'Rekap Harian'!HN70</f>
        <v>0</v>
      </c>
      <c r="G68" s="44">
        <f>'Rekap Harian'!HS70</f>
        <v>0</v>
      </c>
      <c r="H68" s="44">
        <f>'Rekap Harian'!HT70</f>
        <v>0</v>
      </c>
      <c r="I68" s="44">
        <f>'Rekap Harian'!HU70</f>
        <v>0</v>
      </c>
      <c r="J68" s="44">
        <f>'Rekap Harian'!HV70</f>
        <v>0</v>
      </c>
      <c r="K68" s="44">
        <f>'Rekap Harian'!HW70</f>
        <v>0</v>
      </c>
      <c r="L68" s="44">
        <f>'Rekap Harian'!HX70</f>
        <v>0</v>
      </c>
      <c r="M68" s="93">
        <f>'Rekap Harian'!HY70</f>
        <v>0</v>
      </c>
      <c r="N68" s="93">
        <f>'Rekap Harian'!HZ70</f>
        <v>0</v>
      </c>
      <c r="O68" s="93">
        <f>'Rekap Harian'!IA70</f>
        <v>0</v>
      </c>
      <c r="P68" s="93">
        <f>'Rekap Harian'!IB70</f>
        <v>0</v>
      </c>
      <c r="Q68" s="93">
        <f>'Rekap Harian'!IC70</f>
        <v>0</v>
      </c>
      <c r="R68" s="93">
        <f>'Rekap Harian'!ID70</f>
        <v>0</v>
      </c>
      <c r="S68" s="93">
        <f t="shared" si="0"/>
        <v>0</v>
      </c>
      <c r="T68" s="46"/>
    </row>
    <row r="69" spans="1:20" ht="35.1" customHeight="1" x14ac:dyDescent="0.2">
      <c r="A69" s="42">
        <f t="shared" si="1"/>
        <v>61</v>
      </c>
      <c r="B69" s="43" t="str">
        <f>'Rekap Harian'!B71 &amp; CHAR(10) &amp; "NIP. " &amp; 'Rekap Harian'!C71</f>
        <v>0
NIP. 0</v>
      </c>
      <c r="C69" s="44">
        <f>'Daftar Pegawai'!H65</f>
        <v>0</v>
      </c>
      <c r="D69" s="45">
        <f>'Daftar Pegawai'!E65</f>
        <v>0</v>
      </c>
      <c r="E69" s="44">
        <f>'Daftar Pegawai'!F65</f>
        <v>0</v>
      </c>
      <c r="F69" s="44">
        <f>'Rekap Harian'!HN71</f>
        <v>0</v>
      </c>
      <c r="G69" s="44">
        <f>'Rekap Harian'!HS71</f>
        <v>0</v>
      </c>
      <c r="H69" s="44">
        <f>'Rekap Harian'!HT71</f>
        <v>0</v>
      </c>
      <c r="I69" s="44">
        <f>'Rekap Harian'!HU71</f>
        <v>0</v>
      </c>
      <c r="J69" s="44">
        <f>'Rekap Harian'!HV71</f>
        <v>0</v>
      </c>
      <c r="K69" s="44">
        <f>'Rekap Harian'!HW71</f>
        <v>0</v>
      </c>
      <c r="L69" s="44">
        <f>'Rekap Harian'!HX71</f>
        <v>0</v>
      </c>
      <c r="M69" s="93">
        <f>'Rekap Harian'!HY71</f>
        <v>0</v>
      </c>
      <c r="N69" s="93">
        <f>'Rekap Harian'!HZ71</f>
        <v>0</v>
      </c>
      <c r="O69" s="93">
        <f>'Rekap Harian'!IA71</f>
        <v>0</v>
      </c>
      <c r="P69" s="93">
        <f>'Rekap Harian'!IB71</f>
        <v>0</v>
      </c>
      <c r="Q69" s="93">
        <f>'Rekap Harian'!IC71</f>
        <v>0</v>
      </c>
      <c r="R69" s="93">
        <f>'Rekap Harian'!ID71</f>
        <v>0</v>
      </c>
      <c r="S69" s="93">
        <f t="shared" si="0"/>
        <v>0</v>
      </c>
      <c r="T69" s="46"/>
    </row>
    <row r="70" spans="1:20" ht="35.1" customHeight="1" x14ac:dyDescent="0.2">
      <c r="A70" s="42">
        <f t="shared" si="1"/>
        <v>62</v>
      </c>
      <c r="B70" s="43" t="str">
        <f>'Rekap Harian'!B72 &amp; CHAR(10) &amp; "NIP. " &amp; 'Rekap Harian'!C72</f>
        <v>0
NIP. 0</v>
      </c>
      <c r="C70" s="44">
        <f>'Daftar Pegawai'!H66</f>
        <v>0</v>
      </c>
      <c r="D70" s="45">
        <f>'Daftar Pegawai'!E66</f>
        <v>0</v>
      </c>
      <c r="E70" s="44">
        <f>'Daftar Pegawai'!F66</f>
        <v>0</v>
      </c>
      <c r="F70" s="44">
        <f>'Rekap Harian'!HN72</f>
        <v>0</v>
      </c>
      <c r="G70" s="44">
        <f>'Rekap Harian'!HS72</f>
        <v>0</v>
      </c>
      <c r="H70" s="44">
        <f>'Rekap Harian'!HT72</f>
        <v>0</v>
      </c>
      <c r="I70" s="44">
        <f>'Rekap Harian'!HU72</f>
        <v>0</v>
      </c>
      <c r="J70" s="44">
        <f>'Rekap Harian'!HV72</f>
        <v>0</v>
      </c>
      <c r="K70" s="44">
        <f>'Rekap Harian'!HW72</f>
        <v>0</v>
      </c>
      <c r="L70" s="44">
        <f>'Rekap Harian'!HX72</f>
        <v>0</v>
      </c>
      <c r="M70" s="93">
        <f>'Rekap Harian'!HY72</f>
        <v>0</v>
      </c>
      <c r="N70" s="93">
        <f>'Rekap Harian'!HZ72</f>
        <v>0</v>
      </c>
      <c r="O70" s="93">
        <f>'Rekap Harian'!IA72</f>
        <v>0</v>
      </c>
      <c r="P70" s="93">
        <f>'Rekap Harian'!IB72</f>
        <v>0</v>
      </c>
      <c r="Q70" s="93">
        <f>'Rekap Harian'!IC72</f>
        <v>0</v>
      </c>
      <c r="R70" s="93">
        <f>'Rekap Harian'!ID72</f>
        <v>0</v>
      </c>
      <c r="S70" s="93">
        <f t="shared" si="0"/>
        <v>0</v>
      </c>
      <c r="T70" s="46"/>
    </row>
    <row r="71" spans="1:20" ht="35.1" customHeight="1" x14ac:dyDescent="0.2">
      <c r="A71" s="42">
        <f t="shared" si="1"/>
        <v>63</v>
      </c>
      <c r="B71" s="43" t="str">
        <f>'Rekap Harian'!B73 &amp; CHAR(10) &amp; "NIP. " &amp; 'Rekap Harian'!C73</f>
        <v>0
NIP. 0</v>
      </c>
      <c r="C71" s="44">
        <f>'Daftar Pegawai'!H67</f>
        <v>0</v>
      </c>
      <c r="D71" s="45">
        <f>'Daftar Pegawai'!E67</f>
        <v>0</v>
      </c>
      <c r="E71" s="44">
        <f>'Daftar Pegawai'!F67</f>
        <v>0</v>
      </c>
      <c r="F71" s="44">
        <f>'Rekap Harian'!HN73</f>
        <v>0</v>
      </c>
      <c r="G71" s="44">
        <f>'Rekap Harian'!HS73</f>
        <v>0</v>
      </c>
      <c r="H71" s="44">
        <f>'Rekap Harian'!HT73</f>
        <v>0</v>
      </c>
      <c r="I71" s="44">
        <f>'Rekap Harian'!HU73</f>
        <v>0</v>
      </c>
      <c r="J71" s="44">
        <f>'Rekap Harian'!HV73</f>
        <v>0</v>
      </c>
      <c r="K71" s="44">
        <f>'Rekap Harian'!HW73</f>
        <v>0</v>
      </c>
      <c r="L71" s="44">
        <f>'Rekap Harian'!HX73</f>
        <v>0</v>
      </c>
      <c r="M71" s="93">
        <f>'Rekap Harian'!HY73</f>
        <v>0</v>
      </c>
      <c r="N71" s="93">
        <f>'Rekap Harian'!HZ73</f>
        <v>0</v>
      </c>
      <c r="O71" s="93">
        <f>'Rekap Harian'!IA73</f>
        <v>0</v>
      </c>
      <c r="P71" s="93">
        <f>'Rekap Harian'!IB73</f>
        <v>0</v>
      </c>
      <c r="Q71" s="93">
        <f>'Rekap Harian'!IC73</f>
        <v>0</v>
      </c>
      <c r="R71" s="93">
        <f>'Rekap Harian'!ID73</f>
        <v>0</v>
      </c>
      <c r="S71" s="93">
        <f t="shared" si="0"/>
        <v>0</v>
      </c>
      <c r="T71" s="46"/>
    </row>
    <row r="72" spans="1:20" ht="35.1" customHeight="1" x14ac:dyDescent="0.2">
      <c r="A72" s="42">
        <f t="shared" si="1"/>
        <v>64</v>
      </c>
      <c r="B72" s="43" t="str">
        <f>'Rekap Harian'!B74 &amp; CHAR(10) &amp; "NIP. " &amp; 'Rekap Harian'!C74</f>
        <v>0
NIP. 0</v>
      </c>
      <c r="C72" s="44">
        <f>'Daftar Pegawai'!H68</f>
        <v>0</v>
      </c>
      <c r="D72" s="45">
        <f>'Daftar Pegawai'!E68</f>
        <v>0</v>
      </c>
      <c r="E72" s="44">
        <f>'Daftar Pegawai'!F68</f>
        <v>0</v>
      </c>
      <c r="F72" s="44">
        <f>'Rekap Harian'!HN74</f>
        <v>0</v>
      </c>
      <c r="G72" s="44">
        <f>'Rekap Harian'!HS74</f>
        <v>0</v>
      </c>
      <c r="H72" s="44">
        <f>'Rekap Harian'!HT74</f>
        <v>0</v>
      </c>
      <c r="I72" s="44">
        <f>'Rekap Harian'!HU74</f>
        <v>0</v>
      </c>
      <c r="J72" s="44">
        <f>'Rekap Harian'!HV74</f>
        <v>0</v>
      </c>
      <c r="K72" s="44">
        <f>'Rekap Harian'!HW74</f>
        <v>0</v>
      </c>
      <c r="L72" s="44">
        <f>'Rekap Harian'!HX74</f>
        <v>0</v>
      </c>
      <c r="M72" s="93">
        <f>'Rekap Harian'!HY74</f>
        <v>0</v>
      </c>
      <c r="N72" s="93">
        <f>'Rekap Harian'!HZ74</f>
        <v>0</v>
      </c>
      <c r="O72" s="93">
        <f>'Rekap Harian'!IA74</f>
        <v>0</v>
      </c>
      <c r="P72" s="93">
        <f>'Rekap Harian'!IB74</f>
        <v>0</v>
      </c>
      <c r="Q72" s="93">
        <f>'Rekap Harian'!IC74</f>
        <v>0</v>
      </c>
      <c r="R72" s="93">
        <f>'Rekap Harian'!ID74</f>
        <v>0</v>
      </c>
      <c r="S72" s="93">
        <f t="shared" si="0"/>
        <v>0</v>
      </c>
      <c r="T72" s="46"/>
    </row>
    <row r="73" spans="1:20" ht="35.1" customHeight="1" x14ac:dyDescent="0.2">
      <c r="A73" s="42">
        <f t="shared" si="1"/>
        <v>65</v>
      </c>
      <c r="B73" s="43" t="str">
        <f>'Rekap Harian'!B75 &amp; CHAR(10) &amp; "NIP. " &amp; 'Rekap Harian'!C75</f>
        <v>0
NIP. 0</v>
      </c>
      <c r="C73" s="44">
        <f>'Daftar Pegawai'!H69</f>
        <v>0</v>
      </c>
      <c r="D73" s="45">
        <f>'Daftar Pegawai'!E69</f>
        <v>0</v>
      </c>
      <c r="E73" s="44">
        <f>'Daftar Pegawai'!F69</f>
        <v>0</v>
      </c>
      <c r="F73" s="44">
        <f>'Rekap Harian'!HN75</f>
        <v>0</v>
      </c>
      <c r="G73" s="44">
        <f>'Rekap Harian'!HS75</f>
        <v>0</v>
      </c>
      <c r="H73" s="44">
        <f>'Rekap Harian'!HT75</f>
        <v>0</v>
      </c>
      <c r="I73" s="44">
        <f>'Rekap Harian'!HU75</f>
        <v>0</v>
      </c>
      <c r="J73" s="44">
        <f>'Rekap Harian'!HV75</f>
        <v>0</v>
      </c>
      <c r="K73" s="44">
        <f>'Rekap Harian'!HW75</f>
        <v>0</v>
      </c>
      <c r="L73" s="44">
        <f>'Rekap Harian'!HX75</f>
        <v>0</v>
      </c>
      <c r="M73" s="93">
        <f>'Rekap Harian'!HY75</f>
        <v>0</v>
      </c>
      <c r="N73" s="93">
        <f>'Rekap Harian'!HZ75</f>
        <v>0</v>
      </c>
      <c r="O73" s="93">
        <f>'Rekap Harian'!IA75</f>
        <v>0</v>
      </c>
      <c r="P73" s="93">
        <f>'Rekap Harian'!IB75</f>
        <v>0</v>
      </c>
      <c r="Q73" s="93">
        <f>'Rekap Harian'!IC75</f>
        <v>0</v>
      </c>
      <c r="R73" s="93">
        <f>'Rekap Harian'!ID75</f>
        <v>0</v>
      </c>
      <c r="S73" s="93">
        <f t="shared" si="0"/>
        <v>0</v>
      </c>
      <c r="T73" s="46"/>
    </row>
    <row r="74" spans="1:20" ht="35.1" customHeight="1" x14ac:dyDescent="0.2">
      <c r="A74" s="42">
        <f t="shared" si="1"/>
        <v>66</v>
      </c>
      <c r="B74" s="43" t="str">
        <f>'Rekap Harian'!B76 &amp; CHAR(10) &amp; "NIP. " &amp; 'Rekap Harian'!C76</f>
        <v>0
NIP. 0</v>
      </c>
      <c r="C74" s="44">
        <f>'Daftar Pegawai'!H70</f>
        <v>0</v>
      </c>
      <c r="D74" s="45">
        <f>'Daftar Pegawai'!E70</f>
        <v>0</v>
      </c>
      <c r="E74" s="44">
        <f>'Daftar Pegawai'!F70</f>
        <v>0</v>
      </c>
      <c r="F74" s="44">
        <f>'Rekap Harian'!HN76</f>
        <v>0</v>
      </c>
      <c r="G74" s="44">
        <f>'Rekap Harian'!HS76</f>
        <v>0</v>
      </c>
      <c r="H74" s="44">
        <f>'Rekap Harian'!HT76</f>
        <v>0</v>
      </c>
      <c r="I74" s="44">
        <f>'Rekap Harian'!HU76</f>
        <v>0</v>
      </c>
      <c r="J74" s="44">
        <f>'Rekap Harian'!HV76</f>
        <v>0</v>
      </c>
      <c r="K74" s="44">
        <f>'Rekap Harian'!HW76</f>
        <v>0</v>
      </c>
      <c r="L74" s="44">
        <f>'Rekap Harian'!HX76</f>
        <v>0</v>
      </c>
      <c r="M74" s="93">
        <f>'Rekap Harian'!HY76</f>
        <v>0</v>
      </c>
      <c r="N74" s="93">
        <f>'Rekap Harian'!HZ76</f>
        <v>0</v>
      </c>
      <c r="O74" s="93">
        <f>'Rekap Harian'!IA76</f>
        <v>0</v>
      </c>
      <c r="P74" s="93">
        <f>'Rekap Harian'!IB76</f>
        <v>0</v>
      </c>
      <c r="Q74" s="93">
        <f>'Rekap Harian'!IC76</f>
        <v>0</v>
      </c>
      <c r="R74" s="93">
        <f>'Rekap Harian'!ID76</f>
        <v>0</v>
      </c>
      <c r="S74" s="93">
        <f t="shared" ref="S74:S137" si="2">SUM(M74:R74)</f>
        <v>0</v>
      </c>
      <c r="T74" s="46"/>
    </row>
    <row r="75" spans="1:20" ht="35.1" customHeight="1" x14ac:dyDescent="0.2">
      <c r="A75" s="42">
        <f t="shared" si="1"/>
        <v>67</v>
      </c>
      <c r="B75" s="43" t="str">
        <f>'Rekap Harian'!B77 &amp; CHAR(10) &amp; "NIP. " &amp; 'Rekap Harian'!C77</f>
        <v>0
NIP. 0</v>
      </c>
      <c r="C75" s="44">
        <f>'Daftar Pegawai'!H71</f>
        <v>0</v>
      </c>
      <c r="D75" s="45">
        <f>'Daftar Pegawai'!E71</f>
        <v>0</v>
      </c>
      <c r="E75" s="44">
        <f>'Daftar Pegawai'!F71</f>
        <v>0</v>
      </c>
      <c r="F75" s="44">
        <f>'Rekap Harian'!HN77</f>
        <v>0</v>
      </c>
      <c r="G75" s="44">
        <f>'Rekap Harian'!HS77</f>
        <v>0</v>
      </c>
      <c r="H75" s="44">
        <f>'Rekap Harian'!HT77</f>
        <v>0</v>
      </c>
      <c r="I75" s="44">
        <f>'Rekap Harian'!HU77</f>
        <v>0</v>
      </c>
      <c r="J75" s="44">
        <f>'Rekap Harian'!HV77</f>
        <v>0</v>
      </c>
      <c r="K75" s="44">
        <f>'Rekap Harian'!HW77</f>
        <v>0</v>
      </c>
      <c r="L75" s="44">
        <f>'Rekap Harian'!HX77</f>
        <v>0</v>
      </c>
      <c r="M75" s="93">
        <f>'Rekap Harian'!HY77</f>
        <v>0</v>
      </c>
      <c r="N75" s="93">
        <f>'Rekap Harian'!HZ77</f>
        <v>0</v>
      </c>
      <c r="O75" s="93">
        <f>'Rekap Harian'!IA77</f>
        <v>0</v>
      </c>
      <c r="P75" s="93">
        <f>'Rekap Harian'!IB77</f>
        <v>0</v>
      </c>
      <c r="Q75" s="93">
        <f>'Rekap Harian'!IC77</f>
        <v>0</v>
      </c>
      <c r="R75" s="93">
        <f>'Rekap Harian'!ID77</f>
        <v>0</v>
      </c>
      <c r="S75" s="93">
        <f t="shared" si="2"/>
        <v>0</v>
      </c>
      <c r="T75" s="46"/>
    </row>
    <row r="76" spans="1:20" ht="35.1" customHeight="1" x14ac:dyDescent="0.2">
      <c r="A76" s="42">
        <f t="shared" si="1"/>
        <v>68</v>
      </c>
      <c r="B76" s="43" t="str">
        <f>'Rekap Harian'!B78 &amp; CHAR(10) &amp; "NIP. " &amp; 'Rekap Harian'!C78</f>
        <v>0
NIP. 0</v>
      </c>
      <c r="C76" s="44">
        <f>'Daftar Pegawai'!H72</f>
        <v>0</v>
      </c>
      <c r="D76" s="45">
        <f>'Daftar Pegawai'!E72</f>
        <v>0</v>
      </c>
      <c r="E76" s="44">
        <f>'Daftar Pegawai'!F72</f>
        <v>0</v>
      </c>
      <c r="F76" s="44">
        <f>'Rekap Harian'!HN78</f>
        <v>0</v>
      </c>
      <c r="G76" s="44">
        <f>'Rekap Harian'!HS78</f>
        <v>0</v>
      </c>
      <c r="H76" s="44">
        <f>'Rekap Harian'!HT78</f>
        <v>0</v>
      </c>
      <c r="I76" s="44">
        <f>'Rekap Harian'!HU78</f>
        <v>0</v>
      </c>
      <c r="J76" s="44">
        <f>'Rekap Harian'!HV78</f>
        <v>0</v>
      </c>
      <c r="K76" s="44">
        <f>'Rekap Harian'!HW78</f>
        <v>0</v>
      </c>
      <c r="L76" s="44">
        <f>'Rekap Harian'!HX78</f>
        <v>0</v>
      </c>
      <c r="M76" s="93">
        <f>'Rekap Harian'!HY78</f>
        <v>0</v>
      </c>
      <c r="N76" s="93">
        <f>'Rekap Harian'!HZ78</f>
        <v>0</v>
      </c>
      <c r="O76" s="93">
        <f>'Rekap Harian'!IA78</f>
        <v>0</v>
      </c>
      <c r="P76" s="93">
        <f>'Rekap Harian'!IB78</f>
        <v>0</v>
      </c>
      <c r="Q76" s="93">
        <f>'Rekap Harian'!IC78</f>
        <v>0</v>
      </c>
      <c r="R76" s="93">
        <f>'Rekap Harian'!ID78</f>
        <v>0</v>
      </c>
      <c r="S76" s="93">
        <f t="shared" si="2"/>
        <v>0</v>
      </c>
      <c r="T76" s="46"/>
    </row>
    <row r="77" spans="1:20" ht="35.1" customHeight="1" x14ac:dyDescent="0.2">
      <c r="A77" s="42">
        <f t="shared" si="1"/>
        <v>69</v>
      </c>
      <c r="B77" s="43" t="str">
        <f>'Rekap Harian'!B79 &amp; CHAR(10) &amp; "NIP. " &amp; 'Rekap Harian'!C79</f>
        <v>0
NIP. 0</v>
      </c>
      <c r="C77" s="44">
        <f>'Daftar Pegawai'!H73</f>
        <v>0</v>
      </c>
      <c r="D77" s="45">
        <f>'Daftar Pegawai'!E73</f>
        <v>0</v>
      </c>
      <c r="E77" s="44">
        <f>'Daftar Pegawai'!F73</f>
        <v>0</v>
      </c>
      <c r="F77" s="44">
        <f>'Rekap Harian'!HN79</f>
        <v>0</v>
      </c>
      <c r="G77" s="44">
        <f>'Rekap Harian'!HS79</f>
        <v>0</v>
      </c>
      <c r="H77" s="44">
        <f>'Rekap Harian'!HT79</f>
        <v>0</v>
      </c>
      <c r="I77" s="44">
        <f>'Rekap Harian'!HU79</f>
        <v>0</v>
      </c>
      <c r="J77" s="44">
        <f>'Rekap Harian'!HV79</f>
        <v>0</v>
      </c>
      <c r="K77" s="44">
        <f>'Rekap Harian'!HW79</f>
        <v>0</v>
      </c>
      <c r="L77" s="44">
        <f>'Rekap Harian'!HX79</f>
        <v>0</v>
      </c>
      <c r="M77" s="93">
        <f>'Rekap Harian'!HY79</f>
        <v>0</v>
      </c>
      <c r="N77" s="93">
        <f>'Rekap Harian'!HZ79</f>
        <v>0</v>
      </c>
      <c r="O77" s="93">
        <f>'Rekap Harian'!IA79</f>
        <v>0</v>
      </c>
      <c r="P77" s="93">
        <f>'Rekap Harian'!IB79</f>
        <v>0</v>
      </c>
      <c r="Q77" s="93">
        <f>'Rekap Harian'!IC79</f>
        <v>0</v>
      </c>
      <c r="R77" s="93">
        <f>'Rekap Harian'!ID79</f>
        <v>0</v>
      </c>
      <c r="S77" s="93">
        <f t="shared" si="2"/>
        <v>0</v>
      </c>
      <c r="T77" s="46"/>
    </row>
    <row r="78" spans="1:20" ht="35.1" customHeight="1" x14ac:dyDescent="0.2">
      <c r="A78" s="42">
        <f t="shared" ref="A78:A141" si="3">ROW()-8</f>
        <v>70</v>
      </c>
      <c r="B78" s="43" t="str">
        <f>'Rekap Harian'!B80 &amp; CHAR(10) &amp; "NIP. " &amp; 'Rekap Harian'!C80</f>
        <v>0
NIP. 0</v>
      </c>
      <c r="C78" s="44">
        <f>'Daftar Pegawai'!H74</f>
        <v>0</v>
      </c>
      <c r="D78" s="45">
        <f>'Daftar Pegawai'!E74</f>
        <v>0</v>
      </c>
      <c r="E78" s="44">
        <f>'Daftar Pegawai'!F74</f>
        <v>0</v>
      </c>
      <c r="F78" s="44">
        <f>'Rekap Harian'!HN80</f>
        <v>0</v>
      </c>
      <c r="G78" s="44">
        <f>'Rekap Harian'!HS80</f>
        <v>0</v>
      </c>
      <c r="H78" s="44">
        <f>'Rekap Harian'!HT80</f>
        <v>0</v>
      </c>
      <c r="I78" s="44">
        <f>'Rekap Harian'!HU80</f>
        <v>0</v>
      </c>
      <c r="J78" s="44">
        <f>'Rekap Harian'!HV80</f>
        <v>0</v>
      </c>
      <c r="K78" s="44">
        <f>'Rekap Harian'!HW80</f>
        <v>0</v>
      </c>
      <c r="L78" s="44">
        <f>'Rekap Harian'!HX80</f>
        <v>0</v>
      </c>
      <c r="M78" s="93">
        <f>'Rekap Harian'!HY80</f>
        <v>0</v>
      </c>
      <c r="N78" s="93">
        <f>'Rekap Harian'!HZ80</f>
        <v>0</v>
      </c>
      <c r="O78" s="93">
        <f>'Rekap Harian'!IA80</f>
        <v>0</v>
      </c>
      <c r="P78" s="93">
        <f>'Rekap Harian'!IB80</f>
        <v>0</v>
      </c>
      <c r="Q78" s="93">
        <f>'Rekap Harian'!IC80</f>
        <v>0</v>
      </c>
      <c r="R78" s="93">
        <f>'Rekap Harian'!ID80</f>
        <v>0</v>
      </c>
      <c r="S78" s="93">
        <f t="shared" si="2"/>
        <v>0</v>
      </c>
      <c r="T78" s="46"/>
    </row>
    <row r="79" spans="1:20" ht="35.1" customHeight="1" x14ac:dyDescent="0.2">
      <c r="A79" s="42">
        <f t="shared" si="3"/>
        <v>71</v>
      </c>
      <c r="B79" s="43" t="str">
        <f>'Rekap Harian'!B81 &amp; CHAR(10) &amp; "NIP. " &amp; 'Rekap Harian'!C81</f>
        <v>0
NIP. 0</v>
      </c>
      <c r="C79" s="44">
        <f>'Daftar Pegawai'!H75</f>
        <v>0</v>
      </c>
      <c r="D79" s="45">
        <f>'Daftar Pegawai'!E75</f>
        <v>0</v>
      </c>
      <c r="E79" s="44">
        <f>'Daftar Pegawai'!F75</f>
        <v>0</v>
      </c>
      <c r="F79" s="44">
        <f>'Rekap Harian'!HN81</f>
        <v>0</v>
      </c>
      <c r="G79" s="44">
        <f>'Rekap Harian'!HS81</f>
        <v>0</v>
      </c>
      <c r="H79" s="44">
        <f>'Rekap Harian'!HT81</f>
        <v>0</v>
      </c>
      <c r="I79" s="44">
        <f>'Rekap Harian'!HU81</f>
        <v>0</v>
      </c>
      <c r="J79" s="44">
        <f>'Rekap Harian'!HV81</f>
        <v>0</v>
      </c>
      <c r="K79" s="44">
        <f>'Rekap Harian'!HW81</f>
        <v>0</v>
      </c>
      <c r="L79" s="44">
        <f>'Rekap Harian'!HX81</f>
        <v>0</v>
      </c>
      <c r="M79" s="93">
        <f>'Rekap Harian'!HY81</f>
        <v>0</v>
      </c>
      <c r="N79" s="93">
        <f>'Rekap Harian'!HZ81</f>
        <v>0</v>
      </c>
      <c r="O79" s="93">
        <f>'Rekap Harian'!IA81</f>
        <v>0</v>
      </c>
      <c r="P79" s="93">
        <f>'Rekap Harian'!IB81</f>
        <v>0</v>
      </c>
      <c r="Q79" s="93">
        <f>'Rekap Harian'!IC81</f>
        <v>0</v>
      </c>
      <c r="R79" s="93">
        <f>'Rekap Harian'!ID81</f>
        <v>0</v>
      </c>
      <c r="S79" s="93">
        <f t="shared" si="2"/>
        <v>0</v>
      </c>
      <c r="T79" s="46"/>
    </row>
    <row r="80" spans="1:20" ht="35.1" customHeight="1" x14ac:dyDescent="0.2">
      <c r="A80" s="42">
        <f t="shared" si="3"/>
        <v>72</v>
      </c>
      <c r="B80" s="43" t="str">
        <f>'Rekap Harian'!B82 &amp; CHAR(10) &amp; "NIP. " &amp; 'Rekap Harian'!C82</f>
        <v>0
NIP. 0</v>
      </c>
      <c r="C80" s="44">
        <f>'Daftar Pegawai'!H76</f>
        <v>0</v>
      </c>
      <c r="D80" s="45">
        <f>'Daftar Pegawai'!E76</f>
        <v>0</v>
      </c>
      <c r="E80" s="44">
        <f>'Daftar Pegawai'!F76</f>
        <v>0</v>
      </c>
      <c r="F80" s="44">
        <f>'Rekap Harian'!HN82</f>
        <v>0</v>
      </c>
      <c r="G80" s="44">
        <f>'Rekap Harian'!HS82</f>
        <v>0</v>
      </c>
      <c r="H80" s="44">
        <f>'Rekap Harian'!HT82</f>
        <v>0</v>
      </c>
      <c r="I80" s="44">
        <f>'Rekap Harian'!HU82</f>
        <v>0</v>
      </c>
      <c r="J80" s="44">
        <f>'Rekap Harian'!HV82</f>
        <v>0</v>
      </c>
      <c r="K80" s="44">
        <f>'Rekap Harian'!HW82</f>
        <v>0</v>
      </c>
      <c r="L80" s="44">
        <f>'Rekap Harian'!HX82</f>
        <v>0</v>
      </c>
      <c r="M80" s="93">
        <f>'Rekap Harian'!HY82</f>
        <v>0</v>
      </c>
      <c r="N80" s="93">
        <f>'Rekap Harian'!HZ82</f>
        <v>0</v>
      </c>
      <c r="O80" s="93">
        <f>'Rekap Harian'!IA82</f>
        <v>0</v>
      </c>
      <c r="P80" s="93">
        <f>'Rekap Harian'!IB82</f>
        <v>0</v>
      </c>
      <c r="Q80" s="93">
        <f>'Rekap Harian'!IC82</f>
        <v>0</v>
      </c>
      <c r="R80" s="93">
        <f>'Rekap Harian'!ID82</f>
        <v>0</v>
      </c>
      <c r="S80" s="93">
        <f t="shared" si="2"/>
        <v>0</v>
      </c>
      <c r="T80" s="46"/>
    </row>
    <row r="81" spans="1:20" ht="35.1" customHeight="1" x14ac:dyDescent="0.2">
      <c r="A81" s="42">
        <f t="shared" si="3"/>
        <v>73</v>
      </c>
      <c r="B81" s="43" t="str">
        <f>'Rekap Harian'!B83 &amp; CHAR(10) &amp; "NIP. " &amp; 'Rekap Harian'!C83</f>
        <v>0
NIP. 0</v>
      </c>
      <c r="C81" s="44">
        <f>'Daftar Pegawai'!H77</f>
        <v>0</v>
      </c>
      <c r="D81" s="45">
        <f>'Daftar Pegawai'!E77</f>
        <v>0</v>
      </c>
      <c r="E81" s="44">
        <f>'Daftar Pegawai'!F77</f>
        <v>0</v>
      </c>
      <c r="F81" s="44">
        <f>'Rekap Harian'!HN83</f>
        <v>0</v>
      </c>
      <c r="G81" s="44">
        <f>'Rekap Harian'!HS83</f>
        <v>0</v>
      </c>
      <c r="H81" s="44">
        <f>'Rekap Harian'!HT83</f>
        <v>0</v>
      </c>
      <c r="I81" s="44">
        <f>'Rekap Harian'!HU83</f>
        <v>0</v>
      </c>
      <c r="J81" s="44">
        <f>'Rekap Harian'!HV83</f>
        <v>0</v>
      </c>
      <c r="K81" s="44">
        <f>'Rekap Harian'!HW83</f>
        <v>0</v>
      </c>
      <c r="L81" s="44">
        <f>'Rekap Harian'!HX83</f>
        <v>0</v>
      </c>
      <c r="M81" s="93">
        <f>'Rekap Harian'!HY83</f>
        <v>0</v>
      </c>
      <c r="N81" s="93">
        <f>'Rekap Harian'!HZ83</f>
        <v>0</v>
      </c>
      <c r="O81" s="93">
        <f>'Rekap Harian'!IA83</f>
        <v>0</v>
      </c>
      <c r="P81" s="93">
        <f>'Rekap Harian'!IB83</f>
        <v>0</v>
      </c>
      <c r="Q81" s="93">
        <f>'Rekap Harian'!IC83</f>
        <v>0</v>
      </c>
      <c r="R81" s="93">
        <f>'Rekap Harian'!ID83</f>
        <v>0</v>
      </c>
      <c r="S81" s="93">
        <f t="shared" si="2"/>
        <v>0</v>
      </c>
      <c r="T81" s="46"/>
    </row>
    <row r="82" spans="1:20" ht="35.1" customHeight="1" x14ac:dyDescent="0.2">
      <c r="A82" s="42">
        <f t="shared" si="3"/>
        <v>74</v>
      </c>
      <c r="B82" s="43" t="str">
        <f>'Rekap Harian'!B84 &amp; CHAR(10) &amp; "NIP. " &amp; 'Rekap Harian'!C84</f>
        <v>0
NIP. 0</v>
      </c>
      <c r="C82" s="44">
        <f>'Daftar Pegawai'!H78</f>
        <v>0</v>
      </c>
      <c r="D82" s="45">
        <f>'Daftar Pegawai'!E78</f>
        <v>0</v>
      </c>
      <c r="E82" s="44">
        <f>'Daftar Pegawai'!F78</f>
        <v>0</v>
      </c>
      <c r="F82" s="44">
        <f>'Rekap Harian'!HN84</f>
        <v>0</v>
      </c>
      <c r="G82" s="44">
        <f>'Rekap Harian'!HS84</f>
        <v>0</v>
      </c>
      <c r="H82" s="44">
        <f>'Rekap Harian'!HT84</f>
        <v>0</v>
      </c>
      <c r="I82" s="44">
        <f>'Rekap Harian'!HU84</f>
        <v>0</v>
      </c>
      <c r="J82" s="44">
        <f>'Rekap Harian'!HV84</f>
        <v>0</v>
      </c>
      <c r="K82" s="44">
        <f>'Rekap Harian'!HW84</f>
        <v>0</v>
      </c>
      <c r="L82" s="44">
        <f>'Rekap Harian'!HX84</f>
        <v>0</v>
      </c>
      <c r="M82" s="93">
        <f>'Rekap Harian'!HY84</f>
        <v>0</v>
      </c>
      <c r="N82" s="93">
        <f>'Rekap Harian'!HZ84</f>
        <v>0</v>
      </c>
      <c r="O82" s="93">
        <f>'Rekap Harian'!IA84</f>
        <v>0</v>
      </c>
      <c r="P82" s="93">
        <f>'Rekap Harian'!IB84</f>
        <v>0</v>
      </c>
      <c r="Q82" s="93">
        <f>'Rekap Harian'!IC84</f>
        <v>0</v>
      </c>
      <c r="R82" s="93">
        <f>'Rekap Harian'!ID84</f>
        <v>0</v>
      </c>
      <c r="S82" s="93">
        <f t="shared" si="2"/>
        <v>0</v>
      </c>
      <c r="T82" s="46"/>
    </row>
    <row r="83" spans="1:20" ht="35.1" customHeight="1" x14ac:dyDescent="0.2">
      <c r="A83" s="42">
        <f t="shared" si="3"/>
        <v>75</v>
      </c>
      <c r="B83" s="43" t="str">
        <f>'Rekap Harian'!B85 &amp; CHAR(10) &amp; "NIP. " &amp; 'Rekap Harian'!C85</f>
        <v>0
NIP. 0</v>
      </c>
      <c r="C83" s="44">
        <f>'Daftar Pegawai'!H79</f>
        <v>0</v>
      </c>
      <c r="D83" s="45">
        <f>'Daftar Pegawai'!E79</f>
        <v>0</v>
      </c>
      <c r="E83" s="44">
        <f>'Daftar Pegawai'!F79</f>
        <v>0</v>
      </c>
      <c r="F83" s="44">
        <f>'Rekap Harian'!HN85</f>
        <v>0</v>
      </c>
      <c r="G83" s="44">
        <f>'Rekap Harian'!HS85</f>
        <v>0</v>
      </c>
      <c r="H83" s="44">
        <f>'Rekap Harian'!HT85</f>
        <v>0</v>
      </c>
      <c r="I83" s="44">
        <f>'Rekap Harian'!HU85</f>
        <v>0</v>
      </c>
      <c r="J83" s="44">
        <f>'Rekap Harian'!HV85</f>
        <v>0</v>
      </c>
      <c r="K83" s="44">
        <f>'Rekap Harian'!HW85</f>
        <v>0</v>
      </c>
      <c r="L83" s="44">
        <f>'Rekap Harian'!HX85</f>
        <v>0</v>
      </c>
      <c r="M83" s="93">
        <f>'Rekap Harian'!HY85</f>
        <v>0</v>
      </c>
      <c r="N83" s="93">
        <f>'Rekap Harian'!HZ85</f>
        <v>0</v>
      </c>
      <c r="O83" s="93">
        <f>'Rekap Harian'!IA85</f>
        <v>0</v>
      </c>
      <c r="P83" s="93">
        <f>'Rekap Harian'!IB85</f>
        <v>0</v>
      </c>
      <c r="Q83" s="93">
        <f>'Rekap Harian'!IC85</f>
        <v>0</v>
      </c>
      <c r="R83" s="93">
        <f>'Rekap Harian'!ID85</f>
        <v>0</v>
      </c>
      <c r="S83" s="93">
        <f t="shared" si="2"/>
        <v>0</v>
      </c>
      <c r="T83" s="46"/>
    </row>
    <row r="84" spans="1:20" ht="35.1" customHeight="1" x14ac:dyDescent="0.2">
      <c r="A84" s="42">
        <f t="shared" si="3"/>
        <v>76</v>
      </c>
      <c r="B84" s="43" t="str">
        <f>'Rekap Harian'!B86 &amp; CHAR(10) &amp; "NIP. " &amp; 'Rekap Harian'!C86</f>
        <v>0
NIP. 0</v>
      </c>
      <c r="C84" s="44">
        <f>'Daftar Pegawai'!H80</f>
        <v>0</v>
      </c>
      <c r="D84" s="45">
        <f>'Daftar Pegawai'!E80</f>
        <v>0</v>
      </c>
      <c r="E84" s="44">
        <f>'Daftar Pegawai'!F80</f>
        <v>0</v>
      </c>
      <c r="F84" s="44">
        <f>'Rekap Harian'!HN86</f>
        <v>0</v>
      </c>
      <c r="G84" s="44">
        <f>'Rekap Harian'!HS86</f>
        <v>0</v>
      </c>
      <c r="H84" s="44">
        <f>'Rekap Harian'!HT86</f>
        <v>0</v>
      </c>
      <c r="I84" s="44">
        <f>'Rekap Harian'!HU86</f>
        <v>0</v>
      </c>
      <c r="J84" s="44">
        <f>'Rekap Harian'!HV86</f>
        <v>0</v>
      </c>
      <c r="K84" s="44">
        <f>'Rekap Harian'!HW86</f>
        <v>0</v>
      </c>
      <c r="L84" s="44">
        <f>'Rekap Harian'!HX86</f>
        <v>0</v>
      </c>
      <c r="M84" s="93">
        <f>'Rekap Harian'!HY86</f>
        <v>0</v>
      </c>
      <c r="N84" s="93">
        <f>'Rekap Harian'!HZ86</f>
        <v>0</v>
      </c>
      <c r="O84" s="93">
        <f>'Rekap Harian'!IA86</f>
        <v>0</v>
      </c>
      <c r="P84" s="93">
        <f>'Rekap Harian'!IB86</f>
        <v>0</v>
      </c>
      <c r="Q84" s="93">
        <f>'Rekap Harian'!IC86</f>
        <v>0</v>
      </c>
      <c r="R84" s="93">
        <f>'Rekap Harian'!ID86</f>
        <v>0</v>
      </c>
      <c r="S84" s="93">
        <f t="shared" si="2"/>
        <v>0</v>
      </c>
      <c r="T84" s="46"/>
    </row>
    <row r="85" spans="1:20" ht="35.1" customHeight="1" x14ac:dyDescent="0.2">
      <c r="A85" s="42">
        <f t="shared" si="3"/>
        <v>77</v>
      </c>
      <c r="B85" s="43" t="str">
        <f>'Rekap Harian'!B87 &amp; CHAR(10) &amp; "NIP. " &amp; 'Rekap Harian'!C87</f>
        <v>0
NIP. 0</v>
      </c>
      <c r="C85" s="44">
        <f>'Daftar Pegawai'!H81</f>
        <v>0</v>
      </c>
      <c r="D85" s="45">
        <f>'Daftar Pegawai'!E81</f>
        <v>0</v>
      </c>
      <c r="E85" s="44">
        <f>'Daftar Pegawai'!F81</f>
        <v>0</v>
      </c>
      <c r="F85" s="44">
        <f>'Rekap Harian'!HN87</f>
        <v>0</v>
      </c>
      <c r="G85" s="44">
        <f>'Rekap Harian'!HS87</f>
        <v>0</v>
      </c>
      <c r="H85" s="44">
        <f>'Rekap Harian'!HT87</f>
        <v>0</v>
      </c>
      <c r="I85" s="44">
        <f>'Rekap Harian'!HU87</f>
        <v>0</v>
      </c>
      <c r="J85" s="44">
        <f>'Rekap Harian'!HV87</f>
        <v>0</v>
      </c>
      <c r="K85" s="44">
        <f>'Rekap Harian'!HW87</f>
        <v>0</v>
      </c>
      <c r="L85" s="44">
        <f>'Rekap Harian'!HX87</f>
        <v>0</v>
      </c>
      <c r="M85" s="93">
        <f>'Rekap Harian'!HY87</f>
        <v>0</v>
      </c>
      <c r="N85" s="93">
        <f>'Rekap Harian'!HZ87</f>
        <v>0</v>
      </c>
      <c r="O85" s="93">
        <f>'Rekap Harian'!IA87</f>
        <v>0</v>
      </c>
      <c r="P85" s="93">
        <f>'Rekap Harian'!IB87</f>
        <v>0</v>
      </c>
      <c r="Q85" s="93">
        <f>'Rekap Harian'!IC87</f>
        <v>0</v>
      </c>
      <c r="R85" s="93">
        <f>'Rekap Harian'!ID87</f>
        <v>0</v>
      </c>
      <c r="S85" s="93">
        <f t="shared" si="2"/>
        <v>0</v>
      </c>
      <c r="T85" s="46"/>
    </row>
    <row r="86" spans="1:20" ht="35.1" customHeight="1" x14ac:dyDescent="0.2">
      <c r="A86" s="42">
        <f t="shared" si="3"/>
        <v>78</v>
      </c>
      <c r="B86" s="43" t="str">
        <f>'Rekap Harian'!B88 &amp; CHAR(10) &amp; "NIP. " &amp; 'Rekap Harian'!C88</f>
        <v>0
NIP. 0</v>
      </c>
      <c r="C86" s="44">
        <f>'Daftar Pegawai'!H82</f>
        <v>0</v>
      </c>
      <c r="D86" s="45">
        <f>'Daftar Pegawai'!E82</f>
        <v>0</v>
      </c>
      <c r="E86" s="44">
        <f>'Daftar Pegawai'!F82</f>
        <v>0</v>
      </c>
      <c r="F86" s="44">
        <f>'Rekap Harian'!HN88</f>
        <v>0</v>
      </c>
      <c r="G86" s="44">
        <f>'Rekap Harian'!HS88</f>
        <v>0</v>
      </c>
      <c r="H86" s="44">
        <f>'Rekap Harian'!HT88</f>
        <v>0</v>
      </c>
      <c r="I86" s="44">
        <f>'Rekap Harian'!HU88</f>
        <v>0</v>
      </c>
      <c r="J86" s="44">
        <f>'Rekap Harian'!HV88</f>
        <v>0</v>
      </c>
      <c r="K86" s="44">
        <f>'Rekap Harian'!HW88</f>
        <v>0</v>
      </c>
      <c r="L86" s="44">
        <f>'Rekap Harian'!HX88</f>
        <v>0</v>
      </c>
      <c r="M86" s="93">
        <f>'Rekap Harian'!HY88</f>
        <v>0</v>
      </c>
      <c r="N86" s="93">
        <f>'Rekap Harian'!HZ88</f>
        <v>0</v>
      </c>
      <c r="O86" s="93">
        <f>'Rekap Harian'!IA88</f>
        <v>0</v>
      </c>
      <c r="P86" s="93">
        <f>'Rekap Harian'!IB88</f>
        <v>0</v>
      </c>
      <c r="Q86" s="93">
        <f>'Rekap Harian'!IC88</f>
        <v>0</v>
      </c>
      <c r="R86" s="93">
        <f>'Rekap Harian'!ID88</f>
        <v>0</v>
      </c>
      <c r="S86" s="93">
        <f t="shared" si="2"/>
        <v>0</v>
      </c>
      <c r="T86" s="46"/>
    </row>
    <row r="87" spans="1:20" ht="35.1" customHeight="1" x14ac:dyDescent="0.2">
      <c r="A87" s="42">
        <f t="shared" si="3"/>
        <v>79</v>
      </c>
      <c r="B87" s="43" t="str">
        <f>'Rekap Harian'!B89 &amp; CHAR(10) &amp; "NIP. " &amp; 'Rekap Harian'!C89</f>
        <v>0
NIP. 0</v>
      </c>
      <c r="C87" s="44">
        <f>'Daftar Pegawai'!H83</f>
        <v>0</v>
      </c>
      <c r="D87" s="45">
        <f>'Daftar Pegawai'!E83</f>
        <v>0</v>
      </c>
      <c r="E87" s="44">
        <f>'Daftar Pegawai'!F83</f>
        <v>0</v>
      </c>
      <c r="F87" s="44">
        <f>'Rekap Harian'!HN89</f>
        <v>0</v>
      </c>
      <c r="G87" s="44">
        <f>'Rekap Harian'!HS89</f>
        <v>0</v>
      </c>
      <c r="H87" s="44">
        <f>'Rekap Harian'!HT89</f>
        <v>0</v>
      </c>
      <c r="I87" s="44">
        <f>'Rekap Harian'!HU89</f>
        <v>0</v>
      </c>
      <c r="J87" s="44">
        <f>'Rekap Harian'!HV89</f>
        <v>0</v>
      </c>
      <c r="K87" s="44">
        <f>'Rekap Harian'!HW89</f>
        <v>0</v>
      </c>
      <c r="L87" s="44">
        <f>'Rekap Harian'!HX89</f>
        <v>0</v>
      </c>
      <c r="M87" s="93">
        <f>'Rekap Harian'!HY89</f>
        <v>0</v>
      </c>
      <c r="N87" s="93">
        <f>'Rekap Harian'!HZ89</f>
        <v>0</v>
      </c>
      <c r="O87" s="93">
        <f>'Rekap Harian'!IA89</f>
        <v>0</v>
      </c>
      <c r="P87" s="93">
        <f>'Rekap Harian'!IB89</f>
        <v>0</v>
      </c>
      <c r="Q87" s="93">
        <f>'Rekap Harian'!IC89</f>
        <v>0</v>
      </c>
      <c r="R87" s="93">
        <f>'Rekap Harian'!ID89</f>
        <v>0</v>
      </c>
      <c r="S87" s="93">
        <f t="shared" si="2"/>
        <v>0</v>
      </c>
      <c r="T87" s="46"/>
    </row>
    <row r="88" spans="1:20" ht="35.1" customHeight="1" x14ac:dyDescent="0.2">
      <c r="A88" s="42">
        <f t="shared" si="3"/>
        <v>80</v>
      </c>
      <c r="B88" s="43" t="str">
        <f>'Rekap Harian'!B90 &amp; CHAR(10) &amp; "NIP. " &amp; 'Rekap Harian'!C90</f>
        <v>0
NIP. 0</v>
      </c>
      <c r="C88" s="44">
        <f>'Daftar Pegawai'!H84</f>
        <v>0</v>
      </c>
      <c r="D88" s="45">
        <f>'Daftar Pegawai'!E84</f>
        <v>0</v>
      </c>
      <c r="E88" s="44">
        <f>'Daftar Pegawai'!F84</f>
        <v>0</v>
      </c>
      <c r="F88" s="44">
        <f>'Rekap Harian'!HN90</f>
        <v>0</v>
      </c>
      <c r="G88" s="44">
        <f>'Rekap Harian'!HS90</f>
        <v>0</v>
      </c>
      <c r="H88" s="44">
        <f>'Rekap Harian'!HT90</f>
        <v>0</v>
      </c>
      <c r="I88" s="44">
        <f>'Rekap Harian'!HU90</f>
        <v>0</v>
      </c>
      <c r="J88" s="44">
        <f>'Rekap Harian'!HV90</f>
        <v>0</v>
      </c>
      <c r="K88" s="44">
        <f>'Rekap Harian'!HW90</f>
        <v>0</v>
      </c>
      <c r="L88" s="44">
        <f>'Rekap Harian'!HX90</f>
        <v>0</v>
      </c>
      <c r="M88" s="93">
        <f>'Rekap Harian'!HY90</f>
        <v>0</v>
      </c>
      <c r="N88" s="93">
        <f>'Rekap Harian'!HZ90</f>
        <v>0</v>
      </c>
      <c r="O88" s="93">
        <f>'Rekap Harian'!IA90</f>
        <v>0</v>
      </c>
      <c r="P88" s="93">
        <f>'Rekap Harian'!IB90</f>
        <v>0</v>
      </c>
      <c r="Q88" s="93">
        <f>'Rekap Harian'!IC90</f>
        <v>0</v>
      </c>
      <c r="R88" s="93">
        <f>'Rekap Harian'!ID90</f>
        <v>0</v>
      </c>
      <c r="S88" s="93">
        <f t="shared" si="2"/>
        <v>0</v>
      </c>
      <c r="T88" s="46"/>
    </row>
    <row r="89" spans="1:20" ht="35.1" customHeight="1" x14ac:dyDescent="0.2">
      <c r="A89" s="42">
        <f t="shared" si="3"/>
        <v>81</v>
      </c>
      <c r="B89" s="43" t="str">
        <f>'Rekap Harian'!B91 &amp; CHAR(10) &amp; "NIP. " &amp; 'Rekap Harian'!C91</f>
        <v>0
NIP. 0</v>
      </c>
      <c r="C89" s="44">
        <f>'Daftar Pegawai'!H85</f>
        <v>0</v>
      </c>
      <c r="D89" s="45">
        <f>'Daftar Pegawai'!E85</f>
        <v>0</v>
      </c>
      <c r="E89" s="44">
        <f>'Daftar Pegawai'!F85</f>
        <v>0</v>
      </c>
      <c r="F89" s="44">
        <f>'Rekap Harian'!HN91</f>
        <v>0</v>
      </c>
      <c r="G89" s="44">
        <f>'Rekap Harian'!HS91</f>
        <v>0</v>
      </c>
      <c r="H89" s="44">
        <f>'Rekap Harian'!HT91</f>
        <v>0</v>
      </c>
      <c r="I89" s="44">
        <f>'Rekap Harian'!HU91</f>
        <v>0</v>
      </c>
      <c r="J89" s="44">
        <f>'Rekap Harian'!HV91</f>
        <v>0</v>
      </c>
      <c r="K89" s="44">
        <f>'Rekap Harian'!HW91</f>
        <v>0</v>
      </c>
      <c r="L89" s="44">
        <f>'Rekap Harian'!HX91</f>
        <v>0</v>
      </c>
      <c r="M89" s="93">
        <f>'Rekap Harian'!HY91</f>
        <v>0</v>
      </c>
      <c r="N89" s="93">
        <f>'Rekap Harian'!HZ91</f>
        <v>0</v>
      </c>
      <c r="O89" s="93">
        <f>'Rekap Harian'!IA91</f>
        <v>0</v>
      </c>
      <c r="P89" s="93">
        <f>'Rekap Harian'!IB91</f>
        <v>0</v>
      </c>
      <c r="Q89" s="93">
        <f>'Rekap Harian'!IC91</f>
        <v>0</v>
      </c>
      <c r="R89" s="93">
        <f>'Rekap Harian'!ID91</f>
        <v>0</v>
      </c>
      <c r="S89" s="93">
        <f t="shared" si="2"/>
        <v>0</v>
      </c>
      <c r="T89" s="46"/>
    </row>
    <row r="90" spans="1:20" ht="35.1" customHeight="1" x14ac:dyDescent="0.2">
      <c r="A90" s="42">
        <f t="shared" si="3"/>
        <v>82</v>
      </c>
      <c r="B90" s="43" t="str">
        <f>'Rekap Harian'!B92 &amp; CHAR(10) &amp; "NIP. " &amp; 'Rekap Harian'!C92</f>
        <v>0
NIP. 0</v>
      </c>
      <c r="C90" s="44">
        <f>'Daftar Pegawai'!H86</f>
        <v>0</v>
      </c>
      <c r="D90" s="45">
        <f>'Daftar Pegawai'!E86</f>
        <v>0</v>
      </c>
      <c r="E90" s="44">
        <f>'Daftar Pegawai'!F86</f>
        <v>0</v>
      </c>
      <c r="F90" s="44">
        <f>'Rekap Harian'!HN92</f>
        <v>0</v>
      </c>
      <c r="G90" s="44">
        <f>'Rekap Harian'!HS92</f>
        <v>0</v>
      </c>
      <c r="H90" s="44">
        <f>'Rekap Harian'!HT92</f>
        <v>0</v>
      </c>
      <c r="I90" s="44">
        <f>'Rekap Harian'!HU92</f>
        <v>0</v>
      </c>
      <c r="J90" s="44">
        <f>'Rekap Harian'!HV92</f>
        <v>0</v>
      </c>
      <c r="K90" s="44">
        <f>'Rekap Harian'!HW92</f>
        <v>0</v>
      </c>
      <c r="L90" s="44">
        <f>'Rekap Harian'!HX92</f>
        <v>0</v>
      </c>
      <c r="M90" s="93">
        <f>'Rekap Harian'!HY92</f>
        <v>0</v>
      </c>
      <c r="N90" s="93">
        <f>'Rekap Harian'!HZ92</f>
        <v>0</v>
      </c>
      <c r="O90" s="93">
        <f>'Rekap Harian'!IA92</f>
        <v>0</v>
      </c>
      <c r="P90" s="93">
        <f>'Rekap Harian'!IB92</f>
        <v>0</v>
      </c>
      <c r="Q90" s="93">
        <f>'Rekap Harian'!IC92</f>
        <v>0</v>
      </c>
      <c r="R90" s="93">
        <f>'Rekap Harian'!ID92</f>
        <v>0</v>
      </c>
      <c r="S90" s="93">
        <f t="shared" si="2"/>
        <v>0</v>
      </c>
      <c r="T90" s="46"/>
    </row>
    <row r="91" spans="1:20" ht="35.1" customHeight="1" x14ac:dyDescent="0.2">
      <c r="A91" s="42">
        <f t="shared" si="3"/>
        <v>83</v>
      </c>
      <c r="B91" s="43" t="str">
        <f>'Rekap Harian'!B93 &amp; CHAR(10) &amp; "NIP. " &amp; 'Rekap Harian'!C93</f>
        <v>0
NIP. 0</v>
      </c>
      <c r="C91" s="44">
        <f>'Daftar Pegawai'!H87</f>
        <v>0</v>
      </c>
      <c r="D91" s="45">
        <f>'Daftar Pegawai'!E87</f>
        <v>0</v>
      </c>
      <c r="E91" s="44">
        <f>'Daftar Pegawai'!F87</f>
        <v>0</v>
      </c>
      <c r="F91" s="44">
        <f>'Rekap Harian'!HN93</f>
        <v>0</v>
      </c>
      <c r="G91" s="44">
        <f>'Rekap Harian'!HS93</f>
        <v>0</v>
      </c>
      <c r="H91" s="44">
        <f>'Rekap Harian'!HT93</f>
        <v>0</v>
      </c>
      <c r="I91" s="44">
        <f>'Rekap Harian'!HU93</f>
        <v>0</v>
      </c>
      <c r="J91" s="44">
        <f>'Rekap Harian'!HV93</f>
        <v>0</v>
      </c>
      <c r="K91" s="44">
        <f>'Rekap Harian'!HW93</f>
        <v>0</v>
      </c>
      <c r="L91" s="44">
        <f>'Rekap Harian'!HX93</f>
        <v>0</v>
      </c>
      <c r="M91" s="93">
        <f>'Rekap Harian'!HY93</f>
        <v>0</v>
      </c>
      <c r="N91" s="93">
        <f>'Rekap Harian'!HZ93</f>
        <v>0</v>
      </c>
      <c r="O91" s="93">
        <f>'Rekap Harian'!IA93</f>
        <v>0</v>
      </c>
      <c r="P91" s="93">
        <f>'Rekap Harian'!IB93</f>
        <v>0</v>
      </c>
      <c r="Q91" s="93">
        <f>'Rekap Harian'!IC93</f>
        <v>0</v>
      </c>
      <c r="R91" s="93">
        <f>'Rekap Harian'!ID93</f>
        <v>0</v>
      </c>
      <c r="S91" s="93">
        <f t="shared" si="2"/>
        <v>0</v>
      </c>
      <c r="T91" s="46"/>
    </row>
    <row r="92" spans="1:20" ht="35.1" customHeight="1" x14ac:dyDescent="0.2">
      <c r="A92" s="42">
        <f t="shared" si="3"/>
        <v>84</v>
      </c>
      <c r="B92" s="43" t="str">
        <f>'Rekap Harian'!B94 &amp; CHAR(10) &amp; "NIP. " &amp; 'Rekap Harian'!C94</f>
        <v>0
NIP. 0</v>
      </c>
      <c r="C92" s="44">
        <f>'Daftar Pegawai'!H88</f>
        <v>0</v>
      </c>
      <c r="D92" s="45">
        <f>'Daftar Pegawai'!E88</f>
        <v>0</v>
      </c>
      <c r="E92" s="44">
        <f>'Daftar Pegawai'!F88</f>
        <v>0</v>
      </c>
      <c r="F92" s="44">
        <f>'Rekap Harian'!HN94</f>
        <v>0</v>
      </c>
      <c r="G92" s="44">
        <f>'Rekap Harian'!HS94</f>
        <v>0</v>
      </c>
      <c r="H92" s="44">
        <f>'Rekap Harian'!HT94</f>
        <v>0</v>
      </c>
      <c r="I92" s="44">
        <f>'Rekap Harian'!HU94</f>
        <v>0</v>
      </c>
      <c r="J92" s="44">
        <f>'Rekap Harian'!HV94</f>
        <v>0</v>
      </c>
      <c r="K92" s="44">
        <f>'Rekap Harian'!HW94</f>
        <v>0</v>
      </c>
      <c r="L92" s="44">
        <f>'Rekap Harian'!HX94</f>
        <v>0</v>
      </c>
      <c r="M92" s="93">
        <f>'Rekap Harian'!HY94</f>
        <v>0</v>
      </c>
      <c r="N92" s="93">
        <f>'Rekap Harian'!HZ94</f>
        <v>0</v>
      </c>
      <c r="O92" s="93">
        <f>'Rekap Harian'!IA94</f>
        <v>0</v>
      </c>
      <c r="P92" s="93">
        <f>'Rekap Harian'!IB94</f>
        <v>0</v>
      </c>
      <c r="Q92" s="93">
        <f>'Rekap Harian'!IC94</f>
        <v>0</v>
      </c>
      <c r="R92" s="93">
        <f>'Rekap Harian'!ID94</f>
        <v>0</v>
      </c>
      <c r="S92" s="93">
        <f t="shared" si="2"/>
        <v>0</v>
      </c>
      <c r="T92" s="46"/>
    </row>
    <row r="93" spans="1:20" ht="35.1" customHeight="1" x14ac:dyDescent="0.2">
      <c r="A93" s="42">
        <f t="shared" si="3"/>
        <v>85</v>
      </c>
      <c r="B93" s="43" t="str">
        <f>'Rekap Harian'!B95 &amp; CHAR(10) &amp; "NIP. " &amp; 'Rekap Harian'!C95</f>
        <v>0
NIP. 0</v>
      </c>
      <c r="C93" s="44">
        <f>'Daftar Pegawai'!H89</f>
        <v>0</v>
      </c>
      <c r="D93" s="45">
        <f>'Daftar Pegawai'!E89</f>
        <v>0</v>
      </c>
      <c r="E93" s="44">
        <f>'Daftar Pegawai'!F89</f>
        <v>0</v>
      </c>
      <c r="F93" s="44">
        <f>'Rekap Harian'!HN95</f>
        <v>0</v>
      </c>
      <c r="G93" s="44">
        <f>'Rekap Harian'!HS95</f>
        <v>0</v>
      </c>
      <c r="H93" s="44">
        <f>'Rekap Harian'!HT95</f>
        <v>0</v>
      </c>
      <c r="I93" s="44">
        <f>'Rekap Harian'!HU95</f>
        <v>0</v>
      </c>
      <c r="J93" s="44">
        <f>'Rekap Harian'!HV95</f>
        <v>0</v>
      </c>
      <c r="K93" s="44">
        <f>'Rekap Harian'!HW95</f>
        <v>0</v>
      </c>
      <c r="L93" s="44">
        <f>'Rekap Harian'!HX95</f>
        <v>0</v>
      </c>
      <c r="M93" s="93">
        <f>'Rekap Harian'!HY95</f>
        <v>0</v>
      </c>
      <c r="N93" s="93">
        <f>'Rekap Harian'!HZ95</f>
        <v>0</v>
      </c>
      <c r="O93" s="93">
        <f>'Rekap Harian'!IA95</f>
        <v>0</v>
      </c>
      <c r="P93" s="93">
        <f>'Rekap Harian'!IB95</f>
        <v>0</v>
      </c>
      <c r="Q93" s="93">
        <f>'Rekap Harian'!IC95</f>
        <v>0</v>
      </c>
      <c r="R93" s="93">
        <f>'Rekap Harian'!ID95</f>
        <v>0</v>
      </c>
      <c r="S93" s="93">
        <f t="shared" si="2"/>
        <v>0</v>
      </c>
      <c r="T93" s="46"/>
    </row>
    <row r="94" spans="1:20" ht="35.1" customHeight="1" x14ac:dyDescent="0.2">
      <c r="A94" s="42">
        <f t="shared" si="3"/>
        <v>86</v>
      </c>
      <c r="B94" s="43" t="str">
        <f>'Rekap Harian'!B96 &amp; CHAR(10) &amp; "NIP. " &amp; 'Rekap Harian'!C96</f>
        <v>0
NIP. 0</v>
      </c>
      <c r="C94" s="44">
        <f>'Daftar Pegawai'!H90</f>
        <v>0</v>
      </c>
      <c r="D94" s="45">
        <f>'Daftar Pegawai'!E90</f>
        <v>0</v>
      </c>
      <c r="E94" s="44">
        <f>'Daftar Pegawai'!F90</f>
        <v>0</v>
      </c>
      <c r="F94" s="44">
        <f>'Rekap Harian'!HN96</f>
        <v>0</v>
      </c>
      <c r="G94" s="44">
        <f>'Rekap Harian'!HS96</f>
        <v>0</v>
      </c>
      <c r="H94" s="44">
        <f>'Rekap Harian'!HT96</f>
        <v>0</v>
      </c>
      <c r="I94" s="44">
        <f>'Rekap Harian'!HU96</f>
        <v>0</v>
      </c>
      <c r="J94" s="44">
        <f>'Rekap Harian'!HV96</f>
        <v>0</v>
      </c>
      <c r="K94" s="44">
        <f>'Rekap Harian'!HW96</f>
        <v>0</v>
      </c>
      <c r="L94" s="44">
        <f>'Rekap Harian'!HX96</f>
        <v>0</v>
      </c>
      <c r="M94" s="93">
        <f>'Rekap Harian'!HY96</f>
        <v>0</v>
      </c>
      <c r="N94" s="93">
        <f>'Rekap Harian'!HZ96</f>
        <v>0</v>
      </c>
      <c r="O94" s="93">
        <f>'Rekap Harian'!IA96</f>
        <v>0</v>
      </c>
      <c r="P94" s="93">
        <f>'Rekap Harian'!IB96</f>
        <v>0</v>
      </c>
      <c r="Q94" s="93">
        <f>'Rekap Harian'!IC96</f>
        <v>0</v>
      </c>
      <c r="R94" s="93">
        <f>'Rekap Harian'!ID96</f>
        <v>0</v>
      </c>
      <c r="S94" s="93">
        <f t="shared" si="2"/>
        <v>0</v>
      </c>
      <c r="T94" s="46"/>
    </row>
    <row r="95" spans="1:20" ht="35.1" customHeight="1" x14ac:dyDescent="0.2">
      <c r="A95" s="42">
        <f t="shared" si="3"/>
        <v>87</v>
      </c>
      <c r="B95" s="43" t="str">
        <f>'Rekap Harian'!B97 &amp; CHAR(10) &amp; "NIP. " &amp; 'Rekap Harian'!C97</f>
        <v>0
NIP. 0</v>
      </c>
      <c r="C95" s="44">
        <f>'Daftar Pegawai'!H91</f>
        <v>0</v>
      </c>
      <c r="D95" s="45">
        <f>'Daftar Pegawai'!E91</f>
        <v>0</v>
      </c>
      <c r="E95" s="44">
        <f>'Daftar Pegawai'!F91</f>
        <v>0</v>
      </c>
      <c r="F95" s="44">
        <f>'Rekap Harian'!HN97</f>
        <v>0</v>
      </c>
      <c r="G95" s="44">
        <f>'Rekap Harian'!HS97</f>
        <v>0</v>
      </c>
      <c r="H95" s="44">
        <f>'Rekap Harian'!HT97</f>
        <v>0</v>
      </c>
      <c r="I95" s="44">
        <f>'Rekap Harian'!HU97</f>
        <v>0</v>
      </c>
      <c r="J95" s="44">
        <f>'Rekap Harian'!HV97</f>
        <v>0</v>
      </c>
      <c r="K95" s="44">
        <f>'Rekap Harian'!HW97</f>
        <v>0</v>
      </c>
      <c r="L95" s="44">
        <f>'Rekap Harian'!HX97</f>
        <v>0</v>
      </c>
      <c r="M95" s="93">
        <f>'Rekap Harian'!HY97</f>
        <v>0</v>
      </c>
      <c r="N95" s="93">
        <f>'Rekap Harian'!HZ97</f>
        <v>0</v>
      </c>
      <c r="O95" s="93">
        <f>'Rekap Harian'!IA97</f>
        <v>0</v>
      </c>
      <c r="P95" s="93">
        <f>'Rekap Harian'!IB97</f>
        <v>0</v>
      </c>
      <c r="Q95" s="93">
        <f>'Rekap Harian'!IC97</f>
        <v>0</v>
      </c>
      <c r="R95" s="93">
        <f>'Rekap Harian'!ID97</f>
        <v>0</v>
      </c>
      <c r="S95" s="93">
        <f t="shared" si="2"/>
        <v>0</v>
      </c>
      <c r="T95" s="46"/>
    </row>
    <row r="96" spans="1:20" ht="35.1" customHeight="1" x14ac:dyDescent="0.2">
      <c r="A96" s="42">
        <f t="shared" si="3"/>
        <v>88</v>
      </c>
      <c r="B96" s="43" t="str">
        <f>'Rekap Harian'!B98 &amp; CHAR(10) &amp; "NIP. " &amp; 'Rekap Harian'!C98</f>
        <v>0
NIP. 0</v>
      </c>
      <c r="C96" s="44">
        <f>'Daftar Pegawai'!H92</f>
        <v>0</v>
      </c>
      <c r="D96" s="45">
        <f>'Daftar Pegawai'!E92</f>
        <v>0</v>
      </c>
      <c r="E96" s="44">
        <f>'Daftar Pegawai'!F92</f>
        <v>0</v>
      </c>
      <c r="F96" s="44">
        <f>'Rekap Harian'!HN98</f>
        <v>0</v>
      </c>
      <c r="G96" s="44">
        <f>'Rekap Harian'!HS98</f>
        <v>0</v>
      </c>
      <c r="H96" s="44">
        <f>'Rekap Harian'!HT98</f>
        <v>0</v>
      </c>
      <c r="I96" s="44">
        <f>'Rekap Harian'!HU98</f>
        <v>0</v>
      </c>
      <c r="J96" s="44">
        <f>'Rekap Harian'!HV98</f>
        <v>0</v>
      </c>
      <c r="K96" s="44">
        <f>'Rekap Harian'!HW98</f>
        <v>0</v>
      </c>
      <c r="L96" s="44">
        <f>'Rekap Harian'!HX98</f>
        <v>0</v>
      </c>
      <c r="M96" s="93">
        <f>'Rekap Harian'!HY98</f>
        <v>0</v>
      </c>
      <c r="N96" s="93">
        <f>'Rekap Harian'!HZ98</f>
        <v>0</v>
      </c>
      <c r="O96" s="93">
        <f>'Rekap Harian'!IA98</f>
        <v>0</v>
      </c>
      <c r="P96" s="93">
        <f>'Rekap Harian'!IB98</f>
        <v>0</v>
      </c>
      <c r="Q96" s="93">
        <f>'Rekap Harian'!IC98</f>
        <v>0</v>
      </c>
      <c r="R96" s="93">
        <f>'Rekap Harian'!ID98</f>
        <v>0</v>
      </c>
      <c r="S96" s="93">
        <f t="shared" si="2"/>
        <v>0</v>
      </c>
      <c r="T96" s="46"/>
    </row>
    <row r="97" spans="1:20" ht="35.1" customHeight="1" x14ac:dyDescent="0.2">
      <c r="A97" s="42">
        <f t="shared" si="3"/>
        <v>89</v>
      </c>
      <c r="B97" s="43" t="str">
        <f>'Rekap Harian'!B99 &amp; CHAR(10) &amp; "NIP. " &amp; 'Rekap Harian'!C99</f>
        <v>0
NIP. 0</v>
      </c>
      <c r="C97" s="44">
        <f>'Daftar Pegawai'!H93</f>
        <v>0</v>
      </c>
      <c r="D97" s="45">
        <f>'Daftar Pegawai'!E93</f>
        <v>0</v>
      </c>
      <c r="E97" s="44">
        <f>'Daftar Pegawai'!F93</f>
        <v>0</v>
      </c>
      <c r="F97" s="44">
        <f>'Rekap Harian'!HN99</f>
        <v>0</v>
      </c>
      <c r="G97" s="44">
        <f>'Rekap Harian'!HS99</f>
        <v>0</v>
      </c>
      <c r="H97" s="44">
        <f>'Rekap Harian'!HT99</f>
        <v>0</v>
      </c>
      <c r="I97" s="44">
        <f>'Rekap Harian'!HU99</f>
        <v>0</v>
      </c>
      <c r="J97" s="44">
        <f>'Rekap Harian'!HV99</f>
        <v>0</v>
      </c>
      <c r="K97" s="44">
        <f>'Rekap Harian'!HW99</f>
        <v>0</v>
      </c>
      <c r="L97" s="44">
        <f>'Rekap Harian'!HX99</f>
        <v>0</v>
      </c>
      <c r="M97" s="93">
        <f>'Rekap Harian'!HY99</f>
        <v>0</v>
      </c>
      <c r="N97" s="93">
        <f>'Rekap Harian'!HZ99</f>
        <v>0</v>
      </c>
      <c r="O97" s="93">
        <f>'Rekap Harian'!IA99</f>
        <v>0</v>
      </c>
      <c r="P97" s="93">
        <f>'Rekap Harian'!IB99</f>
        <v>0</v>
      </c>
      <c r="Q97" s="93">
        <f>'Rekap Harian'!IC99</f>
        <v>0</v>
      </c>
      <c r="R97" s="93">
        <f>'Rekap Harian'!ID99</f>
        <v>0</v>
      </c>
      <c r="S97" s="93">
        <f t="shared" si="2"/>
        <v>0</v>
      </c>
      <c r="T97" s="46"/>
    </row>
    <row r="98" spans="1:20" ht="35.1" customHeight="1" x14ac:dyDescent="0.2">
      <c r="A98" s="42">
        <f t="shared" si="3"/>
        <v>90</v>
      </c>
      <c r="B98" s="43" t="str">
        <f>'Rekap Harian'!B100 &amp; CHAR(10) &amp; "NIP. " &amp; 'Rekap Harian'!C100</f>
        <v>0
NIP. 0</v>
      </c>
      <c r="C98" s="44">
        <f>'Daftar Pegawai'!H94</f>
        <v>0</v>
      </c>
      <c r="D98" s="45">
        <f>'Daftar Pegawai'!E94</f>
        <v>0</v>
      </c>
      <c r="E98" s="44">
        <f>'Daftar Pegawai'!F94</f>
        <v>0</v>
      </c>
      <c r="F98" s="44">
        <f>'Rekap Harian'!HN100</f>
        <v>0</v>
      </c>
      <c r="G98" s="44">
        <f>'Rekap Harian'!HS100</f>
        <v>0</v>
      </c>
      <c r="H98" s="44">
        <f>'Rekap Harian'!HT100</f>
        <v>0</v>
      </c>
      <c r="I98" s="44">
        <f>'Rekap Harian'!HU100</f>
        <v>0</v>
      </c>
      <c r="J98" s="44">
        <f>'Rekap Harian'!HV100</f>
        <v>0</v>
      </c>
      <c r="K98" s="44">
        <f>'Rekap Harian'!HW100</f>
        <v>0</v>
      </c>
      <c r="L98" s="44">
        <f>'Rekap Harian'!HX100</f>
        <v>0</v>
      </c>
      <c r="M98" s="93">
        <f>'Rekap Harian'!HY100</f>
        <v>0</v>
      </c>
      <c r="N98" s="93">
        <f>'Rekap Harian'!HZ100</f>
        <v>0</v>
      </c>
      <c r="O98" s="93">
        <f>'Rekap Harian'!IA100</f>
        <v>0</v>
      </c>
      <c r="P98" s="93">
        <f>'Rekap Harian'!IB100</f>
        <v>0</v>
      </c>
      <c r="Q98" s="93">
        <f>'Rekap Harian'!IC100</f>
        <v>0</v>
      </c>
      <c r="R98" s="93">
        <f>'Rekap Harian'!ID100</f>
        <v>0</v>
      </c>
      <c r="S98" s="93">
        <f t="shared" si="2"/>
        <v>0</v>
      </c>
      <c r="T98" s="46"/>
    </row>
    <row r="99" spans="1:20" ht="35.1" customHeight="1" x14ac:dyDescent="0.2">
      <c r="A99" s="42">
        <f t="shared" si="3"/>
        <v>91</v>
      </c>
      <c r="B99" s="43" t="str">
        <f>'Rekap Harian'!B101 &amp; CHAR(10) &amp; "NIP. " &amp; 'Rekap Harian'!C101</f>
        <v>0
NIP. 0</v>
      </c>
      <c r="C99" s="44">
        <f>'Daftar Pegawai'!H95</f>
        <v>0</v>
      </c>
      <c r="D99" s="45">
        <f>'Daftar Pegawai'!E95</f>
        <v>0</v>
      </c>
      <c r="E99" s="44">
        <f>'Daftar Pegawai'!F95</f>
        <v>0</v>
      </c>
      <c r="F99" s="44">
        <f>'Rekap Harian'!HN101</f>
        <v>0</v>
      </c>
      <c r="G99" s="44">
        <f>'Rekap Harian'!HS101</f>
        <v>0</v>
      </c>
      <c r="H99" s="44">
        <f>'Rekap Harian'!HT101</f>
        <v>0</v>
      </c>
      <c r="I99" s="44">
        <f>'Rekap Harian'!HU101</f>
        <v>0</v>
      </c>
      <c r="J99" s="44">
        <f>'Rekap Harian'!HV101</f>
        <v>0</v>
      </c>
      <c r="K99" s="44">
        <f>'Rekap Harian'!HW101</f>
        <v>0</v>
      </c>
      <c r="L99" s="44">
        <f>'Rekap Harian'!HX101</f>
        <v>0</v>
      </c>
      <c r="M99" s="93">
        <f>'Rekap Harian'!HY101</f>
        <v>0</v>
      </c>
      <c r="N99" s="93">
        <f>'Rekap Harian'!HZ101</f>
        <v>0</v>
      </c>
      <c r="O99" s="93">
        <f>'Rekap Harian'!IA101</f>
        <v>0</v>
      </c>
      <c r="P99" s="93">
        <f>'Rekap Harian'!IB101</f>
        <v>0</v>
      </c>
      <c r="Q99" s="93">
        <f>'Rekap Harian'!IC101</f>
        <v>0</v>
      </c>
      <c r="R99" s="93">
        <f>'Rekap Harian'!ID101</f>
        <v>0</v>
      </c>
      <c r="S99" s="93">
        <f t="shared" si="2"/>
        <v>0</v>
      </c>
      <c r="T99" s="46"/>
    </row>
    <row r="100" spans="1:20" ht="35.1" customHeight="1" x14ac:dyDescent="0.2">
      <c r="A100" s="42">
        <f t="shared" si="3"/>
        <v>92</v>
      </c>
      <c r="B100" s="43" t="str">
        <f>'Rekap Harian'!B102 &amp; CHAR(10) &amp; "NIP. " &amp; 'Rekap Harian'!C102</f>
        <v>0
NIP. 0</v>
      </c>
      <c r="C100" s="44">
        <f>'Daftar Pegawai'!H96</f>
        <v>0</v>
      </c>
      <c r="D100" s="45">
        <f>'Daftar Pegawai'!E96</f>
        <v>0</v>
      </c>
      <c r="E100" s="44">
        <f>'Daftar Pegawai'!F96</f>
        <v>0</v>
      </c>
      <c r="F100" s="44">
        <f>'Rekap Harian'!HN102</f>
        <v>0</v>
      </c>
      <c r="G100" s="44">
        <f>'Rekap Harian'!HS102</f>
        <v>0</v>
      </c>
      <c r="H100" s="44">
        <f>'Rekap Harian'!HT102</f>
        <v>0</v>
      </c>
      <c r="I100" s="44">
        <f>'Rekap Harian'!HU102</f>
        <v>0</v>
      </c>
      <c r="J100" s="44">
        <f>'Rekap Harian'!HV102</f>
        <v>0</v>
      </c>
      <c r="K100" s="44">
        <f>'Rekap Harian'!HW102</f>
        <v>0</v>
      </c>
      <c r="L100" s="44">
        <f>'Rekap Harian'!HX102</f>
        <v>0</v>
      </c>
      <c r="M100" s="93">
        <f>'Rekap Harian'!HY102</f>
        <v>0</v>
      </c>
      <c r="N100" s="93">
        <f>'Rekap Harian'!HZ102</f>
        <v>0</v>
      </c>
      <c r="O100" s="93">
        <f>'Rekap Harian'!IA102</f>
        <v>0</v>
      </c>
      <c r="P100" s="93">
        <f>'Rekap Harian'!IB102</f>
        <v>0</v>
      </c>
      <c r="Q100" s="93">
        <f>'Rekap Harian'!IC102</f>
        <v>0</v>
      </c>
      <c r="R100" s="93">
        <f>'Rekap Harian'!ID102</f>
        <v>0</v>
      </c>
      <c r="S100" s="93">
        <f t="shared" si="2"/>
        <v>0</v>
      </c>
      <c r="T100" s="46"/>
    </row>
    <row r="101" spans="1:20" ht="35.1" customHeight="1" x14ac:dyDescent="0.2">
      <c r="A101" s="42">
        <f t="shared" si="3"/>
        <v>93</v>
      </c>
      <c r="B101" s="43" t="str">
        <f>'Rekap Harian'!B103 &amp; CHAR(10) &amp; "NIP. " &amp; 'Rekap Harian'!C103</f>
        <v>0
NIP. 0</v>
      </c>
      <c r="C101" s="44">
        <f>'Daftar Pegawai'!H97</f>
        <v>0</v>
      </c>
      <c r="D101" s="45">
        <f>'Daftar Pegawai'!E97</f>
        <v>0</v>
      </c>
      <c r="E101" s="44">
        <f>'Daftar Pegawai'!F97</f>
        <v>0</v>
      </c>
      <c r="F101" s="44">
        <f>'Rekap Harian'!HN103</f>
        <v>0</v>
      </c>
      <c r="G101" s="44">
        <f>'Rekap Harian'!HS103</f>
        <v>0</v>
      </c>
      <c r="H101" s="44">
        <f>'Rekap Harian'!HT103</f>
        <v>0</v>
      </c>
      <c r="I101" s="44">
        <f>'Rekap Harian'!HU103</f>
        <v>0</v>
      </c>
      <c r="J101" s="44">
        <f>'Rekap Harian'!HV103</f>
        <v>0</v>
      </c>
      <c r="K101" s="44">
        <f>'Rekap Harian'!HW103</f>
        <v>0</v>
      </c>
      <c r="L101" s="44">
        <f>'Rekap Harian'!HX103</f>
        <v>0</v>
      </c>
      <c r="M101" s="93">
        <f>'Rekap Harian'!HY103</f>
        <v>0</v>
      </c>
      <c r="N101" s="93">
        <f>'Rekap Harian'!HZ103</f>
        <v>0</v>
      </c>
      <c r="O101" s="93">
        <f>'Rekap Harian'!IA103</f>
        <v>0</v>
      </c>
      <c r="P101" s="93">
        <f>'Rekap Harian'!IB103</f>
        <v>0</v>
      </c>
      <c r="Q101" s="93">
        <f>'Rekap Harian'!IC103</f>
        <v>0</v>
      </c>
      <c r="R101" s="93">
        <f>'Rekap Harian'!ID103</f>
        <v>0</v>
      </c>
      <c r="S101" s="93">
        <f t="shared" si="2"/>
        <v>0</v>
      </c>
      <c r="T101" s="46"/>
    </row>
    <row r="102" spans="1:20" ht="35.1" customHeight="1" x14ac:dyDescent="0.2">
      <c r="A102" s="42">
        <f t="shared" si="3"/>
        <v>94</v>
      </c>
      <c r="B102" s="43" t="str">
        <f>'Rekap Harian'!B104 &amp; CHAR(10) &amp; "NIP. " &amp; 'Rekap Harian'!C104</f>
        <v>0
NIP. 0</v>
      </c>
      <c r="C102" s="44">
        <f>'Daftar Pegawai'!H98</f>
        <v>0</v>
      </c>
      <c r="D102" s="45">
        <f>'Daftar Pegawai'!E98</f>
        <v>0</v>
      </c>
      <c r="E102" s="44">
        <f>'Daftar Pegawai'!F98</f>
        <v>0</v>
      </c>
      <c r="F102" s="44">
        <f>'Rekap Harian'!HN104</f>
        <v>0</v>
      </c>
      <c r="G102" s="44">
        <f>'Rekap Harian'!HS104</f>
        <v>0</v>
      </c>
      <c r="H102" s="44">
        <f>'Rekap Harian'!HT104</f>
        <v>0</v>
      </c>
      <c r="I102" s="44">
        <f>'Rekap Harian'!HU104</f>
        <v>0</v>
      </c>
      <c r="J102" s="44">
        <f>'Rekap Harian'!HV104</f>
        <v>0</v>
      </c>
      <c r="K102" s="44">
        <f>'Rekap Harian'!HW104</f>
        <v>0</v>
      </c>
      <c r="L102" s="44">
        <f>'Rekap Harian'!HX104</f>
        <v>0</v>
      </c>
      <c r="M102" s="93">
        <f>'Rekap Harian'!HY104</f>
        <v>0</v>
      </c>
      <c r="N102" s="93">
        <f>'Rekap Harian'!HZ104</f>
        <v>0</v>
      </c>
      <c r="O102" s="93">
        <f>'Rekap Harian'!IA104</f>
        <v>0</v>
      </c>
      <c r="P102" s="93">
        <f>'Rekap Harian'!IB104</f>
        <v>0</v>
      </c>
      <c r="Q102" s="93">
        <f>'Rekap Harian'!IC104</f>
        <v>0</v>
      </c>
      <c r="R102" s="93">
        <f>'Rekap Harian'!ID104</f>
        <v>0</v>
      </c>
      <c r="S102" s="93">
        <f t="shared" si="2"/>
        <v>0</v>
      </c>
      <c r="T102" s="46"/>
    </row>
    <row r="103" spans="1:20" ht="35.1" customHeight="1" x14ac:dyDescent="0.2">
      <c r="A103" s="42">
        <f t="shared" si="3"/>
        <v>95</v>
      </c>
      <c r="B103" s="43" t="str">
        <f>'Rekap Harian'!B105 &amp; CHAR(10) &amp; "NIP. " &amp; 'Rekap Harian'!C105</f>
        <v>0
NIP. 0</v>
      </c>
      <c r="C103" s="44">
        <f>'Daftar Pegawai'!H99</f>
        <v>0</v>
      </c>
      <c r="D103" s="45">
        <f>'Daftar Pegawai'!E99</f>
        <v>0</v>
      </c>
      <c r="E103" s="44">
        <f>'Daftar Pegawai'!F99</f>
        <v>0</v>
      </c>
      <c r="F103" s="44">
        <f>'Rekap Harian'!HN105</f>
        <v>0</v>
      </c>
      <c r="G103" s="44">
        <f>'Rekap Harian'!HS105</f>
        <v>0</v>
      </c>
      <c r="H103" s="44">
        <f>'Rekap Harian'!HT105</f>
        <v>0</v>
      </c>
      <c r="I103" s="44">
        <f>'Rekap Harian'!HU105</f>
        <v>0</v>
      </c>
      <c r="J103" s="44">
        <f>'Rekap Harian'!HV105</f>
        <v>0</v>
      </c>
      <c r="K103" s="44">
        <f>'Rekap Harian'!HW105</f>
        <v>0</v>
      </c>
      <c r="L103" s="44">
        <f>'Rekap Harian'!HX105</f>
        <v>0</v>
      </c>
      <c r="M103" s="93">
        <f>'Rekap Harian'!HY105</f>
        <v>0</v>
      </c>
      <c r="N103" s="93">
        <f>'Rekap Harian'!HZ105</f>
        <v>0</v>
      </c>
      <c r="O103" s="93">
        <f>'Rekap Harian'!IA105</f>
        <v>0</v>
      </c>
      <c r="P103" s="93">
        <f>'Rekap Harian'!IB105</f>
        <v>0</v>
      </c>
      <c r="Q103" s="93">
        <f>'Rekap Harian'!IC105</f>
        <v>0</v>
      </c>
      <c r="R103" s="93">
        <f>'Rekap Harian'!ID105</f>
        <v>0</v>
      </c>
      <c r="S103" s="93">
        <f t="shared" si="2"/>
        <v>0</v>
      </c>
      <c r="T103" s="46"/>
    </row>
    <row r="104" spans="1:20" ht="35.1" customHeight="1" x14ac:dyDescent="0.2">
      <c r="A104" s="42">
        <f t="shared" si="3"/>
        <v>96</v>
      </c>
      <c r="B104" s="43" t="str">
        <f>'Rekap Harian'!B106 &amp; CHAR(10) &amp; "NIP. " &amp; 'Rekap Harian'!C106</f>
        <v>0
NIP. 0</v>
      </c>
      <c r="C104" s="44">
        <f>'Daftar Pegawai'!H100</f>
        <v>0</v>
      </c>
      <c r="D104" s="45">
        <f>'Daftar Pegawai'!E100</f>
        <v>0</v>
      </c>
      <c r="E104" s="44">
        <f>'Daftar Pegawai'!F100</f>
        <v>0</v>
      </c>
      <c r="F104" s="44">
        <f>'Rekap Harian'!HN106</f>
        <v>0</v>
      </c>
      <c r="G104" s="44">
        <f>'Rekap Harian'!HS106</f>
        <v>0</v>
      </c>
      <c r="H104" s="44">
        <f>'Rekap Harian'!HT106</f>
        <v>0</v>
      </c>
      <c r="I104" s="44">
        <f>'Rekap Harian'!HU106</f>
        <v>0</v>
      </c>
      <c r="J104" s="44">
        <f>'Rekap Harian'!HV106</f>
        <v>0</v>
      </c>
      <c r="K104" s="44">
        <f>'Rekap Harian'!HW106</f>
        <v>0</v>
      </c>
      <c r="L104" s="44">
        <f>'Rekap Harian'!HX106</f>
        <v>0</v>
      </c>
      <c r="M104" s="93">
        <f>'Rekap Harian'!HY106</f>
        <v>0</v>
      </c>
      <c r="N104" s="93">
        <f>'Rekap Harian'!HZ106</f>
        <v>0</v>
      </c>
      <c r="O104" s="93">
        <f>'Rekap Harian'!IA106</f>
        <v>0</v>
      </c>
      <c r="P104" s="93">
        <f>'Rekap Harian'!IB106</f>
        <v>0</v>
      </c>
      <c r="Q104" s="93">
        <f>'Rekap Harian'!IC106</f>
        <v>0</v>
      </c>
      <c r="R104" s="93">
        <f>'Rekap Harian'!ID106</f>
        <v>0</v>
      </c>
      <c r="S104" s="93">
        <f t="shared" si="2"/>
        <v>0</v>
      </c>
      <c r="T104" s="46"/>
    </row>
    <row r="105" spans="1:20" ht="35.1" customHeight="1" x14ac:dyDescent="0.2">
      <c r="A105" s="42">
        <f t="shared" si="3"/>
        <v>97</v>
      </c>
      <c r="B105" s="43" t="str">
        <f>'Rekap Harian'!B107 &amp; CHAR(10) &amp; "NIP. " &amp; 'Rekap Harian'!C107</f>
        <v>0
NIP. 0</v>
      </c>
      <c r="C105" s="44">
        <f>'Daftar Pegawai'!H101</f>
        <v>0</v>
      </c>
      <c r="D105" s="45">
        <f>'Daftar Pegawai'!E101</f>
        <v>0</v>
      </c>
      <c r="E105" s="44">
        <f>'Daftar Pegawai'!F101</f>
        <v>0</v>
      </c>
      <c r="F105" s="44">
        <f>'Rekap Harian'!HN107</f>
        <v>0</v>
      </c>
      <c r="G105" s="44">
        <f>'Rekap Harian'!HS107</f>
        <v>0</v>
      </c>
      <c r="H105" s="44">
        <f>'Rekap Harian'!HT107</f>
        <v>0</v>
      </c>
      <c r="I105" s="44">
        <f>'Rekap Harian'!HU107</f>
        <v>0</v>
      </c>
      <c r="J105" s="44">
        <f>'Rekap Harian'!HV107</f>
        <v>0</v>
      </c>
      <c r="K105" s="44">
        <f>'Rekap Harian'!HW107</f>
        <v>0</v>
      </c>
      <c r="L105" s="44">
        <f>'Rekap Harian'!HX107</f>
        <v>0</v>
      </c>
      <c r="M105" s="93">
        <f>'Rekap Harian'!HY107</f>
        <v>0</v>
      </c>
      <c r="N105" s="93">
        <f>'Rekap Harian'!HZ107</f>
        <v>0</v>
      </c>
      <c r="O105" s="93">
        <f>'Rekap Harian'!IA107</f>
        <v>0</v>
      </c>
      <c r="P105" s="93">
        <f>'Rekap Harian'!IB107</f>
        <v>0</v>
      </c>
      <c r="Q105" s="93">
        <f>'Rekap Harian'!IC107</f>
        <v>0</v>
      </c>
      <c r="R105" s="93">
        <f>'Rekap Harian'!ID107</f>
        <v>0</v>
      </c>
      <c r="S105" s="93">
        <f t="shared" si="2"/>
        <v>0</v>
      </c>
      <c r="T105" s="46"/>
    </row>
    <row r="106" spans="1:20" ht="35.1" customHeight="1" x14ac:dyDescent="0.2">
      <c r="A106" s="42">
        <f t="shared" si="3"/>
        <v>98</v>
      </c>
      <c r="B106" s="43" t="str">
        <f>'Rekap Harian'!B108 &amp; CHAR(10) &amp; "NIP. " &amp; 'Rekap Harian'!C108</f>
        <v>0
NIP. 0</v>
      </c>
      <c r="C106" s="44">
        <f>'Daftar Pegawai'!H102</f>
        <v>0</v>
      </c>
      <c r="D106" s="45">
        <f>'Daftar Pegawai'!E102</f>
        <v>0</v>
      </c>
      <c r="E106" s="44">
        <f>'Daftar Pegawai'!F102</f>
        <v>0</v>
      </c>
      <c r="F106" s="44">
        <f>'Rekap Harian'!HN108</f>
        <v>0</v>
      </c>
      <c r="G106" s="44">
        <f>'Rekap Harian'!HS108</f>
        <v>0</v>
      </c>
      <c r="H106" s="44">
        <f>'Rekap Harian'!HT108</f>
        <v>0</v>
      </c>
      <c r="I106" s="44">
        <f>'Rekap Harian'!HU108</f>
        <v>0</v>
      </c>
      <c r="J106" s="44">
        <f>'Rekap Harian'!HV108</f>
        <v>0</v>
      </c>
      <c r="K106" s="44">
        <f>'Rekap Harian'!HW108</f>
        <v>0</v>
      </c>
      <c r="L106" s="44">
        <f>'Rekap Harian'!HX108</f>
        <v>0</v>
      </c>
      <c r="M106" s="93">
        <f>'Rekap Harian'!HY108</f>
        <v>0</v>
      </c>
      <c r="N106" s="93">
        <f>'Rekap Harian'!HZ108</f>
        <v>0</v>
      </c>
      <c r="O106" s="93">
        <f>'Rekap Harian'!IA108</f>
        <v>0</v>
      </c>
      <c r="P106" s="93">
        <f>'Rekap Harian'!IB108</f>
        <v>0</v>
      </c>
      <c r="Q106" s="93">
        <f>'Rekap Harian'!IC108</f>
        <v>0</v>
      </c>
      <c r="R106" s="93">
        <f>'Rekap Harian'!ID108</f>
        <v>0</v>
      </c>
      <c r="S106" s="93">
        <f t="shared" si="2"/>
        <v>0</v>
      </c>
      <c r="T106" s="46"/>
    </row>
    <row r="107" spans="1:20" ht="35.1" customHeight="1" x14ac:dyDescent="0.2">
      <c r="A107" s="42">
        <f t="shared" si="3"/>
        <v>99</v>
      </c>
      <c r="B107" s="43" t="str">
        <f>'Rekap Harian'!B109 &amp; CHAR(10) &amp; "NIP. " &amp; 'Rekap Harian'!C109</f>
        <v>0
NIP. 0</v>
      </c>
      <c r="C107" s="44">
        <f>'Daftar Pegawai'!H103</f>
        <v>0</v>
      </c>
      <c r="D107" s="45">
        <f>'Daftar Pegawai'!E103</f>
        <v>0</v>
      </c>
      <c r="E107" s="44">
        <f>'Daftar Pegawai'!F103</f>
        <v>0</v>
      </c>
      <c r="F107" s="44">
        <f>'Rekap Harian'!HN109</f>
        <v>0</v>
      </c>
      <c r="G107" s="44">
        <f>'Rekap Harian'!HS109</f>
        <v>0</v>
      </c>
      <c r="H107" s="44">
        <f>'Rekap Harian'!HT109</f>
        <v>0</v>
      </c>
      <c r="I107" s="44">
        <f>'Rekap Harian'!HU109</f>
        <v>0</v>
      </c>
      <c r="J107" s="44">
        <f>'Rekap Harian'!HV109</f>
        <v>0</v>
      </c>
      <c r="K107" s="44">
        <f>'Rekap Harian'!HW109</f>
        <v>0</v>
      </c>
      <c r="L107" s="44">
        <f>'Rekap Harian'!HX109</f>
        <v>0</v>
      </c>
      <c r="M107" s="93">
        <f>'Rekap Harian'!HY109</f>
        <v>0</v>
      </c>
      <c r="N107" s="93">
        <f>'Rekap Harian'!HZ109</f>
        <v>0</v>
      </c>
      <c r="O107" s="93">
        <f>'Rekap Harian'!IA109</f>
        <v>0</v>
      </c>
      <c r="P107" s="93">
        <f>'Rekap Harian'!IB109</f>
        <v>0</v>
      </c>
      <c r="Q107" s="93">
        <f>'Rekap Harian'!IC109</f>
        <v>0</v>
      </c>
      <c r="R107" s="93">
        <f>'Rekap Harian'!ID109</f>
        <v>0</v>
      </c>
      <c r="S107" s="93">
        <f t="shared" si="2"/>
        <v>0</v>
      </c>
      <c r="T107" s="46"/>
    </row>
    <row r="108" spans="1:20" ht="35.1" customHeight="1" x14ac:dyDescent="0.2">
      <c r="A108" s="42">
        <f t="shared" si="3"/>
        <v>100</v>
      </c>
      <c r="B108" s="43" t="str">
        <f>'Rekap Harian'!B110 &amp; CHAR(10) &amp; "NIP. " &amp; 'Rekap Harian'!C110</f>
        <v>0
NIP. 0</v>
      </c>
      <c r="C108" s="44">
        <f>'Daftar Pegawai'!H104</f>
        <v>0</v>
      </c>
      <c r="D108" s="45">
        <f>'Daftar Pegawai'!E104</f>
        <v>0</v>
      </c>
      <c r="E108" s="44">
        <f>'Daftar Pegawai'!F104</f>
        <v>0</v>
      </c>
      <c r="F108" s="44">
        <f>'Rekap Harian'!HN110</f>
        <v>0</v>
      </c>
      <c r="G108" s="44">
        <f>'Rekap Harian'!HS110</f>
        <v>0</v>
      </c>
      <c r="H108" s="44">
        <f>'Rekap Harian'!HT110</f>
        <v>0</v>
      </c>
      <c r="I108" s="44">
        <f>'Rekap Harian'!HU110</f>
        <v>0</v>
      </c>
      <c r="J108" s="44">
        <f>'Rekap Harian'!HV110</f>
        <v>0</v>
      </c>
      <c r="K108" s="44">
        <f>'Rekap Harian'!HW110</f>
        <v>0</v>
      </c>
      <c r="L108" s="44">
        <f>'Rekap Harian'!HX110</f>
        <v>0</v>
      </c>
      <c r="M108" s="93">
        <f>'Rekap Harian'!HY110</f>
        <v>0</v>
      </c>
      <c r="N108" s="93">
        <f>'Rekap Harian'!HZ110</f>
        <v>0</v>
      </c>
      <c r="O108" s="93">
        <f>'Rekap Harian'!IA110</f>
        <v>0</v>
      </c>
      <c r="P108" s="93">
        <f>'Rekap Harian'!IB110</f>
        <v>0</v>
      </c>
      <c r="Q108" s="93">
        <f>'Rekap Harian'!IC110</f>
        <v>0</v>
      </c>
      <c r="R108" s="93">
        <f>'Rekap Harian'!ID110</f>
        <v>0</v>
      </c>
      <c r="S108" s="93">
        <f t="shared" si="2"/>
        <v>0</v>
      </c>
      <c r="T108" s="46"/>
    </row>
    <row r="109" spans="1:20" ht="35.1" customHeight="1" x14ac:dyDescent="0.2">
      <c r="A109" s="42">
        <f t="shared" si="3"/>
        <v>101</v>
      </c>
      <c r="B109" s="43" t="str">
        <f>'Rekap Harian'!B111 &amp; CHAR(10) &amp; "NIP. " &amp; 'Rekap Harian'!C111</f>
        <v>0
NIP. 0</v>
      </c>
      <c r="C109" s="44">
        <f>'Daftar Pegawai'!H105</f>
        <v>0</v>
      </c>
      <c r="D109" s="45">
        <f>'Daftar Pegawai'!E105</f>
        <v>0</v>
      </c>
      <c r="E109" s="44">
        <f>'Daftar Pegawai'!F105</f>
        <v>0</v>
      </c>
      <c r="F109" s="44">
        <f>'Rekap Harian'!HN111</f>
        <v>0</v>
      </c>
      <c r="G109" s="44">
        <f>'Rekap Harian'!HS111</f>
        <v>0</v>
      </c>
      <c r="H109" s="44">
        <f>'Rekap Harian'!HT111</f>
        <v>0</v>
      </c>
      <c r="I109" s="44">
        <f>'Rekap Harian'!HU111</f>
        <v>0</v>
      </c>
      <c r="J109" s="44">
        <f>'Rekap Harian'!HV111</f>
        <v>0</v>
      </c>
      <c r="K109" s="44">
        <f>'Rekap Harian'!HW111</f>
        <v>0</v>
      </c>
      <c r="L109" s="44">
        <f>'Rekap Harian'!HX111</f>
        <v>0</v>
      </c>
      <c r="M109" s="93">
        <f>'Rekap Harian'!HY111</f>
        <v>0</v>
      </c>
      <c r="N109" s="93">
        <f>'Rekap Harian'!HZ111</f>
        <v>0</v>
      </c>
      <c r="O109" s="93">
        <f>'Rekap Harian'!IA111</f>
        <v>0</v>
      </c>
      <c r="P109" s="93">
        <f>'Rekap Harian'!IB111</f>
        <v>0</v>
      </c>
      <c r="Q109" s="93">
        <f>'Rekap Harian'!IC111</f>
        <v>0</v>
      </c>
      <c r="R109" s="93">
        <f>'Rekap Harian'!ID111</f>
        <v>0</v>
      </c>
      <c r="S109" s="93">
        <f t="shared" si="2"/>
        <v>0</v>
      </c>
      <c r="T109" s="46"/>
    </row>
    <row r="110" spans="1:20" ht="35.1" customHeight="1" x14ac:dyDescent="0.2">
      <c r="A110" s="42">
        <f t="shared" si="3"/>
        <v>102</v>
      </c>
      <c r="B110" s="43" t="str">
        <f>'Rekap Harian'!B112 &amp; CHAR(10) &amp; "NIP. " &amp; 'Rekap Harian'!C112</f>
        <v>0
NIP. 0</v>
      </c>
      <c r="C110" s="44">
        <f>'Daftar Pegawai'!H106</f>
        <v>0</v>
      </c>
      <c r="D110" s="45">
        <f>'Daftar Pegawai'!E106</f>
        <v>0</v>
      </c>
      <c r="E110" s="44">
        <f>'Daftar Pegawai'!F106</f>
        <v>0</v>
      </c>
      <c r="F110" s="44">
        <f>'Rekap Harian'!HN112</f>
        <v>0</v>
      </c>
      <c r="G110" s="44">
        <f>'Rekap Harian'!HS112</f>
        <v>0</v>
      </c>
      <c r="H110" s="44">
        <f>'Rekap Harian'!HT112</f>
        <v>0</v>
      </c>
      <c r="I110" s="44">
        <f>'Rekap Harian'!HU112</f>
        <v>0</v>
      </c>
      <c r="J110" s="44">
        <f>'Rekap Harian'!HV112</f>
        <v>0</v>
      </c>
      <c r="K110" s="44">
        <f>'Rekap Harian'!HW112</f>
        <v>0</v>
      </c>
      <c r="L110" s="44">
        <f>'Rekap Harian'!HX112</f>
        <v>0</v>
      </c>
      <c r="M110" s="93">
        <f>'Rekap Harian'!HY112</f>
        <v>0</v>
      </c>
      <c r="N110" s="93">
        <f>'Rekap Harian'!HZ112</f>
        <v>0</v>
      </c>
      <c r="O110" s="93">
        <f>'Rekap Harian'!IA112</f>
        <v>0</v>
      </c>
      <c r="P110" s="93">
        <f>'Rekap Harian'!IB112</f>
        <v>0</v>
      </c>
      <c r="Q110" s="93">
        <f>'Rekap Harian'!IC112</f>
        <v>0</v>
      </c>
      <c r="R110" s="93">
        <f>'Rekap Harian'!ID112</f>
        <v>0</v>
      </c>
      <c r="S110" s="93">
        <f t="shared" si="2"/>
        <v>0</v>
      </c>
      <c r="T110" s="46"/>
    </row>
    <row r="111" spans="1:20" ht="35.1" customHeight="1" x14ac:dyDescent="0.2">
      <c r="A111" s="42">
        <f t="shared" si="3"/>
        <v>103</v>
      </c>
      <c r="B111" s="43" t="str">
        <f>'Rekap Harian'!B113 &amp; CHAR(10) &amp; "NIP. " &amp; 'Rekap Harian'!C113</f>
        <v>0
NIP. 0</v>
      </c>
      <c r="C111" s="44">
        <f>'Daftar Pegawai'!H107</f>
        <v>0</v>
      </c>
      <c r="D111" s="45">
        <f>'Daftar Pegawai'!E107</f>
        <v>0</v>
      </c>
      <c r="E111" s="44">
        <f>'Daftar Pegawai'!F107</f>
        <v>0</v>
      </c>
      <c r="F111" s="44">
        <f>'Rekap Harian'!HN113</f>
        <v>0</v>
      </c>
      <c r="G111" s="44">
        <f>'Rekap Harian'!HS113</f>
        <v>0</v>
      </c>
      <c r="H111" s="44">
        <f>'Rekap Harian'!HT113</f>
        <v>0</v>
      </c>
      <c r="I111" s="44">
        <f>'Rekap Harian'!HU113</f>
        <v>0</v>
      </c>
      <c r="J111" s="44">
        <f>'Rekap Harian'!HV113</f>
        <v>0</v>
      </c>
      <c r="K111" s="44">
        <f>'Rekap Harian'!HW113</f>
        <v>0</v>
      </c>
      <c r="L111" s="44">
        <f>'Rekap Harian'!HX113</f>
        <v>0</v>
      </c>
      <c r="M111" s="93">
        <f>'Rekap Harian'!HY113</f>
        <v>0</v>
      </c>
      <c r="N111" s="93">
        <f>'Rekap Harian'!HZ113</f>
        <v>0</v>
      </c>
      <c r="O111" s="93">
        <f>'Rekap Harian'!IA113</f>
        <v>0</v>
      </c>
      <c r="P111" s="93">
        <f>'Rekap Harian'!IB113</f>
        <v>0</v>
      </c>
      <c r="Q111" s="93">
        <f>'Rekap Harian'!IC113</f>
        <v>0</v>
      </c>
      <c r="R111" s="93">
        <f>'Rekap Harian'!ID113</f>
        <v>0</v>
      </c>
      <c r="S111" s="93">
        <f t="shared" si="2"/>
        <v>0</v>
      </c>
      <c r="T111" s="46"/>
    </row>
    <row r="112" spans="1:20" ht="35.1" customHeight="1" x14ac:dyDescent="0.2">
      <c r="A112" s="42">
        <f t="shared" si="3"/>
        <v>104</v>
      </c>
      <c r="B112" s="43" t="str">
        <f>'Rekap Harian'!B114 &amp; CHAR(10) &amp; "NIP. " &amp; 'Rekap Harian'!C114</f>
        <v>0
NIP. 0</v>
      </c>
      <c r="C112" s="44">
        <f>'Daftar Pegawai'!H108</f>
        <v>0</v>
      </c>
      <c r="D112" s="45">
        <f>'Daftar Pegawai'!E108</f>
        <v>0</v>
      </c>
      <c r="E112" s="44">
        <f>'Daftar Pegawai'!F108</f>
        <v>0</v>
      </c>
      <c r="F112" s="44">
        <f>'Rekap Harian'!HN114</f>
        <v>0</v>
      </c>
      <c r="G112" s="44">
        <f>'Rekap Harian'!HS114</f>
        <v>0</v>
      </c>
      <c r="H112" s="44">
        <f>'Rekap Harian'!HT114</f>
        <v>0</v>
      </c>
      <c r="I112" s="44">
        <f>'Rekap Harian'!HU114</f>
        <v>0</v>
      </c>
      <c r="J112" s="44">
        <f>'Rekap Harian'!HV114</f>
        <v>0</v>
      </c>
      <c r="K112" s="44">
        <f>'Rekap Harian'!HW114</f>
        <v>0</v>
      </c>
      <c r="L112" s="44">
        <f>'Rekap Harian'!HX114</f>
        <v>0</v>
      </c>
      <c r="M112" s="93">
        <f>'Rekap Harian'!HY114</f>
        <v>0</v>
      </c>
      <c r="N112" s="93">
        <f>'Rekap Harian'!HZ114</f>
        <v>0</v>
      </c>
      <c r="O112" s="93">
        <f>'Rekap Harian'!IA114</f>
        <v>0</v>
      </c>
      <c r="P112" s="93">
        <f>'Rekap Harian'!IB114</f>
        <v>0</v>
      </c>
      <c r="Q112" s="93">
        <f>'Rekap Harian'!IC114</f>
        <v>0</v>
      </c>
      <c r="R112" s="93">
        <f>'Rekap Harian'!ID114</f>
        <v>0</v>
      </c>
      <c r="S112" s="93">
        <f t="shared" si="2"/>
        <v>0</v>
      </c>
      <c r="T112" s="46"/>
    </row>
    <row r="113" spans="1:20" ht="35.1" customHeight="1" x14ac:dyDescent="0.2">
      <c r="A113" s="42">
        <f t="shared" si="3"/>
        <v>105</v>
      </c>
      <c r="B113" s="43" t="str">
        <f>'Rekap Harian'!B115 &amp; CHAR(10) &amp; "NIP. " &amp; 'Rekap Harian'!C115</f>
        <v>0
NIP. 0</v>
      </c>
      <c r="C113" s="44">
        <f>'Daftar Pegawai'!H109</f>
        <v>0</v>
      </c>
      <c r="D113" s="45">
        <f>'Daftar Pegawai'!E109</f>
        <v>0</v>
      </c>
      <c r="E113" s="44">
        <f>'Daftar Pegawai'!F109</f>
        <v>0</v>
      </c>
      <c r="F113" s="44">
        <f>'Rekap Harian'!HN115</f>
        <v>0</v>
      </c>
      <c r="G113" s="44">
        <f>'Rekap Harian'!HS115</f>
        <v>0</v>
      </c>
      <c r="H113" s="44">
        <f>'Rekap Harian'!HT115</f>
        <v>0</v>
      </c>
      <c r="I113" s="44">
        <f>'Rekap Harian'!HU115</f>
        <v>0</v>
      </c>
      <c r="J113" s="44">
        <f>'Rekap Harian'!HV115</f>
        <v>0</v>
      </c>
      <c r="K113" s="44">
        <f>'Rekap Harian'!HW115</f>
        <v>0</v>
      </c>
      <c r="L113" s="44">
        <f>'Rekap Harian'!HX115</f>
        <v>0</v>
      </c>
      <c r="M113" s="93">
        <f>'Rekap Harian'!HY115</f>
        <v>0</v>
      </c>
      <c r="N113" s="93">
        <f>'Rekap Harian'!HZ115</f>
        <v>0</v>
      </c>
      <c r="O113" s="93">
        <f>'Rekap Harian'!IA115</f>
        <v>0</v>
      </c>
      <c r="P113" s="93">
        <f>'Rekap Harian'!IB115</f>
        <v>0</v>
      </c>
      <c r="Q113" s="93">
        <f>'Rekap Harian'!IC115</f>
        <v>0</v>
      </c>
      <c r="R113" s="93">
        <f>'Rekap Harian'!ID115</f>
        <v>0</v>
      </c>
      <c r="S113" s="93">
        <f t="shared" si="2"/>
        <v>0</v>
      </c>
      <c r="T113" s="46"/>
    </row>
    <row r="114" spans="1:20" ht="35.1" customHeight="1" x14ac:dyDescent="0.2">
      <c r="A114" s="42">
        <f t="shared" si="3"/>
        <v>106</v>
      </c>
      <c r="B114" s="43" t="str">
        <f>'Rekap Harian'!B116 &amp; CHAR(10) &amp; "NIP. " &amp; 'Rekap Harian'!C116</f>
        <v>0
NIP. 0</v>
      </c>
      <c r="C114" s="44">
        <f>'Daftar Pegawai'!H110</f>
        <v>0</v>
      </c>
      <c r="D114" s="45">
        <f>'Daftar Pegawai'!E110</f>
        <v>0</v>
      </c>
      <c r="E114" s="44">
        <f>'Daftar Pegawai'!F110</f>
        <v>0</v>
      </c>
      <c r="F114" s="44">
        <f>'Rekap Harian'!HN116</f>
        <v>0</v>
      </c>
      <c r="G114" s="44">
        <f>'Rekap Harian'!HS116</f>
        <v>0</v>
      </c>
      <c r="H114" s="44">
        <f>'Rekap Harian'!HT116</f>
        <v>0</v>
      </c>
      <c r="I114" s="44">
        <f>'Rekap Harian'!HU116</f>
        <v>0</v>
      </c>
      <c r="J114" s="44">
        <f>'Rekap Harian'!HV116</f>
        <v>0</v>
      </c>
      <c r="K114" s="44">
        <f>'Rekap Harian'!HW116</f>
        <v>0</v>
      </c>
      <c r="L114" s="44">
        <f>'Rekap Harian'!HX116</f>
        <v>0</v>
      </c>
      <c r="M114" s="93">
        <f>'Rekap Harian'!HY116</f>
        <v>0</v>
      </c>
      <c r="N114" s="93">
        <f>'Rekap Harian'!HZ116</f>
        <v>0</v>
      </c>
      <c r="O114" s="93">
        <f>'Rekap Harian'!IA116</f>
        <v>0</v>
      </c>
      <c r="P114" s="93">
        <f>'Rekap Harian'!IB116</f>
        <v>0</v>
      </c>
      <c r="Q114" s="93">
        <f>'Rekap Harian'!IC116</f>
        <v>0</v>
      </c>
      <c r="R114" s="93">
        <f>'Rekap Harian'!ID116</f>
        <v>0</v>
      </c>
      <c r="S114" s="93">
        <f t="shared" si="2"/>
        <v>0</v>
      </c>
      <c r="T114" s="46"/>
    </row>
    <row r="115" spans="1:20" ht="35.1" customHeight="1" x14ac:dyDescent="0.2">
      <c r="A115" s="42">
        <f t="shared" si="3"/>
        <v>107</v>
      </c>
      <c r="B115" s="43" t="str">
        <f>'Rekap Harian'!B117 &amp; CHAR(10) &amp; "NIP. " &amp; 'Rekap Harian'!C117</f>
        <v>0
NIP. 0</v>
      </c>
      <c r="C115" s="44">
        <f>'Daftar Pegawai'!H111</f>
        <v>0</v>
      </c>
      <c r="D115" s="45">
        <f>'Daftar Pegawai'!E111</f>
        <v>0</v>
      </c>
      <c r="E115" s="44">
        <f>'Daftar Pegawai'!F111</f>
        <v>0</v>
      </c>
      <c r="F115" s="44">
        <f>'Rekap Harian'!HN117</f>
        <v>0</v>
      </c>
      <c r="G115" s="44">
        <f>'Rekap Harian'!HS117</f>
        <v>0</v>
      </c>
      <c r="H115" s="44">
        <f>'Rekap Harian'!HT117</f>
        <v>0</v>
      </c>
      <c r="I115" s="44">
        <f>'Rekap Harian'!HU117</f>
        <v>0</v>
      </c>
      <c r="J115" s="44">
        <f>'Rekap Harian'!HV117</f>
        <v>0</v>
      </c>
      <c r="K115" s="44">
        <f>'Rekap Harian'!HW117</f>
        <v>0</v>
      </c>
      <c r="L115" s="44">
        <f>'Rekap Harian'!HX117</f>
        <v>0</v>
      </c>
      <c r="M115" s="93">
        <f>'Rekap Harian'!HY117</f>
        <v>0</v>
      </c>
      <c r="N115" s="93">
        <f>'Rekap Harian'!HZ117</f>
        <v>0</v>
      </c>
      <c r="O115" s="93">
        <f>'Rekap Harian'!IA117</f>
        <v>0</v>
      </c>
      <c r="P115" s="93">
        <f>'Rekap Harian'!IB117</f>
        <v>0</v>
      </c>
      <c r="Q115" s="93">
        <f>'Rekap Harian'!IC117</f>
        <v>0</v>
      </c>
      <c r="R115" s="93">
        <f>'Rekap Harian'!ID117</f>
        <v>0</v>
      </c>
      <c r="S115" s="93">
        <f t="shared" si="2"/>
        <v>0</v>
      </c>
      <c r="T115" s="46"/>
    </row>
    <row r="116" spans="1:20" ht="35.1" customHeight="1" x14ac:dyDescent="0.2">
      <c r="A116" s="42">
        <f t="shared" si="3"/>
        <v>108</v>
      </c>
      <c r="B116" s="43" t="str">
        <f>'Rekap Harian'!B118 &amp; CHAR(10) &amp; "NIP. " &amp; 'Rekap Harian'!C118</f>
        <v>0
NIP. 0</v>
      </c>
      <c r="C116" s="44">
        <f>'Daftar Pegawai'!H112</f>
        <v>0</v>
      </c>
      <c r="D116" s="45">
        <f>'Daftar Pegawai'!E112</f>
        <v>0</v>
      </c>
      <c r="E116" s="44">
        <f>'Daftar Pegawai'!F112</f>
        <v>0</v>
      </c>
      <c r="F116" s="44">
        <f>'Rekap Harian'!HN118</f>
        <v>0</v>
      </c>
      <c r="G116" s="44">
        <f>'Rekap Harian'!HS118</f>
        <v>0</v>
      </c>
      <c r="H116" s="44">
        <f>'Rekap Harian'!HT118</f>
        <v>0</v>
      </c>
      <c r="I116" s="44">
        <f>'Rekap Harian'!HU118</f>
        <v>0</v>
      </c>
      <c r="J116" s="44">
        <f>'Rekap Harian'!HV118</f>
        <v>0</v>
      </c>
      <c r="K116" s="44">
        <f>'Rekap Harian'!HW118</f>
        <v>0</v>
      </c>
      <c r="L116" s="44">
        <f>'Rekap Harian'!HX118</f>
        <v>0</v>
      </c>
      <c r="M116" s="93">
        <f>'Rekap Harian'!HY118</f>
        <v>0</v>
      </c>
      <c r="N116" s="93">
        <f>'Rekap Harian'!HZ118</f>
        <v>0</v>
      </c>
      <c r="O116" s="93">
        <f>'Rekap Harian'!IA118</f>
        <v>0</v>
      </c>
      <c r="P116" s="93">
        <f>'Rekap Harian'!IB118</f>
        <v>0</v>
      </c>
      <c r="Q116" s="93">
        <f>'Rekap Harian'!IC118</f>
        <v>0</v>
      </c>
      <c r="R116" s="93">
        <f>'Rekap Harian'!ID118</f>
        <v>0</v>
      </c>
      <c r="S116" s="93">
        <f t="shared" si="2"/>
        <v>0</v>
      </c>
      <c r="T116" s="46"/>
    </row>
    <row r="117" spans="1:20" ht="35.1" customHeight="1" x14ac:dyDescent="0.2">
      <c r="A117" s="42">
        <f t="shared" si="3"/>
        <v>109</v>
      </c>
      <c r="B117" s="43" t="str">
        <f>'Rekap Harian'!B119 &amp; CHAR(10) &amp; "NIP. " &amp; 'Rekap Harian'!C119</f>
        <v>0
NIP. 0</v>
      </c>
      <c r="C117" s="44">
        <f>'Daftar Pegawai'!H113</f>
        <v>0</v>
      </c>
      <c r="D117" s="45">
        <f>'Daftar Pegawai'!E113</f>
        <v>0</v>
      </c>
      <c r="E117" s="44">
        <f>'Daftar Pegawai'!F113</f>
        <v>0</v>
      </c>
      <c r="F117" s="44">
        <f>'Rekap Harian'!HN119</f>
        <v>0</v>
      </c>
      <c r="G117" s="44">
        <f>'Rekap Harian'!HS119</f>
        <v>0</v>
      </c>
      <c r="H117" s="44">
        <f>'Rekap Harian'!HT119</f>
        <v>0</v>
      </c>
      <c r="I117" s="44">
        <f>'Rekap Harian'!HU119</f>
        <v>0</v>
      </c>
      <c r="J117" s="44">
        <f>'Rekap Harian'!HV119</f>
        <v>0</v>
      </c>
      <c r="K117" s="44">
        <f>'Rekap Harian'!HW119</f>
        <v>0</v>
      </c>
      <c r="L117" s="44">
        <f>'Rekap Harian'!HX119</f>
        <v>0</v>
      </c>
      <c r="M117" s="93">
        <f>'Rekap Harian'!HY119</f>
        <v>0</v>
      </c>
      <c r="N117" s="93">
        <f>'Rekap Harian'!HZ119</f>
        <v>0</v>
      </c>
      <c r="O117" s="93">
        <f>'Rekap Harian'!IA119</f>
        <v>0</v>
      </c>
      <c r="P117" s="93">
        <f>'Rekap Harian'!IB119</f>
        <v>0</v>
      </c>
      <c r="Q117" s="93">
        <f>'Rekap Harian'!IC119</f>
        <v>0</v>
      </c>
      <c r="R117" s="93">
        <f>'Rekap Harian'!ID119</f>
        <v>0</v>
      </c>
      <c r="S117" s="93">
        <f t="shared" si="2"/>
        <v>0</v>
      </c>
      <c r="T117" s="46"/>
    </row>
    <row r="118" spans="1:20" ht="35.1" customHeight="1" x14ac:dyDescent="0.2">
      <c r="A118" s="42">
        <f t="shared" si="3"/>
        <v>110</v>
      </c>
      <c r="B118" s="43" t="str">
        <f>'Rekap Harian'!B120 &amp; CHAR(10) &amp; "NIP. " &amp; 'Rekap Harian'!C120</f>
        <v>0
NIP. 0</v>
      </c>
      <c r="C118" s="44">
        <f>'Daftar Pegawai'!H114</f>
        <v>0</v>
      </c>
      <c r="D118" s="45">
        <f>'Daftar Pegawai'!E114</f>
        <v>0</v>
      </c>
      <c r="E118" s="44">
        <f>'Daftar Pegawai'!F114</f>
        <v>0</v>
      </c>
      <c r="F118" s="44">
        <f>'Rekap Harian'!HN120</f>
        <v>0</v>
      </c>
      <c r="G118" s="44">
        <f>'Rekap Harian'!HS120</f>
        <v>0</v>
      </c>
      <c r="H118" s="44">
        <f>'Rekap Harian'!HT120</f>
        <v>0</v>
      </c>
      <c r="I118" s="44">
        <f>'Rekap Harian'!HU120</f>
        <v>0</v>
      </c>
      <c r="J118" s="44">
        <f>'Rekap Harian'!HV120</f>
        <v>0</v>
      </c>
      <c r="K118" s="44">
        <f>'Rekap Harian'!HW120</f>
        <v>0</v>
      </c>
      <c r="L118" s="44">
        <f>'Rekap Harian'!HX120</f>
        <v>0</v>
      </c>
      <c r="M118" s="93">
        <f>'Rekap Harian'!HY120</f>
        <v>0</v>
      </c>
      <c r="N118" s="93">
        <f>'Rekap Harian'!HZ120</f>
        <v>0</v>
      </c>
      <c r="O118" s="93">
        <f>'Rekap Harian'!IA120</f>
        <v>0</v>
      </c>
      <c r="P118" s="93">
        <f>'Rekap Harian'!IB120</f>
        <v>0</v>
      </c>
      <c r="Q118" s="93">
        <f>'Rekap Harian'!IC120</f>
        <v>0</v>
      </c>
      <c r="R118" s="93">
        <f>'Rekap Harian'!ID120</f>
        <v>0</v>
      </c>
      <c r="S118" s="93">
        <f t="shared" si="2"/>
        <v>0</v>
      </c>
      <c r="T118" s="46"/>
    </row>
    <row r="119" spans="1:20" ht="35.1" customHeight="1" x14ac:dyDescent="0.2">
      <c r="A119" s="42">
        <f t="shared" si="3"/>
        <v>111</v>
      </c>
      <c r="B119" s="43" t="str">
        <f>'Rekap Harian'!B121 &amp; CHAR(10) &amp; "NIP. " &amp; 'Rekap Harian'!C121</f>
        <v>0
NIP. 0</v>
      </c>
      <c r="C119" s="44">
        <f>'Daftar Pegawai'!H115</f>
        <v>0</v>
      </c>
      <c r="D119" s="45">
        <f>'Daftar Pegawai'!E115</f>
        <v>0</v>
      </c>
      <c r="E119" s="44">
        <f>'Daftar Pegawai'!F115</f>
        <v>0</v>
      </c>
      <c r="F119" s="44">
        <f>'Rekap Harian'!HN121</f>
        <v>0</v>
      </c>
      <c r="G119" s="44">
        <f>'Rekap Harian'!HS121</f>
        <v>0</v>
      </c>
      <c r="H119" s="44">
        <f>'Rekap Harian'!HT121</f>
        <v>0</v>
      </c>
      <c r="I119" s="44">
        <f>'Rekap Harian'!HU121</f>
        <v>0</v>
      </c>
      <c r="J119" s="44">
        <f>'Rekap Harian'!HV121</f>
        <v>0</v>
      </c>
      <c r="K119" s="44">
        <f>'Rekap Harian'!HW121</f>
        <v>0</v>
      </c>
      <c r="L119" s="44">
        <f>'Rekap Harian'!HX121</f>
        <v>0</v>
      </c>
      <c r="M119" s="93">
        <f>'Rekap Harian'!HY121</f>
        <v>0</v>
      </c>
      <c r="N119" s="93">
        <f>'Rekap Harian'!HZ121</f>
        <v>0</v>
      </c>
      <c r="O119" s="93">
        <f>'Rekap Harian'!IA121</f>
        <v>0</v>
      </c>
      <c r="P119" s="93">
        <f>'Rekap Harian'!IB121</f>
        <v>0</v>
      </c>
      <c r="Q119" s="93">
        <f>'Rekap Harian'!IC121</f>
        <v>0</v>
      </c>
      <c r="R119" s="93">
        <f>'Rekap Harian'!ID121</f>
        <v>0</v>
      </c>
      <c r="S119" s="93">
        <f t="shared" si="2"/>
        <v>0</v>
      </c>
      <c r="T119" s="46"/>
    </row>
    <row r="120" spans="1:20" ht="35.1" customHeight="1" x14ac:dyDescent="0.2">
      <c r="A120" s="42">
        <f t="shared" si="3"/>
        <v>112</v>
      </c>
      <c r="B120" s="43" t="str">
        <f>'Rekap Harian'!B122 &amp; CHAR(10) &amp; "NIP. " &amp; 'Rekap Harian'!C122</f>
        <v>0
NIP. 0</v>
      </c>
      <c r="C120" s="44">
        <f>'Daftar Pegawai'!H116</f>
        <v>0</v>
      </c>
      <c r="D120" s="45">
        <f>'Daftar Pegawai'!E116</f>
        <v>0</v>
      </c>
      <c r="E120" s="44">
        <f>'Daftar Pegawai'!F116</f>
        <v>0</v>
      </c>
      <c r="F120" s="44">
        <f>'Rekap Harian'!HN122</f>
        <v>0</v>
      </c>
      <c r="G120" s="44">
        <f>'Rekap Harian'!HS122</f>
        <v>0</v>
      </c>
      <c r="H120" s="44">
        <f>'Rekap Harian'!HT122</f>
        <v>0</v>
      </c>
      <c r="I120" s="44">
        <f>'Rekap Harian'!HU122</f>
        <v>0</v>
      </c>
      <c r="J120" s="44">
        <f>'Rekap Harian'!HV122</f>
        <v>0</v>
      </c>
      <c r="K120" s="44">
        <f>'Rekap Harian'!HW122</f>
        <v>0</v>
      </c>
      <c r="L120" s="44">
        <f>'Rekap Harian'!HX122</f>
        <v>0</v>
      </c>
      <c r="M120" s="93">
        <f>'Rekap Harian'!HY122</f>
        <v>0</v>
      </c>
      <c r="N120" s="93">
        <f>'Rekap Harian'!HZ122</f>
        <v>0</v>
      </c>
      <c r="O120" s="93">
        <f>'Rekap Harian'!IA122</f>
        <v>0</v>
      </c>
      <c r="P120" s="93">
        <f>'Rekap Harian'!IB122</f>
        <v>0</v>
      </c>
      <c r="Q120" s="93">
        <f>'Rekap Harian'!IC122</f>
        <v>0</v>
      </c>
      <c r="R120" s="93">
        <f>'Rekap Harian'!ID122</f>
        <v>0</v>
      </c>
      <c r="S120" s="93">
        <f t="shared" si="2"/>
        <v>0</v>
      </c>
      <c r="T120" s="46"/>
    </row>
    <row r="121" spans="1:20" ht="35.1" customHeight="1" x14ac:dyDescent="0.2">
      <c r="A121" s="42">
        <f t="shared" si="3"/>
        <v>113</v>
      </c>
      <c r="B121" s="43" t="str">
        <f>'Rekap Harian'!B123 &amp; CHAR(10) &amp; "NIP. " &amp; 'Rekap Harian'!C123</f>
        <v>0
NIP. 0</v>
      </c>
      <c r="C121" s="44">
        <f>'Daftar Pegawai'!H117</f>
        <v>0</v>
      </c>
      <c r="D121" s="45">
        <f>'Daftar Pegawai'!E117</f>
        <v>0</v>
      </c>
      <c r="E121" s="44">
        <f>'Daftar Pegawai'!F117</f>
        <v>0</v>
      </c>
      <c r="F121" s="44">
        <f>'Rekap Harian'!HN123</f>
        <v>0</v>
      </c>
      <c r="G121" s="44">
        <f>'Rekap Harian'!HS123</f>
        <v>0</v>
      </c>
      <c r="H121" s="44">
        <f>'Rekap Harian'!HT123</f>
        <v>0</v>
      </c>
      <c r="I121" s="44">
        <f>'Rekap Harian'!HU123</f>
        <v>0</v>
      </c>
      <c r="J121" s="44">
        <f>'Rekap Harian'!HV123</f>
        <v>0</v>
      </c>
      <c r="K121" s="44">
        <f>'Rekap Harian'!HW123</f>
        <v>0</v>
      </c>
      <c r="L121" s="44">
        <f>'Rekap Harian'!HX123</f>
        <v>0</v>
      </c>
      <c r="M121" s="93">
        <f>'Rekap Harian'!HY123</f>
        <v>0</v>
      </c>
      <c r="N121" s="93">
        <f>'Rekap Harian'!HZ123</f>
        <v>0</v>
      </c>
      <c r="O121" s="93">
        <f>'Rekap Harian'!IA123</f>
        <v>0</v>
      </c>
      <c r="P121" s="93">
        <f>'Rekap Harian'!IB123</f>
        <v>0</v>
      </c>
      <c r="Q121" s="93">
        <f>'Rekap Harian'!IC123</f>
        <v>0</v>
      </c>
      <c r="R121" s="93">
        <f>'Rekap Harian'!ID123</f>
        <v>0</v>
      </c>
      <c r="S121" s="93">
        <f t="shared" si="2"/>
        <v>0</v>
      </c>
      <c r="T121" s="46"/>
    </row>
    <row r="122" spans="1:20" ht="35.1" customHeight="1" x14ac:dyDescent="0.2">
      <c r="A122" s="42">
        <f t="shared" si="3"/>
        <v>114</v>
      </c>
      <c r="B122" s="43" t="str">
        <f>'Rekap Harian'!B124 &amp; CHAR(10) &amp; "NIP. " &amp; 'Rekap Harian'!C124</f>
        <v>0
NIP. 0</v>
      </c>
      <c r="C122" s="44">
        <f>'Daftar Pegawai'!H118</f>
        <v>0</v>
      </c>
      <c r="D122" s="45">
        <f>'Daftar Pegawai'!E118</f>
        <v>0</v>
      </c>
      <c r="E122" s="44">
        <f>'Daftar Pegawai'!F118</f>
        <v>0</v>
      </c>
      <c r="F122" s="44">
        <f>'Rekap Harian'!HN124</f>
        <v>0</v>
      </c>
      <c r="G122" s="44">
        <f>'Rekap Harian'!HS124</f>
        <v>0</v>
      </c>
      <c r="H122" s="44">
        <f>'Rekap Harian'!HT124</f>
        <v>0</v>
      </c>
      <c r="I122" s="44">
        <f>'Rekap Harian'!HU124</f>
        <v>0</v>
      </c>
      <c r="J122" s="44">
        <f>'Rekap Harian'!HV124</f>
        <v>0</v>
      </c>
      <c r="K122" s="44">
        <f>'Rekap Harian'!HW124</f>
        <v>0</v>
      </c>
      <c r="L122" s="44">
        <f>'Rekap Harian'!HX124</f>
        <v>0</v>
      </c>
      <c r="M122" s="93">
        <f>'Rekap Harian'!HY124</f>
        <v>0</v>
      </c>
      <c r="N122" s="93">
        <f>'Rekap Harian'!HZ124</f>
        <v>0</v>
      </c>
      <c r="O122" s="93">
        <f>'Rekap Harian'!IA124</f>
        <v>0</v>
      </c>
      <c r="P122" s="93">
        <f>'Rekap Harian'!IB124</f>
        <v>0</v>
      </c>
      <c r="Q122" s="93">
        <f>'Rekap Harian'!IC124</f>
        <v>0</v>
      </c>
      <c r="R122" s="93">
        <f>'Rekap Harian'!ID124</f>
        <v>0</v>
      </c>
      <c r="S122" s="93">
        <f t="shared" si="2"/>
        <v>0</v>
      </c>
      <c r="T122" s="46"/>
    </row>
    <row r="123" spans="1:20" ht="35.1" customHeight="1" x14ac:dyDescent="0.2">
      <c r="A123" s="42">
        <f t="shared" si="3"/>
        <v>115</v>
      </c>
      <c r="B123" s="43" t="str">
        <f>'Rekap Harian'!B125 &amp; CHAR(10) &amp; "NIP. " &amp; 'Rekap Harian'!C125</f>
        <v>0
NIP. 0</v>
      </c>
      <c r="C123" s="44">
        <f>'Daftar Pegawai'!H119</f>
        <v>0</v>
      </c>
      <c r="D123" s="45">
        <f>'Daftar Pegawai'!E119</f>
        <v>0</v>
      </c>
      <c r="E123" s="44">
        <f>'Daftar Pegawai'!F119</f>
        <v>0</v>
      </c>
      <c r="F123" s="44">
        <f>'Rekap Harian'!HN125</f>
        <v>0</v>
      </c>
      <c r="G123" s="44">
        <f>'Rekap Harian'!HS125</f>
        <v>0</v>
      </c>
      <c r="H123" s="44">
        <f>'Rekap Harian'!HT125</f>
        <v>0</v>
      </c>
      <c r="I123" s="44">
        <f>'Rekap Harian'!HU125</f>
        <v>0</v>
      </c>
      <c r="J123" s="44">
        <f>'Rekap Harian'!HV125</f>
        <v>0</v>
      </c>
      <c r="K123" s="44">
        <f>'Rekap Harian'!HW125</f>
        <v>0</v>
      </c>
      <c r="L123" s="44">
        <f>'Rekap Harian'!HX125</f>
        <v>0</v>
      </c>
      <c r="M123" s="93">
        <f>'Rekap Harian'!HY125</f>
        <v>0</v>
      </c>
      <c r="N123" s="93">
        <f>'Rekap Harian'!HZ125</f>
        <v>0</v>
      </c>
      <c r="O123" s="93">
        <f>'Rekap Harian'!IA125</f>
        <v>0</v>
      </c>
      <c r="P123" s="93">
        <f>'Rekap Harian'!IB125</f>
        <v>0</v>
      </c>
      <c r="Q123" s="93">
        <f>'Rekap Harian'!IC125</f>
        <v>0</v>
      </c>
      <c r="R123" s="93">
        <f>'Rekap Harian'!ID125</f>
        <v>0</v>
      </c>
      <c r="S123" s="93">
        <f t="shared" si="2"/>
        <v>0</v>
      </c>
      <c r="T123" s="46"/>
    </row>
    <row r="124" spans="1:20" ht="35.1" customHeight="1" x14ac:dyDescent="0.2">
      <c r="A124" s="42">
        <f t="shared" si="3"/>
        <v>116</v>
      </c>
      <c r="B124" s="43" t="str">
        <f>'Rekap Harian'!B126 &amp; CHAR(10) &amp; "NIP. " &amp; 'Rekap Harian'!C126</f>
        <v>0
NIP. 0</v>
      </c>
      <c r="C124" s="44">
        <f>'Daftar Pegawai'!H120</f>
        <v>0</v>
      </c>
      <c r="D124" s="45">
        <f>'Daftar Pegawai'!E120</f>
        <v>0</v>
      </c>
      <c r="E124" s="44">
        <f>'Daftar Pegawai'!F120</f>
        <v>0</v>
      </c>
      <c r="F124" s="44">
        <f>'Rekap Harian'!HN126</f>
        <v>0</v>
      </c>
      <c r="G124" s="44">
        <f>'Rekap Harian'!HS126</f>
        <v>0</v>
      </c>
      <c r="H124" s="44">
        <f>'Rekap Harian'!HT126</f>
        <v>0</v>
      </c>
      <c r="I124" s="44">
        <f>'Rekap Harian'!HU126</f>
        <v>0</v>
      </c>
      <c r="J124" s="44">
        <f>'Rekap Harian'!HV126</f>
        <v>0</v>
      </c>
      <c r="K124" s="44">
        <f>'Rekap Harian'!HW126</f>
        <v>0</v>
      </c>
      <c r="L124" s="44">
        <f>'Rekap Harian'!HX126</f>
        <v>0</v>
      </c>
      <c r="M124" s="93">
        <f>'Rekap Harian'!HY126</f>
        <v>0</v>
      </c>
      <c r="N124" s="93">
        <f>'Rekap Harian'!HZ126</f>
        <v>0</v>
      </c>
      <c r="O124" s="93">
        <f>'Rekap Harian'!IA126</f>
        <v>0</v>
      </c>
      <c r="P124" s="93">
        <f>'Rekap Harian'!IB126</f>
        <v>0</v>
      </c>
      <c r="Q124" s="93">
        <f>'Rekap Harian'!IC126</f>
        <v>0</v>
      </c>
      <c r="R124" s="93">
        <f>'Rekap Harian'!ID126</f>
        <v>0</v>
      </c>
      <c r="S124" s="93">
        <f t="shared" si="2"/>
        <v>0</v>
      </c>
      <c r="T124" s="46"/>
    </row>
    <row r="125" spans="1:20" ht="35.1" customHeight="1" x14ac:dyDescent="0.2">
      <c r="A125" s="42">
        <f t="shared" si="3"/>
        <v>117</v>
      </c>
      <c r="B125" s="43" t="str">
        <f>'Rekap Harian'!B127 &amp; CHAR(10) &amp; "NIP. " &amp; 'Rekap Harian'!C127</f>
        <v>0
NIP. 0</v>
      </c>
      <c r="C125" s="44">
        <f>'Daftar Pegawai'!H121</f>
        <v>0</v>
      </c>
      <c r="D125" s="45">
        <f>'Daftar Pegawai'!E121</f>
        <v>0</v>
      </c>
      <c r="E125" s="44">
        <f>'Daftar Pegawai'!F121</f>
        <v>0</v>
      </c>
      <c r="F125" s="44">
        <f>'Rekap Harian'!HN127</f>
        <v>0</v>
      </c>
      <c r="G125" s="44">
        <f>'Rekap Harian'!HS127</f>
        <v>0</v>
      </c>
      <c r="H125" s="44">
        <f>'Rekap Harian'!HT127</f>
        <v>0</v>
      </c>
      <c r="I125" s="44">
        <f>'Rekap Harian'!HU127</f>
        <v>0</v>
      </c>
      <c r="J125" s="44">
        <f>'Rekap Harian'!HV127</f>
        <v>0</v>
      </c>
      <c r="K125" s="44">
        <f>'Rekap Harian'!HW127</f>
        <v>0</v>
      </c>
      <c r="L125" s="44">
        <f>'Rekap Harian'!HX127</f>
        <v>0</v>
      </c>
      <c r="M125" s="93">
        <f>'Rekap Harian'!HY127</f>
        <v>0</v>
      </c>
      <c r="N125" s="93">
        <f>'Rekap Harian'!HZ127</f>
        <v>0</v>
      </c>
      <c r="O125" s="93">
        <f>'Rekap Harian'!IA127</f>
        <v>0</v>
      </c>
      <c r="P125" s="93">
        <f>'Rekap Harian'!IB127</f>
        <v>0</v>
      </c>
      <c r="Q125" s="93">
        <f>'Rekap Harian'!IC127</f>
        <v>0</v>
      </c>
      <c r="R125" s="93">
        <f>'Rekap Harian'!ID127</f>
        <v>0</v>
      </c>
      <c r="S125" s="93">
        <f t="shared" si="2"/>
        <v>0</v>
      </c>
      <c r="T125" s="46"/>
    </row>
    <row r="126" spans="1:20" ht="35.1" customHeight="1" x14ac:dyDescent="0.2">
      <c r="A126" s="42">
        <f t="shared" si="3"/>
        <v>118</v>
      </c>
      <c r="B126" s="43" t="str">
        <f>'Rekap Harian'!B128 &amp; CHAR(10) &amp; "NIP. " &amp; 'Rekap Harian'!C128</f>
        <v>0
NIP. 0</v>
      </c>
      <c r="C126" s="44">
        <f>'Daftar Pegawai'!H122</f>
        <v>0</v>
      </c>
      <c r="D126" s="45">
        <f>'Daftar Pegawai'!E122</f>
        <v>0</v>
      </c>
      <c r="E126" s="44">
        <f>'Daftar Pegawai'!F122</f>
        <v>0</v>
      </c>
      <c r="F126" s="44">
        <f>'Rekap Harian'!HN128</f>
        <v>0</v>
      </c>
      <c r="G126" s="44">
        <f>'Rekap Harian'!HS128</f>
        <v>0</v>
      </c>
      <c r="H126" s="44">
        <f>'Rekap Harian'!HT128</f>
        <v>0</v>
      </c>
      <c r="I126" s="44">
        <f>'Rekap Harian'!HU128</f>
        <v>0</v>
      </c>
      <c r="J126" s="44">
        <f>'Rekap Harian'!HV128</f>
        <v>0</v>
      </c>
      <c r="K126" s="44">
        <f>'Rekap Harian'!HW128</f>
        <v>0</v>
      </c>
      <c r="L126" s="44">
        <f>'Rekap Harian'!HX128</f>
        <v>0</v>
      </c>
      <c r="M126" s="93">
        <f>'Rekap Harian'!HY128</f>
        <v>0</v>
      </c>
      <c r="N126" s="93">
        <f>'Rekap Harian'!HZ128</f>
        <v>0</v>
      </c>
      <c r="O126" s="93">
        <f>'Rekap Harian'!IA128</f>
        <v>0</v>
      </c>
      <c r="P126" s="93">
        <f>'Rekap Harian'!IB128</f>
        <v>0</v>
      </c>
      <c r="Q126" s="93">
        <f>'Rekap Harian'!IC128</f>
        <v>0</v>
      </c>
      <c r="R126" s="93">
        <f>'Rekap Harian'!ID128</f>
        <v>0</v>
      </c>
      <c r="S126" s="93">
        <f t="shared" si="2"/>
        <v>0</v>
      </c>
      <c r="T126" s="46"/>
    </row>
    <row r="127" spans="1:20" ht="35.1" customHeight="1" x14ac:dyDescent="0.2">
      <c r="A127" s="42">
        <f t="shared" si="3"/>
        <v>119</v>
      </c>
      <c r="B127" s="43" t="str">
        <f>'Rekap Harian'!B129 &amp; CHAR(10) &amp; "NIP. " &amp; 'Rekap Harian'!C129</f>
        <v>0
NIP. 0</v>
      </c>
      <c r="C127" s="44">
        <f>'Daftar Pegawai'!H123</f>
        <v>0</v>
      </c>
      <c r="D127" s="45">
        <f>'Daftar Pegawai'!E123</f>
        <v>0</v>
      </c>
      <c r="E127" s="44">
        <f>'Daftar Pegawai'!F123</f>
        <v>0</v>
      </c>
      <c r="F127" s="44">
        <f>'Rekap Harian'!HN129</f>
        <v>0</v>
      </c>
      <c r="G127" s="44">
        <f>'Rekap Harian'!HS129</f>
        <v>0</v>
      </c>
      <c r="H127" s="44">
        <f>'Rekap Harian'!HT129</f>
        <v>0</v>
      </c>
      <c r="I127" s="44">
        <f>'Rekap Harian'!HU129</f>
        <v>0</v>
      </c>
      <c r="J127" s="44">
        <f>'Rekap Harian'!HV129</f>
        <v>0</v>
      </c>
      <c r="K127" s="44">
        <f>'Rekap Harian'!HW129</f>
        <v>0</v>
      </c>
      <c r="L127" s="44">
        <f>'Rekap Harian'!HX129</f>
        <v>0</v>
      </c>
      <c r="M127" s="93">
        <f>'Rekap Harian'!HY129</f>
        <v>0</v>
      </c>
      <c r="N127" s="93">
        <f>'Rekap Harian'!HZ129</f>
        <v>0</v>
      </c>
      <c r="O127" s="93">
        <f>'Rekap Harian'!IA129</f>
        <v>0</v>
      </c>
      <c r="P127" s="93">
        <f>'Rekap Harian'!IB129</f>
        <v>0</v>
      </c>
      <c r="Q127" s="93">
        <f>'Rekap Harian'!IC129</f>
        <v>0</v>
      </c>
      <c r="R127" s="93">
        <f>'Rekap Harian'!ID129</f>
        <v>0</v>
      </c>
      <c r="S127" s="93">
        <f t="shared" si="2"/>
        <v>0</v>
      </c>
      <c r="T127" s="46"/>
    </row>
    <row r="128" spans="1:20" ht="35.1" customHeight="1" x14ac:dyDescent="0.2">
      <c r="A128" s="42">
        <f t="shared" si="3"/>
        <v>120</v>
      </c>
      <c r="B128" s="43" t="str">
        <f>'Rekap Harian'!B130 &amp; CHAR(10) &amp; "NIP. " &amp; 'Rekap Harian'!C130</f>
        <v>0
NIP. 0</v>
      </c>
      <c r="C128" s="44">
        <f>'Daftar Pegawai'!H124</f>
        <v>0</v>
      </c>
      <c r="D128" s="45">
        <f>'Daftar Pegawai'!E124</f>
        <v>0</v>
      </c>
      <c r="E128" s="44">
        <f>'Daftar Pegawai'!F124</f>
        <v>0</v>
      </c>
      <c r="F128" s="44">
        <f>'Rekap Harian'!HN130</f>
        <v>0</v>
      </c>
      <c r="G128" s="44">
        <f>'Rekap Harian'!HS130</f>
        <v>0</v>
      </c>
      <c r="H128" s="44">
        <f>'Rekap Harian'!HT130</f>
        <v>0</v>
      </c>
      <c r="I128" s="44">
        <f>'Rekap Harian'!HU130</f>
        <v>0</v>
      </c>
      <c r="J128" s="44">
        <f>'Rekap Harian'!HV130</f>
        <v>0</v>
      </c>
      <c r="K128" s="44">
        <f>'Rekap Harian'!HW130</f>
        <v>0</v>
      </c>
      <c r="L128" s="44">
        <f>'Rekap Harian'!HX130</f>
        <v>0</v>
      </c>
      <c r="M128" s="93">
        <f>'Rekap Harian'!HY130</f>
        <v>0</v>
      </c>
      <c r="N128" s="93">
        <f>'Rekap Harian'!HZ130</f>
        <v>0</v>
      </c>
      <c r="O128" s="93">
        <f>'Rekap Harian'!IA130</f>
        <v>0</v>
      </c>
      <c r="P128" s="93">
        <f>'Rekap Harian'!IB130</f>
        <v>0</v>
      </c>
      <c r="Q128" s="93">
        <f>'Rekap Harian'!IC130</f>
        <v>0</v>
      </c>
      <c r="R128" s="93">
        <f>'Rekap Harian'!ID130</f>
        <v>0</v>
      </c>
      <c r="S128" s="93">
        <f t="shared" si="2"/>
        <v>0</v>
      </c>
      <c r="T128" s="46"/>
    </row>
    <row r="129" spans="1:20" ht="35.1" customHeight="1" x14ac:dyDescent="0.2">
      <c r="A129" s="42">
        <f t="shared" si="3"/>
        <v>121</v>
      </c>
      <c r="B129" s="43" t="str">
        <f>'Rekap Harian'!B131 &amp; CHAR(10) &amp; "NIP. " &amp; 'Rekap Harian'!C131</f>
        <v>0
NIP. 0</v>
      </c>
      <c r="C129" s="44">
        <f>'Daftar Pegawai'!H125</f>
        <v>0</v>
      </c>
      <c r="D129" s="45">
        <f>'Daftar Pegawai'!E125</f>
        <v>0</v>
      </c>
      <c r="E129" s="44">
        <f>'Daftar Pegawai'!F125</f>
        <v>0</v>
      </c>
      <c r="F129" s="44">
        <f>'Rekap Harian'!HN131</f>
        <v>0</v>
      </c>
      <c r="G129" s="44">
        <f>'Rekap Harian'!HS131</f>
        <v>0</v>
      </c>
      <c r="H129" s="44">
        <f>'Rekap Harian'!HT131</f>
        <v>0</v>
      </c>
      <c r="I129" s="44">
        <f>'Rekap Harian'!HU131</f>
        <v>0</v>
      </c>
      <c r="J129" s="44">
        <f>'Rekap Harian'!HV131</f>
        <v>0</v>
      </c>
      <c r="K129" s="44">
        <f>'Rekap Harian'!HW131</f>
        <v>0</v>
      </c>
      <c r="L129" s="44">
        <f>'Rekap Harian'!HX131</f>
        <v>0</v>
      </c>
      <c r="M129" s="93">
        <f>'Rekap Harian'!HY131</f>
        <v>0</v>
      </c>
      <c r="N129" s="93">
        <f>'Rekap Harian'!HZ131</f>
        <v>0</v>
      </c>
      <c r="O129" s="93">
        <f>'Rekap Harian'!IA131</f>
        <v>0</v>
      </c>
      <c r="P129" s="93">
        <f>'Rekap Harian'!IB131</f>
        <v>0</v>
      </c>
      <c r="Q129" s="93">
        <f>'Rekap Harian'!IC131</f>
        <v>0</v>
      </c>
      <c r="R129" s="93">
        <f>'Rekap Harian'!ID131</f>
        <v>0</v>
      </c>
      <c r="S129" s="93">
        <f t="shared" si="2"/>
        <v>0</v>
      </c>
      <c r="T129" s="46"/>
    </row>
    <row r="130" spans="1:20" ht="35.1" customHeight="1" x14ac:dyDescent="0.2">
      <c r="A130" s="42">
        <f t="shared" si="3"/>
        <v>122</v>
      </c>
      <c r="B130" s="43" t="str">
        <f>'Rekap Harian'!B132 &amp; CHAR(10) &amp; "NIP. " &amp; 'Rekap Harian'!C132</f>
        <v>0
NIP. 0</v>
      </c>
      <c r="C130" s="44">
        <f>'Daftar Pegawai'!H126</f>
        <v>0</v>
      </c>
      <c r="D130" s="45">
        <f>'Daftar Pegawai'!E126</f>
        <v>0</v>
      </c>
      <c r="E130" s="44">
        <f>'Daftar Pegawai'!F126</f>
        <v>0</v>
      </c>
      <c r="F130" s="44">
        <f>'Rekap Harian'!HN132</f>
        <v>0</v>
      </c>
      <c r="G130" s="44">
        <f>'Rekap Harian'!HS132</f>
        <v>0</v>
      </c>
      <c r="H130" s="44">
        <f>'Rekap Harian'!HT132</f>
        <v>0</v>
      </c>
      <c r="I130" s="44">
        <f>'Rekap Harian'!HU132</f>
        <v>0</v>
      </c>
      <c r="J130" s="44">
        <f>'Rekap Harian'!HV132</f>
        <v>0</v>
      </c>
      <c r="K130" s="44">
        <f>'Rekap Harian'!HW132</f>
        <v>0</v>
      </c>
      <c r="L130" s="44">
        <f>'Rekap Harian'!HX132</f>
        <v>0</v>
      </c>
      <c r="M130" s="93">
        <f>'Rekap Harian'!HY132</f>
        <v>0</v>
      </c>
      <c r="N130" s="93">
        <f>'Rekap Harian'!HZ132</f>
        <v>0</v>
      </c>
      <c r="O130" s="93">
        <f>'Rekap Harian'!IA132</f>
        <v>0</v>
      </c>
      <c r="P130" s="93">
        <f>'Rekap Harian'!IB132</f>
        <v>0</v>
      </c>
      <c r="Q130" s="93">
        <f>'Rekap Harian'!IC132</f>
        <v>0</v>
      </c>
      <c r="R130" s="93">
        <f>'Rekap Harian'!ID132</f>
        <v>0</v>
      </c>
      <c r="S130" s="93">
        <f t="shared" si="2"/>
        <v>0</v>
      </c>
      <c r="T130" s="46"/>
    </row>
    <row r="131" spans="1:20" ht="35.1" customHeight="1" x14ac:dyDescent="0.2">
      <c r="A131" s="42">
        <f t="shared" si="3"/>
        <v>123</v>
      </c>
      <c r="B131" s="43" t="str">
        <f>'Rekap Harian'!B133 &amp; CHAR(10) &amp; "NIP. " &amp; 'Rekap Harian'!C133</f>
        <v>0
NIP. 0</v>
      </c>
      <c r="C131" s="44">
        <f>'Daftar Pegawai'!H127</f>
        <v>0</v>
      </c>
      <c r="D131" s="45">
        <f>'Daftar Pegawai'!E127</f>
        <v>0</v>
      </c>
      <c r="E131" s="44">
        <f>'Daftar Pegawai'!F127</f>
        <v>0</v>
      </c>
      <c r="F131" s="44">
        <f>'Rekap Harian'!HN133</f>
        <v>0</v>
      </c>
      <c r="G131" s="44">
        <f>'Rekap Harian'!HS133</f>
        <v>0</v>
      </c>
      <c r="H131" s="44">
        <f>'Rekap Harian'!HT133</f>
        <v>0</v>
      </c>
      <c r="I131" s="44">
        <f>'Rekap Harian'!HU133</f>
        <v>0</v>
      </c>
      <c r="J131" s="44">
        <f>'Rekap Harian'!HV133</f>
        <v>0</v>
      </c>
      <c r="K131" s="44">
        <f>'Rekap Harian'!HW133</f>
        <v>0</v>
      </c>
      <c r="L131" s="44">
        <f>'Rekap Harian'!HX133</f>
        <v>0</v>
      </c>
      <c r="M131" s="93">
        <f>'Rekap Harian'!HY133</f>
        <v>0</v>
      </c>
      <c r="N131" s="93">
        <f>'Rekap Harian'!HZ133</f>
        <v>0</v>
      </c>
      <c r="O131" s="93">
        <f>'Rekap Harian'!IA133</f>
        <v>0</v>
      </c>
      <c r="P131" s="93">
        <f>'Rekap Harian'!IB133</f>
        <v>0</v>
      </c>
      <c r="Q131" s="93">
        <f>'Rekap Harian'!IC133</f>
        <v>0</v>
      </c>
      <c r="R131" s="93">
        <f>'Rekap Harian'!ID133</f>
        <v>0</v>
      </c>
      <c r="S131" s="93">
        <f t="shared" si="2"/>
        <v>0</v>
      </c>
      <c r="T131" s="46"/>
    </row>
    <row r="132" spans="1:20" ht="35.1" customHeight="1" x14ac:dyDescent="0.2">
      <c r="A132" s="42">
        <f t="shared" si="3"/>
        <v>124</v>
      </c>
      <c r="B132" s="43" t="str">
        <f>'Rekap Harian'!B134 &amp; CHAR(10) &amp; "NIP. " &amp; 'Rekap Harian'!C134</f>
        <v>0
NIP. 0</v>
      </c>
      <c r="C132" s="44">
        <f>'Daftar Pegawai'!H128</f>
        <v>0</v>
      </c>
      <c r="D132" s="45">
        <f>'Daftar Pegawai'!E128</f>
        <v>0</v>
      </c>
      <c r="E132" s="44">
        <f>'Daftar Pegawai'!F128</f>
        <v>0</v>
      </c>
      <c r="F132" s="44">
        <f>'Rekap Harian'!HN134</f>
        <v>0</v>
      </c>
      <c r="G132" s="44">
        <f>'Rekap Harian'!HS134</f>
        <v>0</v>
      </c>
      <c r="H132" s="44">
        <f>'Rekap Harian'!HT134</f>
        <v>0</v>
      </c>
      <c r="I132" s="44">
        <f>'Rekap Harian'!HU134</f>
        <v>0</v>
      </c>
      <c r="J132" s="44">
        <f>'Rekap Harian'!HV134</f>
        <v>0</v>
      </c>
      <c r="K132" s="44">
        <f>'Rekap Harian'!HW134</f>
        <v>0</v>
      </c>
      <c r="L132" s="44">
        <f>'Rekap Harian'!HX134</f>
        <v>0</v>
      </c>
      <c r="M132" s="93">
        <f>'Rekap Harian'!HY134</f>
        <v>0</v>
      </c>
      <c r="N132" s="93">
        <f>'Rekap Harian'!HZ134</f>
        <v>0</v>
      </c>
      <c r="O132" s="93">
        <f>'Rekap Harian'!IA134</f>
        <v>0</v>
      </c>
      <c r="P132" s="93">
        <f>'Rekap Harian'!IB134</f>
        <v>0</v>
      </c>
      <c r="Q132" s="93">
        <f>'Rekap Harian'!IC134</f>
        <v>0</v>
      </c>
      <c r="R132" s="93">
        <f>'Rekap Harian'!ID134</f>
        <v>0</v>
      </c>
      <c r="S132" s="93">
        <f t="shared" si="2"/>
        <v>0</v>
      </c>
      <c r="T132" s="46"/>
    </row>
    <row r="133" spans="1:20" ht="35.1" customHeight="1" x14ac:dyDescent="0.2">
      <c r="A133" s="42">
        <f t="shared" si="3"/>
        <v>125</v>
      </c>
      <c r="B133" s="43" t="str">
        <f>'Rekap Harian'!B135 &amp; CHAR(10) &amp; "NIP. " &amp; 'Rekap Harian'!C135</f>
        <v>0
NIP. 0</v>
      </c>
      <c r="C133" s="44">
        <f>'Daftar Pegawai'!H129</f>
        <v>0</v>
      </c>
      <c r="D133" s="45">
        <f>'Daftar Pegawai'!E129</f>
        <v>0</v>
      </c>
      <c r="E133" s="44">
        <f>'Daftar Pegawai'!F129</f>
        <v>0</v>
      </c>
      <c r="F133" s="44">
        <f>'Rekap Harian'!HN135</f>
        <v>0</v>
      </c>
      <c r="G133" s="44">
        <f>'Rekap Harian'!HS135</f>
        <v>0</v>
      </c>
      <c r="H133" s="44">
        <f>'Rekap Harian'!HT135</f>
        <v>0</v>
      </c>
      <c r="I133" s="44">
        <f>'Rekap Harian'!HU135</f>
        <v>0</v>
      </c>
      <c r="J133" s="44">
        <f>'Rekap Harian'!HV135</f>
        <v>0</v>
      </c>
      <c r="K133" s="44">
        <f>'Rekap Harian'!HW135</f>
        <v>0</v>
      </c>
      <c r="L133" s="44">
        <f>'Rekap Harian'!HX135</f>
        <v>0</v>
      </c>
      <c r="M133" s="93">
        <f>'Rekap Harian'!HY135</f>
        <v>0</v>
      </c>
      <c r="N133" s="93">
        <f>'Rekap Harian'!HZ135</f>
        <v>0</v>
      </c>
      <c r="O133" s="93">
        <f>'Rekap Harian'!IA135</f>
        <v>0</v>
      </c>
      <c r="P133" s="93">
        <f>'Rekap Harian'!IB135</f>
        <v>0</v>
      </c>
      <c r="Q133" s="93">
        <f>'Rekap Harian'!IC135</f>
        <v>0</v>
      </c>
      <c r="R133" s="93">
        <f>'Rekap Harian'!ID135</f>
        <v>0</v>
      </c>
      <c r="S133" s="93">
        <f t="shared" si="2"/>
        <v>0</v>
      </c>
      <c r="T133" s="46"/>
    </row>
    <row r="134" spans="1:20" ht="35.1" customHeight="1" x14ac:dyDescent="0.2">
      <c r="A134" s="42">
        <f t="shared" si="3"/>
        <v>126</v>
      </c>
      <c r="B134" s="43" t="str">
        <f>'Rekap Harian'!B136 &amp; CHAR(10) &amp; "NIP. " &amp; 'Rekap Harian'!C136</f>
        <v>0
NIP. 0</v>
      </c>
      <c r="C134" s="44">
        <f>'Daftar Pegawai'!H130</f>
        <v>0</v>
      </c>
      <c r="D134" s="45">
        <f>'Daftar Pegawai'!E130</f>
        <v>0</v>
      </c>
      <c r="E134" s="44">
        <f>'Daftar Pegawai'!F130</f>
        <v>0</v>
      </c>
      <c r="F134" s="44">
        <f>'Rekap Harian'!HN136</f>
        <v>0</v>
      </c>
      <c r="G134" s="44">
        <f>'Rekap Harian'!HS136</f>
        <v>0</v>
      </c>
      <c r="H134" s="44">
        <f>'Rekap Harian'!HT136</f>
        <v>0</v>
      </c>
      <c r="I134" s="44">
        <f>'Rekap Harian'!HU136</f>
        <v>0</v>
      </c>
      <c r="J134" s="44">
        <f>'Rekap Harian'!HV136</f>
        <v>0</v>
      </c>
      <c r="K134" s="44">
        <f>'Rekap Harian'!HW136</f>
        <v>0</v>
      </c>
      <c r="L134" s="44">
        <f>'Rekap Harian'!HX136</f>
        <v>0</v>
      </c>
      <c r="M134" s="93">
        <f>'Rekap Harian'!HY136</f>
        <v>0</v>
      </c>
      <c r="N134" s="93">
        <f>'Rekap Harian'!HZ136</f>
        <v>0</v>
      </c>
      <c r="O134" s="93">
        <f>'Rekap Harian'!IA136</f>
        <v>0</v>
      </c>
      <c r="P134" s="93">
        <f>'Rekap Harian'!IB136</f>
        <v>0</v>
      </c>
      <c r="Q134" s="93">
        <f>'Rekap Harian'!IC136</f>
        <v>0</v>
      </c>
      <c r="R134" s="93">
        <f>'Rekap Harian'!ID136</f>
        <v>0</v>
      </c>
      <c r="S134" s="93">
        <f t="shared" si="2"/>
        <v>0</v>
      </c>
      <c r="T134" s="46"/>
    </row>
    <row r="135" spans="1:20" ht="35.1" customHeight="1" x14ac:dyDescent="0.2">
      <c r="A135" s="42">
        <f t="shared" si="3"/>
        <v>127</v>
      </c>
      <c r="B135" s="43" t="str">
        <f>'Rekap Harian'!B137 &amp; CHAR(10) &amp; "NIP. " &amp; 'Rekap Harian'!C137</f>
        <v>0
NIP. 0</v>
      </c>
      <c r="C135" s="44">
        <f>'Daftar Pegawai'!H131</f>
        <v>0</v>
      </c>
      <c r="D135" s="45">
        <f>'Daftar Pegawai'!E131</f>
        <v>0</v>
      </c>
      <c r="E135" s="44">
        <f>'Daftar Pegawai'!F131</f>
        <v>0</v>
      </c>
      <c r="F135" s="44">
        <f>'Rekap Harian'!HN137</f>
        <v>0</v>
      </c>
      <c r="G135" s="44">
        <f>'Rekap Harian'!HS137</f>
        <v>0</v>
      </c>
      <c r="H135" s="44">
        <f>'Rekap Harian'!HT137</f>
        <v>0</v>
      </c>
      <c r="I135" s="44">
        <f>'Rekap Harian'!HU137</f>
        <v>0</v>
      </c>
      <c r="J135" s="44">
        <f>'Rekap Harian'!HV137</f>
        <v>0</v>
      </c>
      <c r="K135" s="44">
        <f>'Rekap Harian'!HW137</f>
        <v>0</v>
      </c>
      <c r="L135" s="44">
        <f>'Rekap Harian'!HX137</f>
        <v>0</v>
      </c>
      <c r="M135" s="93">
        <f>'Rekap Harian'!HY137</f>
        <v>0</v>
      </c>
      <c r="N135" s="93">
        <f>'Rekap Harian'!HZ137</f>
        <v>0</v>
      </c>
      <c r="O135" s="93">
        <f>'Rekap Harian'!IA137</f>
        <v>0</v>
      </c>
      <c r="P135" s="93">
        <f>'Rekap Harian'!IB137</f>
        <v>0</v>
      </c>
      <c r="Q135" s="93">
        <f>'Rekap Harian'!IC137</f>
        <v>0</v>
      </c>
      <c r="R135" s="93">
        <f>'Rekap Harian'!ID137</f>
        <v>0</v>
      </c>
      <c r="S135" s="93">
        <f t="shared" si="2"/>
        <v>0</v>
      </c>
      <c r="T135" s="46"/>
    </row>
    <row r="136" spans="1:20" ht="35.1" customHeight="1" x14ac:dyDescent="0.2">
      <c r="A136" s="42">
        <f t="shared" si="3"/>
        <v>128</v>
      </c>
      <c r="B136" s="43" t="str">
        <f>'Rekap Harian'!B138 &amp; CHAR(10) &amp; "NIP. " &amp; 'Rekap Harian'!C138</f>
        <v>0
NIP. 0</v>
      </c>
      <c r="C136" s="44">
        <f>'Daftar Pegawai'!H132</f>
        <v>0</v>
      </c>
      <c r="D136" s="45">
        <f>'Daftar Pegawai'!E132</f>
        <v>0</v>
      </c>
      <c r="E136" s="44">
        <f>'Daftar Pegawai'!F132</f>
        <v>0</v>
      </c>
      <c r="F136" s="44">
        <f>'Rekap Harian'!HN138</f>
        <v>0</v>
      </c>
      <c r="G136" s="44">
        <f>'Rekap Harian'!HS138</f>
        <v>0</v>
      </c>
      <c r="H136" s="44">
        <f>'Rekap Harian'!HT138</f>
        <v>0</v>
      </c>
      <c r="I136" s="44">
        <f>'Rekap Harian'!HU138</f>
        <v>0</v>
      </c>
      <c r="J136" s="44">
        <f>'Rekap Harian'!HV138</f>
        <v>0</v>
      </c>
      <c r="K136" s="44">
        <f>'Rekap Harian'!HW138</f>
        <v>0</v>
      </c>
      <c r="L136" s="44">
        <f>'Rekap Harian'!HX138</f>
        <v>0</v>
      </c>
      <c r="M136" s="93">
        <f>'Rekap Harian'!HY138</f>
        <v>0</v>
      </c>
      <c r="N136" s="93">
        <f>'Rekap Harian'!HZ138</f>
        <v>0</v>
      </c>
      <c r="O136" s="93">
        <f>'Rekap Harian'!IA138</f>
        <v>0</v>
      </c>
      <c r="P136" s="93">
        <f>'Rekap Harian'!IB138</f>
        <v>0</v>
      </c>
      <c r="Q136" s="93">
        <f>'Rekap Harian'!IC138</f>
        <v>0</v>
      </c>
      <c r="R136" s="93">
        <f>'Rekap Harian'!ID138</f>
        <v>0</v>
      </c>
      <c r="S136" s="93">
        <f t="shared" si="2"/>
        <v>0</v>
      </c>
      <c r="T136" s="46"/>
    </row>
    <row r="137" spans="1:20" ht="35.1" customHeight="1" x14ac:dyDescent="0.2">
      <c r="A137" s="42">
        <f t="shared" si="3"/>
        <v>129</v>
      </c>
      <c r="B137" s="43" t="str">
        <f>'Rekap Harian'!B139 &amp; CHAR(10) &amp; "NIP. " &amp; 'Rekap Harian'!C139</f>
        <v>0
NIP. 0</v>
      </c>
      <c r="C137" s="44">
        <f>'Daftar Pegawai'!H133</f>
        <v>0</v>
      </c>
      <c r="D137" s="45">
        <f>'Daftar Pegawai'!E133</f>
        <v>0</v>
      </c>
      <c r="E137" s="44">
        <f>'Daftar Pegawai'!F133</f>
        <v>0</v>
      </c>
      <c r="F137" s="44">
        <f>'Rekap Harian'!HN139</f>
        <v>0</v>
      </c>
      <c r="G137" s="44">
        <f>'Rekap Harian'!HS139</f>
        <v>0</v>
      </c>
      <c r="H137" s="44">
        <f>'Rekap Harian'!HT139</f>
        <v>0</v>
      </c>
      <c r="I137" s="44">
        <f>'Rekap Harian'!HU139</f>
        <v>0</v>
      </c>
      <c r="J137" s="44">
        <f>'Rekap Harian'!HV139</f>
        <v>0</v>
      </c>
      <c r="K137" s="44">
        <f>'Rekap Harian'!HW139</f>
        <v>0</v>
      </c>
      <c r="L137" s="44">
        <f>'Rekap Harian'!HX139</f>
        <v>0</v>
      </c>
      <c r="M137" s="93">
        <f>'Rekap Harian'!HY139</f>
        <v>0</v>
      </c>
      <c r="N137" s="93">
        <f>'Rekap Harian'!HZ139</f>
        <v>0</v>
      </c>
      <c r="O137" s="93">
        <f>'Rekap Harian'!IA139</f>
        <v>0</v>
      </c>
      <c r="P137" s="93">
        <f>'Rekap Harian'!IB139</f>
        <v>0</v>
      </c>
      <c r="Q137" s="93">
        <f>'Rekap Harian'!IC139</f>
        <v>0</v>
      </c>
      <c r="R137" s="93">
        <f>'Rekap Harian'!ID139</f>
        <v>0</v>
      </c>
      <c r="S137" s="93">
        <f t="shared" si="2"/>
        <v>0</v>
      </c>
      <c r="T137" s="46"/>
    </row>
    <row r="138" spans="1:20" ht="35.1" customHeight="1" x14ac:dyDescent="0.2">
      <c r="A138" s="42">
        <f t="shared" si="3"/>
        <v>130</v>
      </c>
      <c r="B138" s="43" t="str">
        <f>'Rekap Harian'!B140 &amp; CHAR(10) &amp; "NIP. " &amp; 'Rekap Harian'!C140</f>
        <v>0
NIP. 0</v>
      </c>
      <c r="C138" s="44">
        <f>'Daftar Pegawai'!H134</f>
        <v>0</v>
      </c>
      <c r="D138" s="45">
        <f>'Daftar Pegawai'!E134</f>
        <v>0</v>
      </c>
      <c r="E138" s="44">
        <f>'Daftar Pegawai'!F134</f>
        <v>0</v>
      </c>
      <c r="F138" s="44">
        <f>'Rekap Harian'!HN140</f>
        <v>0</v>
      </c>
      <c r="G138" s="44">
        <f>'Rekap Harian'!HS140</f>
        <v>0</v>
      </c>
      <c r="H138" s="44">
        <f>'Rekap Harian'!HT140</f>
        <v>0</v>
      </c>
      <c r="I138" s="44">
        <f>'Rekap Harian'!HU140</f>
        <v>0</v>
      </c>
      <c r="J138" s="44">
        <f>'Rekap Harian'!HV140</f>
        <v>0</v>
      </c>
      <c r="K138" s="44">
        <f>'Rekap Harian'!HW140</f>
        <v>0</v>
      </c>
      <c r="L138" s="44">
        <f>'Rekap Harian'!HX140</f>
        <v>0</v>
      </c>
      <c r="M138" s="93">
        <f>'Rekap Harian'!HY140</f>
        <v>0</v>
      </c>
      <c r="N138" s="93">
        <f>'Rekap Harian'!HZ140</f>
        <v>0</v>
      </c>
      <c r="O138" s="93">
        <f>'Rekap Harian'!IA140</f>
        <v>0</v>
      </c>
      <c r="P138" s="93">
        <f>'Rekap Harian'!IB140</f>
        <v>0</v>
      </c>
      <c r="Q138" s="93">
        <f>'Rekap Harian'!IC140</f>
        <v>0</v>
      </c>
      <c r="R138" s="93">
        <f>'Rekap Harian'!ID140</f>
        <v>0</v>
      </c>
      <c r="S138" s="93">
        <f t="shared" ref="S138:S201" si="4">SUM(M138:R138)</f>
        <v>0</v>
      </c>
      <c r="T138" s="46"/>
    </row>
    <row r="139" spans="1:20" ht="35.1" customHeight="1" x14ac:dyDescent="0.2">
      <c r="A139" s="42">
        <f t="shared" si="3"/>
        <v>131</v>
      </c>
      <c r="B139" s="43" t="str">
        <f>'Rekap Harian'!B141 &amp; CHAR(10) &amp; "NIP. " &amp; 'Rekap Harian'!C141</f>
        <v>0
NIP. 0</v>
      </c>
      <c r="C139" s="44">
        <f>'Daftar Pegawai'!H135</f>
        <v>0</v>
      </c>
      <c r="D139" s="45">
        <f>'Daftar Pegawai'!E135</f>
        <v>0</v>
      </c>
      <c r="E139" s="44">
        <f>'Daftar Pegawai'!F135</f>
        <v>0</v>
      </c>
      <c r="F139" s="44">
        <f>'Rekap Harian'!HN141</f>
        <v>0</v>
      </c>
      <c r="G139" s="44">
        <f>'Rekap Harian'!HS141</f>
        <v>0</v>
      </c>
      <c r="H139" s="44">
        <f>'Rekap Harian'!HT141</f>
        <v>0</v>
      </c>
      <c r="I139" s="44">
        <f>'Rekap Harian'!HU141</f>
        <v>0</v>
      </c>
      <c r="J139" s="44">
        <f>'Rekap Harian'!HV141</f>
        <v>0</v>
      </c>
      <c r="K139" s="44">
        <f>'Rekap Harian'!HW141</f>
        <v>0</v>
      </c>
      <c r="L139" s="44">
        <f>'Rekap Harian'!HX141</f>
        <v>0</v>
      </c>
      <c r="M139" s="93">
        <f>'Rekap Harian'!HY141</f>
        <v>0</v>
      </c>
      <c r="N139" s="93">
        <f>'Rekap Harian'!HZ141</f>
        <v>0</v>
      </c>
      <c r="O139" s="93">
        <f>'Rekap Harian'!IA141</f>
        <v>0</v>
      </c>
      <c r="P139" s="93">
        <f>'Rekap Harian'!IB141</f>
        <v>0</v>
      </c>
      <c r="Q139" s="93">
        <f>'Rekap Harian'!IC141</f>
        <v>0</v>
      </c>
      <c r="R139" s="93">
        <f>'Rekap Harian'!ID141</f>
        <v>0</v>
      </c>
      <c r="S139" s="93">
        <f t="shared" si="4"/>
        <v>0</v>
      </c>
      <c r="T139" s="46"/>
    </row>
    <row r="140" spans="1:20" ht="35.1" customHeight="1" x14ac:dyDescent="0.2">
      <c r="A140" s="42">
        <f t="shared" si="3"/>
        <v>132</v>
      </c>
      <c r="B140" s="43" t="str">
        <f>'Rekap Harian'!B142 &amp; CHAR(10) &amp; "NIP. " &amp; 'Rekap Harian'!C142</f>
        <v>0
NIP. 0</v>
      </c>
      <c r="C140" s="44">
        <f>'Daftar Pegawai'!H136</f>
        <v>0</v>
      </c>
      <c r="D140" s="45">
        <f>'Daftar Pegawai'!E136</f>
        <v>0</v>
      </c>
      <c r="E140" s="44">
        <f>'Daftar Pegawai'!F136</f>
        <v>0</v>
      </c>
      <c r="F140" s="44">
        <f>'Rekap Harian'!HN142</f>
        <v>0</v>
      </c>
      <c r="G140" s="44">
        <f>'Rekap Harian'!HS142</f>
        <v>0</v>
      </c>
      <c r="H140" s="44">
        <f>'Rekap Harian'!HT142</f>
        <v>0</v>
      </c>
      <c r="I140" s="44">
        <f>'Rekap Harian'!HU142</f>
        <v>0</v>
      </c>
      <c r="J140" s="44">
        <f>'Rekap Harian'!HV142</f>
        <v>0</v>
      </c>
      <c r="K140" s="44">
        <f>'Rekap Harian'!HW142</f>
        <v>0</v>
      </c>
      <c r="L140" s="44">
        <f>'Rekap Harian'!HX142</f>
        <v>0</v>
      </c>
      <c r="M140" s="93">
        <f>'Rekap Harian'!HY142</f>
        <v>0</v>
      </c>
      <c r="N140" s="93">
        <f>'Rekap Harian'!HZ142</f>
        <v>0</v>
      </c>
      <c r="O140" s="93">
        <f>'Rekap Harian'!IA142</f>
        <v>0</v>
      </c>
      <c r="P140" s="93">
        <f>'Rekap Harian'!IB142</f>
        <v>0</v>
      </c>
      <c r="Q140" s="93">
        <f>'Rekap Harian'!IC142</f>
        <v>0</v>
      </c>
      <c r="R140" s="93">
        <f>'Rekap Harian'!ID142</f>
        <v>0</v>
      </c>
      <c r="S140" s="93">
        <f t="shared" si="4"/>
        <v>0</v>
      </c>
      <c r="T140" s="46"/>
    </row>
    <row r="141" spans="1:20" ht="35.1" customHeight="1" x14ac:dyDescent="0.2">
      <c r="A141" s="42">
        <f t="shared" si="3"/>
        <v>133</v>
      </c>
      <c r="B141" s="43" t="str">
        <f>'Rekap Harian'!B143 &amp; CHAR(10) &amp; "NIP. " &amp; 'Rekap Harian'!C143</f>
        <v>0
NIP. 0</v>
      </c>
      <c r="C141" s="44">
        <f>'Daftar Pegawai'!H137</f>
        <v>0</v>
      </c>
      <c r="D141" s="45">
        <f>'Daftar Pegawai'!E137</f>
        <v>0</v>
      </c>
      <c r="E141" s="44">
        <f>'Daftar Pegawai'!F137</f>
        <v>0</v>
      </c>
      <c r="F141" s="44">
        <f>'Rekap Harian'!HN143</f>
        <v>0</v>
      </c>
      <c r="G141" s="44">
        <f>'Rekap Harian'!HS143</f>
        <v>0</v>
      </c>
      <c r="H141" s="44">
        <f>'Rekap Harian'!HT143</f>
        <v>0</v>
      </c>
      <c r="I141" s="44">
        <f>'Rekap Harian'!HU143</f>
        <v>0</v>
      </c>
      <c r="J141" s="44">
        <f>'Rekap Harian'!HV143</f>
        <v>0</v>
      </c>
      <c r="K141" s="44">
        <f>'Rekap Harian'!HW143</f>
        <v>0</v>
      </c>
      <c r="L141" s="44">
        <f>'Rekap Harian'!HX143</f>
        <v>0</v>
      </c>
      <c r="M141" s="93">
        <f>'Rekap Harian'!HY143</f>
        <v>0</v>
      </c>
      <c r="N141" s="93">
        <f>'Rekap Harian'!HZ143</f>
        <v>0</v>
      </c>
      <c r="O141" s="93">
        <f>'Rekap Harian'!IA143</f>
        <v>0</v>
      </c>
      <c r="P141" s="93">
        <f>'Rekap Harian'!IB143</f>
        <v>0</v>
      </c>
      <c r="Q141" s="93">
        <f>'Rekap Harian'!IC143</f>
        <v>0</v>
      </c>
      <c r="R141" s="93">
        <f>'Rekap Harian'!ID143</f>
        <v>0</v>
      </c>
      <c r="S141" s="93">
        <f t="shared" si="4"/>
        <v>0</v>
      </c>
      <c r="T141" s="46"/>
    </row>
    <row r="142" spans="1:20" ht="35.1" customHeight="1" x14ac:dyDescent="0.2">
      <c r="A142" s="42">
        <f t="shared" ref="A142:A205" si="5">ROW()-8</f>
        <v>134</v>
      </c>
      <c r="B142" s="43" t="str">
        <f>'Rekap Harian'!B144 &amp; CHAR(10) &amp; "NIP. " &amp; 'Rekap Harian'!C144</f>
        <v>0
NIP. 0</v>
      </c>
      <c r="C142" s="44">
        <f>'Daftar Pegawai'!H138</f>
        <v>0</v>
      </c>
      <c r="D142" s="45">
        <f>'Daftar Pegawai'!E138</f>
        <v>0</v>
      </c>
      <c r="E142" s="44">
        <f>'Daftar Pegawai'!F138</f>
        <v>0</v>
      </c>
      <c r="F142" s="44">
        <f>'Rekap Harian'!HN144</f>
        <v>0</v>
      </c>
      <c r="G142" s="44">
        <f>'Rekap Harian'!HS144</f>
        <v>0</v>
      </c>
      <c r="H142" s="44">
        <f>'Rekap Harian'!HT144</f>
        <v>0</v>
      </c>
      <c r="I142" s="44">
        <f>'Rekap Harian'!HU144</f>
        <v>0</v>
      </c>
      <c r="J142" s="44">
        <f>'Rekap Harian'!HV144</f>
        <v>0</v>
      </c>
      <c r="K142" s="44">
        <f>'Rekap Harian'!HW144</f>
        <v>0</v>
      </c>
      <c r="L142" s="44">
        <f>'Rekap Harian'!HX144</f>
        <v>0</v>
      </c>
      <c r="M142" s="93">
        <f>'Rekap Harian'!HY144</f>
        <v>0</v>
      </c>
      <c r="N142" s="93">
        <f>'Rekap Harian'!HZ144</f>
        <v>0</v>
      </c>
      <c r="O142" s="93">
        <f>'Rekap Harian'!IA144</f>
        <v>0</v>
      </c>
      <c r="P142" s="93">
        <f>'Rekap Harian'!IB144</f>
        <v>0</v>
      </c>
      <c r="Q142" s="93">
        <f>'Rekap Harian'!IC144</f>
        <v>0</v>
      </c>
      <c r="R142" s="93">
        <f>'Rekap Harian'!ID144</f>
        <v>0</v>
      </c>
      <c r="S142" s="93">
        <f t="shared" si="4"/>
        <v>0</v>
      </c>
      <c r="T142" s="46"/>
    </row>
    <row r="143" spans="1:20" ht="35.1" customHeight="1" x14ac:dyDescent="0.2">
      <c r="A143" s="42">
        <f t="shared" si="5"/>
        <v>135</v>
      </c>
      <c r="B143" s="43" t="str">
        <f>'Rekap Harian'!B145 &amp; CHAR(10) &amp; "NIP. " &amp; 'Rekap Harian'!C145</f>
        <v>0
NIP. 0</v>
      </c>
      <c r="C143" s="44">
        <f>'Daftar Pegawai'!H139</f>
        <v>0</v>
      </c>
      <c r="D143" s="45">
        <f>'Daftar Pegawai'!E139</f>
        <v>0</v>
      </c>
      <c r="E143" s="44">
        <f>'Daftar Pegawai'!F139</f>
        <v>0</v>
      </c>
      <c r="F143" s="44">
        <f>'Rekap Harian'!HN145</f>
        <v>0</v>
      </c>
      <c r="G143" s="44">
        <f>'Rekap Harian'!HS145</f>
        <v>0</v>
      </c>
      <c r="H143" s="44">
        <f>'Rekap Harian'!HT145</f>
        <v>0</v>
      </c>
      <c r="I143" s="44">
        <f>'Rekap Harian'!HU145</f>
        <v>0</v>
      </c>
      <c r="J143" s="44">
        <f>'Rekap Harian'!HV145</f>
        <v>0</v>
      </c>
      <c r="K143" s="44">
        <f>'Rekap Harian'!HW145</f>
        <v>0</v>
      </c>
      <c r="L143" s="44">
        <f>'Rekap Harian'!HX145</f>
        <v>0</v>
      </c>
      <c r="M143" s="93">
        <f>'Rekap Harian'!HY145</f>
        <v>0</v>
      </c>
      <c r="N143" s="93">
        <f>'Rekap Harian'!HZ145</f>
        <v>0</v>
      </c>
      <c r="O143" s="93">
        <f>'Rekap Harian'!IA145</f>
        <v>0</v>
      </c>
      <c r="P143" s="93">
        <f>'Rekap Harian'!IB145</f>
        <v>0</v>
      </c>
      <c r="Q143" s="93">
        <f>'Rekap Harian'!IC145</f>
        <v>0</v>
      </c>
      <c r="R143" s="93">
        <f>'Rekap Harian'!ID145</f>
        <v>0</v>
      </c>
      <c r="S143" s="93">
        <f t="shared" si="4"/>
        <v>0</v>
      </c>
      <c r="T143" s="46"/>
    </row>
    <row r="144" spans="1:20" ht="35.1" customHeight="1" x14ac:dyDescent="0.2">
      <c r="A144" s="42">
        <f t="shared" si="5"/>
        <v>136</v>
      </c>
      <c r="B144" s="43" t="str">
        <f>'Rekap Harian'!B146 &amp; CHAR(10) &amp; "NIP. " &amp; 'Rekap Harian'!C146</f>
        <v>0
NIP. 0</v>
      </c>
      <c r="C144" s="44">
        <f>'Daftar Pegawai'!H140</f>
        <v>0</v>
      </c>
      <c r="D144" s="45">
        <f>'Daftar Pegawai'!E140</f>
        <v>0</v>
      </c>
      <c r="E144" s="44">
        <f>'Daftar Pegawai'!F140</f>
        <v>0</v>
      </c>
      <c r="F144" s="44">
        <f>'Rekap Harian'!HN146</f>
        <v>0</v>
      </c>
      <c r="G144" s="44">
        <f>'Rekap Harian'!HS146</f>
        <v>0</v>
      </c>
      <c r="H144" s="44">
        <f>'Rekap Harian'!HT146</f>
        <v>0</v>
      </c>
      <c r="I144" s="44">
        <f>'Rekap Harian'!HU146</f>
        <v>0</v>
      </c>
      <c r="J144" s="44">
        <f>'Rekap Harian'!HV146</f>
        <v>0</v>
      </c>
      <c r="K144" s="44">
        <f>'Rekap Harian'!HW146</f>
        <v>0</v>
      </c>
      <c r="L144" s="44">
        <f>'Rekap Harian'!HX146</f>
        <v>0</v>
      </c>
      <c r="M144" s="93">
        <f>'Rekap Harian'!HY146</f>
        <v>0</v>
      </c>
      <c r="N144" s="93">
        <f>'Rekap Harian'!HZ146</f>
        <v>0</v>
      </c>
      <c r="O144" s="93">
        <f>'Rekap Harian'!IA146</f>
        <v>0</v>
      </c>
      <c r="P144" s="93">
        <f>'Rekap Harian'!IB146</f>
        <v>0</v>
      </c>
      <c r="Q144" s="93">
        <f>'Rekap Harian'!IC146</f>
        <v>0</v>
      </c>
      <c r="R144" s="93">
        <f>'Rekap Harian'!ID146</f>
        <v>0</v>
      </c>
      <c r="S144" s="93">
        <f t="shared" si="4"/>
        <v>0</v>
      </c>
      <c r="T144" s="46"/>
    </row>
    <row r="145" spans="1:20" ht="35.1" customHeight="1" x14ac:dyDescent="0.2">
      <c r="A145" s="42">
        <f t="shared" si="5"/>
        <v>137</v>
      </c>
      <c r="B145" s="43" t="str">
        <f>'Rekap Harian'!B147 &amp; CHAR(10) &amp; "NIP. " &amp; 'Rekap Harian'!C147</f>
        <v>0
NIP. 0</v>
      </c>
      <c r="C145" s="44">
        <f>'Daftar Pegawai'!H141</f>
        <v>0</v>
      </c>
      <c r="D145" s="45">
        <f>'Daftar Pegawai'!E141</f>
        <v>0</v>
      </c>
      <c r="E145" s="44">
        <f>'Daftar Pegawai'!F141</f>
        <v>0</v>
      </c>
      <c r="F145" s="44">
        <f>'Rekap Harian'!HN147</f>
        <v>0</v>
      </c>
      <c r="G145" s="44">
        <f>'Rekap Harian'!HS147</f>
        <v>0</v>
      </c>
      <c r="H145" s="44">
        <f>'Rekap Harian'!HT147</f>
        <v>0</v>
      </c>
      <c r="I145" s="44">
        <f>'Rekap Harian'!HU147</f>
        <v>0</v>
      </c>
      <c r="J145" s="44">
        <f>'Rekap Harian'!HV147</f>
        <v>0</v>
      </c>
      <c r="K145" s="44">
        <f>'Rekap Harian'!HW147</f>
        <v>0</v>
      </c>
      <c r="L145" s="44">
        <f>'Rekap Harian'!HX147</f>
        <v>0</v>
      </c>
      <c r="M145" s="93">
        <f>'Rekap Harian'!HY147</f>
        <v>0</v>
      </c>
      <c r="N145" s="93">
        <f>'Rekap Harian'!HZ147</f>
        <v>0</v>
      </c>
      <c r="O145" s="93">
        <f>'Rekap Harian'!IA147</f>
        <v>0</v>
      </c>
      <c r="P145" s="93">
        <f>'Rekap Harian'!IB147</f>
        <v>0</v>
      </c>
      <c r="Q145" s="93">
        <f>'Rekap Harian'!IC147</f>
        <v>0</v>
      </c>
      <c r="R145" s="93">
        <f>'Rekap Harian'!ID147</f>
        <v>0</v>
      </c>
      <c r="S145" s="93">
        <f t="shared" si="4"/>
        <v>0</v>
      </c>
      <c r="T145" s="46"/>
    </row>
    <row r="146" spans="1:20" ht="35.1" customHeight="1" x14ac:dyDescent="0.2">
      <c r="A146" s="42">
        <f t="shared" si="5"/>
        <v>138</v>
      </c>
      <c r="B146" s="43" t="str">
        <f>'Rekap Harian'!B148 &amp; CHAR(10) &amp; "NIP. " &amp; 'Rekap Harian'!C148</f>
        <v>0
NIP. 0</v>
      </c>
      <c r="C146" s="44">
        <f>'Daftar Pegawai'!H142</f>
        <v>0</v>
      </c>
      <c r="D146" s="45">
        <f>'Daftar Pegawai'!E142</f>
        <v>0</v>
      </c>
      <c r="E146" s="44">
        <f>'Daftar Pegawai'!F142</f>
        <v>0</v>
      </c>
      <c r="F146" s="44">
        <f>'Rekap Harian'!HN148</f>
        <v>0</v>
      </c>
      <c r="G146" s="44">
        <f>'Rekap Harian'!HS148</f>
        <v>0</v>
      </c>
      <c r="H146" s="44">
        <f>'Rekap Harian'!HT148</f>
        <v>0</v>
      </c>
      <c r="I146" s="44">
        <f>'Rekap Harian'!HU148</f>
        <v>0</v>
      </c>
      <c r="J146" s="44">
        <f>'Rekap Harian'!HV148</f>
        <v>0</v>
      </c>
      <c r="K146" s="44">
        <f>'Rekap Harian'!HW148</f>
        <v>0</v>
      </c>
      <c r="L146" s="44">
        <f>'Rekap Harian'!HX148</f>
        <v>0</v>
      </c>
      <c r="M146" s="93">
        <f>'Rekap Harian'!HY148</f>
        <v>0</v>
      </c>
      <c r="N146" s="93">
        <f>'Rekap Harian'!HZ148</f>
        <v>0</v>
      </c>
      <c r="O146" s="93">
        <f>'Rekap Harian'!IA148</f>
        <v>0</v>
      </c>
      <c r="P146" s="93">
        <f>'Rekap Harian'!IB148</f>
        <v>0</v>
      </c>
      <c r="Q146" s="93">
        <f>'Rekap Harian'!IC148</f>
        <v>0</v>
      </c>
      <c r="R146" s="93">
        <f>'Rekap Harian'!ID148</f>
        <v>0</v>
      </c>
      <c r="S146" s="93">
        <f t="shared" si="4"/>
        <v>0</v>
      </c>
      <c r="T146" s="46"/>
    </row>
    <row r="147" spans="1:20" ht="35.1" customHeight="1" x14ac:dyDescent="0.2">
      <c r="A147" s="42">
        <f t="shared" si="5"/>
        <v>139</v>
      </c>
      <c r="B147" s="43" t="str">
        <f>'Rekap Harian'!B149 &amp; CHAR(10) &amp; "NIP. " &amp; 'Rekap Harian'!C149</f>
        <v>0
NIP. 0</v>
      </c>
      <c r="C147" s="44">
        <f>'Daftar Pegawai'!H143</f>
        <v>0</v>
      </c>
      <c r="D147" s="45">
        <f>'Daftar Pegawai'!E143</f>
        <v>0</v>
      </c>
      <c r="E147" s="44">
        <f>'Daftar Pegawai'!F143</f>
        <v>0</v>
      </c>
      <c r="F147" s="44">
        <f>'Rekap Harian'!HN149</f>
        <v>0</v>
      </c>
      <c r="G147" s="44">
        <f>'Rekap Harian'!HS149</f>
        <v>0</v>
      </c>
      <c r="H147" s="44">
        <f>'Rekap Harian'!HT149</f>
        <v>0</v>
      </c>
      <c r="I147" s="44">
        <f>'Rekap Harian'!HU149</f>
        <v>0</v>
      </c>
      <c r="J147" s="44">
        <f>'Rekap Harian'!HV149</f>
        <v>0</v>
      </c>
      <c r="K147" s="44">
        <f>'Rekap Harian'!HW149</f>
        <v>0</v>
      </c>
      <c r="L147" s="44">
        <f>'Rekap Harian'!HX149</f>
        <v>0</v>
      </c>
      <c r="M147" s="93">
        <f>'Rekap Harian'!HY149</f>
        <v>0</v>
      </c>
      <c r="N147" s="93">
        <f>'Rekap Harian'!HZ149</f>
        <v>0</v>
      </c>
      <c r="O147" s="93">
        <f>'Rekap Harian'!IA149</f>
        <v>0</v>
      </c>
      <c r="P147" s="93">
        <f>'Rekap Harian'!IB149</f>
        <v>0</v>
      </c>
      <c r="Q147" s="93">
        <f>'Rekap Harian'!IC149</f>
        <v>0</v>
      </c>
      <c r="R147" s="93">
        <f>'Rekap Harian'!ID149</f>
        <v>0</v>
      </c>
      <c r="S147" s="93">
        <f t="shared" si="4"/>
        <v>0</v>
      </c>
      <c r="T147" s="46"/>
    </row>
    <row r="148" spans="1:20" ht="35.1" customHeight="1" x14ac:dyDescent="0.2">
      <c r="A148" s="42">
        <f t="shared" si="5"/>
        <v>140</v>
      </c>
      <c r="B148" s="43" t="str">
        <f>'Rekap Harian'!B150 &amp; CHAR(10) &amp; "NIP. " &amp; 'Rekap Harian'!C150</f>
        <v>0
NIP. 0</v>
      </c>
      <c r="C148" s="44">
        <f>'Daftar Pegawai'!H144</f>
        <v>0</v>
      </c>
      <c r="D148" s="45">
        <f>'Daftar Pegawai'!E144</f>
        <v>0</v>
      </c>
      <c r="E148" s="44">
        <f>'Daftar Pegawai'!F144</f>
        <v>0</v>
      </c>
      <c r="F148" s="44">
        <f>'Rekap Harian'!HN150</f>
        <v>0</v>
      </c>
      <c r="G148" s="44">
        <f>'Rekap Harian'!HS150</f>
        <v>0</v>
      </c>
      <c r="H148" s="44">
        <f>'Rekap Harian'!HT150</f>
        <v>0</v>
      </c>
      <c r="I148" s="44">
        <f>'Rekap Harian'!HU150</f>
        <v>0</v>
      </c>
      <c r="J148" s="44">
        <f>'Rekap Harian'!HV150</f>
        <v>0</v>
      </c>
      <c r="K148" s="44">
        <f>'Rekap Harian'!HW150</f>
        <v>0</v>
      </c>
      <c r="L148" s="44">
        <f>'Rekap Harian'!HX150</f>
        <v>0</v>
      </c>
      <c r="M148" s="93">
        <f>'Rekap Harian'!HY150</f>
        <v>0</v>
      </c>
      <c r="N148" s="93">
        <f>'Rekap Harian'!HZ150</f>
        <v>0</v>
      </c>
      <c r="O148" s="93">
        <f>'Rekap Harian'!IA150</f>
        <v>0</v>
      </c>
      <c r="P148" s="93">
        <f>'Rekap Harian'!IB150</f>
        <v>0</v>
      </c>
      <c r="Q148" s="93">
        <f>'Rekap Harian'!IC150</f>
        <v>0</v>
      </c>
      <c r="R148" s="93">
        <f>'Rekap Harian'!ID150</f>
        <v>0</v>
      </c>
      <c r="S148" s="93">
        <f t="shared" si="4"/>
        <v>0</v>
      </c>
      <c r="T148" s="46"/>
    </row>
    <row r="149" spans="1:20" ht="35.1" customHeight="1" x14ac:dyDescent="0.2">
      <c r="A149" s="42">
        <f t="shared" si="5"/>
        <v>141</v>
      </c>
      <c r="B149" s="43" t="str">
        <f>'Rekap Harian'!B151 &amp; CHAR(10) &amp; "NIP. " &amp; 'Rekap Harian'!C151</f>
        <v>0
NIP. 0</v>
      </c>
      <c r="C149" s="44">
        <f>'Daftar Pegawai'!H145</f>
        <v>0</v>
      </c>
      <c r="D149" s="45">
        <f>'Daftar Pegawai'!E145</f>
        <v>0</v>
      </c>
      <c r="E149" s="44">
        <f>'Daftar Pegawai'!F145</f>
        <v>0</v>
      </c>
      <c r="F149" s="44">
        <f>'Rekap Harian'!HN151</f>
        <v>0</v>
      </c>
      <c r="G149" s="44">
        <f>'Rekap Harian'!HS151</f>
        <v>0</v>
      </c>
      <c r="H149" s="44">
        <f>'Rekap Harian'!HT151</f>
        <v>0</v>
      </c>
      <c r="I149" s="44">
        <f>'Rekap Harian'!HU151</f>
        <v>0</v>
      </c>
      <c r="J149" s="44">
        <f>'Rekap Harian'!HV151</f>
        <v>0</v>
      </c>
      <c r="K149" s="44">
        <f>'Rekap Harian'!HW151</f>
        <v>0</v>
      </c>
      <c r="L149" s="44">
        <f>'Rekap Harian'!HX151</f>
        <v>0</v>
      </c>
      <c r="M149" s="93">
        <f>'Rekap Harian'!HY151</f>
        <v>0</v>
      </c>
      <c r="N149" s="93">
        <f>'Rekap Harian'!HZ151</f>
        <v>0</v>
      </c>
      <c r="O149" s="93">
        <f>'Rekap Harian'!IA151</f>
        <v>0</v>
      </c>
      <c r="P149" s="93">
        <f>'Rekap Harian'!IB151</f>
        <v>0</v>
      </c>
      <c r="Q149" s="93">
        <f>'Rekap Harian'!IC151</f>
        <v>0</v>
      </c>
      <c r="R149" s="93">
        <f>'Rekap Harian'!ID151</f>
        <v>0</v>
      </c>
      <c r="S149" s="93">
        <f t="shared" si="4"/>
        <v>0</v>
      </c>
      <c r="T149" s="46"/>
    </row>
    <row r="150" spans="1:20" ht="35.1" customHeight="1" x14ac:dyDescent="0.2">
      <c r="A150" s="42">
        <f t="shared" si="5"/>
        <v>142</v>
      </c>
      <c r="B150" s="43" t="str">
        <f>'Rekap Harian'!B152 &amp; CHAR(10) &amp; "NIP. " &amp; 'Rekap Harian'!C152</f>
        <v>0
NIP. 0</v>
      </c>
      <c r="C150" s="44">
        <f>'Daftar Pegawai'!H146</f>
        <v>0</v>
      </c>
      <c r="D150" s="45">
        <f>'Daftar Pegawai'!E146</f>
        <v>0</v>
      </c>
      <c r="E150" s="44">
        <f>'Daftar Pegawai'!F146</f>
        <v>0</v>
      </c>
      <c r="F150" s="44">
        <f>'Rekap Harian'!HN152</f>
        <v>0</v>
      </c>
      <c r="G150" s="44">
        <f>'Rekap Harian'!HS152</f>
        <v>0</v>
      </c>
      <c r="H150" s="44">
        <f>'Rekap Harian'!HT152</f>
        <v>0</v>
      </c>
      <c r="I150" s="44">
        <f>'Rekap Harian'!HU152</f>
        <v>0</v>
      </c>
      <c r="J150" s="44">
        <f>'Rekap Harian'!HV152</f>
        <v>0</v>
      </c>
      <c r="K150" s="44">
        <f>'Rekap Harian'!HW152</f>
        <v>0</v>
      </c>
      <c r="L150" s="44">
        <f>'Rekap Harian'!HX152</f>
        <v>0</v>
      </c>
      <c r="M150" s="93">
        <f>'Rekap Harian'!HY152</f>
        <v>0</v>
      </c>
      <c r="N150" s="93">
        <f>'Rekap Harian'!HZ152</f>
        <v>0</v>
      </c>
      <c r="O150" s="93">
        <f>'Rekap Harian'!IA152</f>
        <v>0</v>
      </c>
      <c r="P150" s="93">
        <f>'Rekap Harian'!IB152</f>
        <v>0</v>
      </c>
      <c r="Q150" s="93">
        <f>'Rekap Harian'!IC152</f>
        <v>0</v>
      </c>
      <c r="R150" s="93">
        <f>'Rekap Harian'!ID152</f>
        <v>0</v>
      </c>
      <c r="S150" s="93">
        <f t="shared" si="4"/>
        <v>0</v>
      </c>
      <c r="T150" s="46"/>
    </row>
    <row r="151" spans="1:20" ht="35.1" customHeight="1" x14ac:dyDescent="0.2">
      <c r="A151" s="42">
        <f t="shared" si="5"/>
        <v>143</v>
      </c>
      <c r="B151" s="43" t="str">
        <f>'Rekap Harian'!B153 &amp; CHAR(10) &amp; "NIP. " &amp; 'Rekap Harian'!C153</f>
        <v>0
NIP. 0</v>
      </c>
      <c r="C151" s="44">
        <f>'Daftar Pegawai'!H147</f>
        <v>0</v>
      </c>
      <c r="D151" s="45">
        <f>'Daftar Pegawai'!E147</f>
        <v>0</v>
      </c>
      <c r="E151" s="44">
        <f>'Daftar Pegawai'!F147</f>
        <v>0</v>
      </c>
      <c r="F151" s="44">
        <f>'Rekap Harian'!HN153</f>
        <v>0</v>
      </c>
      <c r="G151" s="44">
        <f>'Rekap Harian'!HS153</f>
        <v>0</v>
      </c>
      <c r="H151" s="44">
        <f>'Rekap Harian'!HT153</f>
        <v>0</v>
      </c>
      <c r="I151" s="44">
        <f>'Rekap Harian'!HU153</f>
        <v>0</v>
      </c>
      <c r="J151" s="44">
        <f>'Rekap Harian'!HV153</f>
        <v>0</v>
      </c>
      <c r="K151" s="44">
        <f>'Rekap Harian'!HW153</f>
        <v>0</v>
      </c>
      <c r="L151" s="44">
        <f>'Rekap Harian'!HX153</f>
        <v>0</v>
      </c>
      <c r="M151" s="93">
        <f>'Rekap Harian'!HY153</f>
        <v>0</v>
      </c>
      <c r="N151" s="93">
        <f>'Rekap Harian'!HZ153</f>
        <v>0</v>
      </c>
      <c r="O151" s="93">
        <f>'Rekap Harian'!IA153</f>
        <v>0</v>
      </c>
      <c r="P151" s="93">
        <f>'Rekap Harian'!IB153</f>
        <v>0</v>
      </c>
      <c r="Q151" s="93">
        <f>'Rekap Harian'!IC153</f>
        <v>0</v>
      </c>
      <c r="R151" s="93">
        <f>'Rekap Harian'!ID153</f>
        <v>0</v>
      </c>
      <c r="S151" s="93">
        <f t="shared" si="4"/>
        <v>0</v>
      </c>
      <c r="T151" s="46"/>
    </row>
    <row r="152" spans="1:20" ht="35.1" customHeight="1" x14ac:dyDescent="0.2">
      <c r="A152" s="42">
        <f t="shared" si="5"/>
        <v>144</v>
      </c>
      <c r="B152" s="43" t="str">
        <f>'Rekap Harian'!B154 &amp; CHAR(10) &amp; "NIP. " &amp; 'Rekap Harian'!C154</f>
        <v>0
NIP. 0</v>
      </c>
      <c r="C152" s="44">
        <f>'Daftar Pegawai'!H148</f>
        <v>0</v>
      </c>
      <c r="D152" s="45">
        <f>'Daftar Pegawai'!E148</f>
        <v>0</v>
      </c>
      <c r="E152" s="44">
        <f>'Daftar Pegawai'!F148</f>
        <v>0</v>
      </c>
      <c r="F152" s="44">
        <f>'Rekap Harian'!HN154</f>
        <v>0</v>
      </c>
      <c r="G152" s="44">
        <f>'Rekap Harian'!HS154</f>
        <v>0</v>
      </c>
      <c r="H152" s="44">
        <f>'Rekap Harian'!HT154</f>
        <v>0</v>
      </c>
      <c r="I152" s="44">
        <f>'Rekap Harian'!HU154</f>
        <v>0</v>
      </c>
      <c r="J152" s="44">
        <f>'Rekap Harian'!HV154</f>
        <v>0</v>
      </c>
      <c r="K152" s="44">
        <f>'Rekap Harian'!HW154</f>
        <v>0</v>
      </c>
      <c r="L152" s="44">
        <f>'Rekap Harian'!HX154</f>
        <v>0</v>
      </c>
      <c r="M152" s="93">
        <f>'Rekap Harian'!HY154</f>
        <v>0</v>
      </c>
      <c r="N152" s="93">
        <f>'Rekap Harian'!HZ154</f>
        <v>0</v>
      </c>
      <c r="O152" s="93">
        <f>'Rekap Harian'!IA154</f>
        <v>0</v>
      </c>
      <c r="P152" s="93">
        <f>'Rekap Harian'!IB154</f>
        <v>0</v>
      </c>
      <c r="Q152" s="93">
        <f>'Rekap Harian'!IC154</f>
        <v>0</v>
      </c>
      <c r="R152" s="93">
        <f>'Rekap Harian'!ID154</f>
        <v>0</v>
      </c>
      <c r="S152" s="93">
        <f t="shared" si="4"/>
        <v>0</v>
      </c>
      <c r="T152" s="46"/>
    </row>
    <row r="153" spans="1:20" ht="35.1" customHeight="1" x14ac:dyDescent="0.2">
      <c r="A153" s="42">
        <f t="shared" si="5"/>
        <v>145</v>
      </c>
      <c r="B153" s="43" t="str">
        <f>'Rekap Harian'!B155 &amp; CHAR(10) &amp; "NIP. " &amp; 'Rekap Harian'!C155</f>
        <v>0
NIP. 0</v>
      </c>
      <c r="C153" s="44">
        <f>'Daftar Pegawai'!H149</f>
        <v>0</v>
      </c>
      <c r="D153" s="45">
        <f>'Daftar Pegawai'!E149</f>
        <v>0</v>
      </c>
      <c r="E153" s="44">
        <f>'Daftar Pegawai'!F149</f>
        <v>0</v>
      </c>
      <c r="F153" s="44">
        <f>'Rekap Harian'!HN155</f>
        <v>0</v>
      </c>
      <c r="G153" s="44">
        <f>'Rekap Harian'!HS155</f>
        <v>0</v>
      </c>
      <c r="H153" s="44">
        <f>'Rekap Harian'!HT155</f>
        <v>0</v>
      </c>
      <c r="I153" s="44">
        <f>'Rekap Harian'!HU155</f>
        <v>0</v>
      </c>
      <c r="J153" s="44">
        <f>'Rekap Harian'!HV155</f>
        <v>0</v>
      </c>
      <c r="K153" s="44">
        <f>'Rekap Harian'!HW155</f>
        <v>0</v>
      </c>
      <c r="L153" s="44">
        <f>'Rekap Harian'!HX155</f>
        <v>0</v>
      </c>
      <c r="M153" s="93">
        <f>'Rekap Harian'!HY155</f>
        <v>0</v>
      </c>
      <c r="N153" s="93">
        <f>'Rekap Harian'!HZ155</f>
        <v>0</v>
      </c>
      <c r="O153" s="93">
        <f>'Rekap Harian'!IA155</f>
        <v>0</v>
      </c>
      <c r="P153" s="93">
        <f>'Rekap Harian'!IB155</f>
        <v>0</v>
      </c>
      <c r="Q153" s="93">
        <f>'Rekap Harian'!IC155</f>
        <v>0</v>
      </c>
      <c r="R153" s="93">
        <f>'Rekap Harian'!ID155</f>
        <v>0</v>
      </c>
      <c r="S153" s="93">
        <f t="shared" si="4"/>
        <v>0</v>
      </c>
      <c r="T153" s="46"/>
    </row>
    <row r="154" spans="1:20" ht="35.1" customHeight="1" x14ac:dyDescent="0.2">
      <c r="A154" s="42">
        <f t="shared" si="5"/>
        <v>146</v>
      </c>
      <c r="B154" s="43" t="str">
        <f>'Rekap Harian'!B156 &amp; CHAR(10) &amp; "NIP. " &amp; 'Rekap Harian'!C156</f>
        <v>0
NIP. 0</v>
      </c>
      <c r="C154" s="44">
        <f>'Daftar Pegawai'!H150</f>
        <v>0</v>
      </c>
      <c r="D154" s="45">
        <f>'Daftar Pegawai'!E150</f>
        <v>0</v>
      </c>
      <c r="E154" s="44">
        <f>'Daftar Pegawai'!F150</f>
        <v>0</v>
      </c>
      <c r="F154" s="44">
        <f>'Rekap Harian'!HN156</f>
        <v>0</v>
      </c>
      <c r="G154" s="44">
        <f>'Rekap Harian'!HS156</f>
        <v>0</v>
      </c>
      <c r="H154" s="44">
        <f>'Rekap Harian'!HT156</f>
        <v>0</v>
      </c>
      <c r="I154" s="44">
        <f>'Rekap Harian'!HU156</f>
        <v>0</v>
      </c>
      <c r="J154" s="44">
        <f>'Rekap Harian'!HV156</f>
        <v>0</v>
      </c>
      <c r="K154" s="44">
        <f>'Rekap Harian'!HW156</f>
        <v>0</v>
      </c>
      <c r="L154" s="44">
        <f>'Rekap Harian'!HX156</f>
        <v>0</v>
      </c>
      <c r="M154" s="93">
        <f>'Rekap Harian'!HY156</f>
        <v>0</v>
      </c>
      <c r="N154" s="93">
        <f>'Rekap Harian'!HZ156</f>
        <v>0</v>
      </c>
      <c r="O154" s="93">
        <f>'Rekap Harian'!IA156</f>
        <v>0</v>
      </c>
      <c r="P154" s="93">
        <f>'Rekap Harian'!IB156</f>
        <v>0</v>
      </c>
      <c r="Q154" s="93">
        <f>'Rekap Harian'!IC156</f>
        <v>0</v>
      </c>
      <c r="R154" s="93">
        <f>'Rekap Harian'!ID156</f>
        <v>0</v>
      </c>
      <c r="S154" s="93">
        <f t="shared" si="4"/>
        <v>0</v>
      </c>
      <c r="T154" s="46"/>
    </row>
    <row r="155" spans="1:20" ht="35.1" customHeight="1" x14ac:dyDescent="0.2">
      <c r="A155" s="42">
        <f t="shared" si="5"/>
        <v>147</v>
      </c>
      <c r="B155" s="43" t="str">
        <f>'Rekap Harian'!B157 &amp; CHAR(10) &amp; "NIP. " &amp; 'Rekap Harian'!C157</f>
        <v>0
NIP. 0</v>
      </c>
      <c r="C155" s="44">
        <f>'Daftar Pegawai'!H151</f>
        <v>0</v>
      </c>
      <c r="D155" s="45">
        <f>'Daftar Pegawai'!E151</f>
        <v>0</v>
      </c>
      <c r="E155" s="44">
        <f>'Daftar Pegawai'!F151</f>
        <v>0</v>
      </c>
      <c r="F155" s="44">
        <f>'Rekap Harian'!HN157</f>
        <v>0</v>
      </c>
      <c r="G155" s="44">
        <f>'Rekap Harian'!HS157</f>
        <v>0</v>
      </c>
      <c r="H155" s="44">
        <f>'Rekap Harian'!HT157</f>
        <v>0</v>
      </c>
      <c r="I155" s="44">
        <f>'Rekap Harian'!HU157</f>
        <v>0</v>
      </c>
      <c r="J155" s="44">
        <f>'Rekap Harian'!HV157</f>
        <v>0</v>
      </c>
      <c r="K155" s="44">
        <f>'Rekap Harian'!HW157</f>
        <v>0</v>
      </c>
      <c r="L155" s="44">
        <f>'Rekap Harian'!HX157</f>
        <v>0</v>
      </c>
      <c r="M155" s="93">
        <f>'Rekap Harian'!HY157</f>
        <v>0</v>
      </c>
      <c r="N155" s="93">
        <f>'Rekap Harian'!HZ157</f>
        <v>0</v>
      </c>
      <c r="O155" s="93">
        <f>'Rekap Harian'!IA157</f>
        <v>0</v>
      </c>
      <c r="P155" s="93">
        <f>'Rekap Harian'!IB157</f>
        <v>0</v>
      </c>
      <c r="Q155" s="93">
        <f>'Rekap Harian'!IC157</f>
        <v>0</v>
      </c>
      <c r="R155" s="93">
        <f>'Rekap Harian'!ID157</f>
        <v>0</v>
      </c>
      <c r="S155" s="93">
        <f t="shared" si="4"/>
        <v>0</v>
      </c>
      <c r="T155" s="46"/>
    </row>
    <row r="156" spans="1:20" ht="35.1" customHeight="1" x14ac:dyDescent="0.2">
      <c r="A156" s="42">
        <f t="shared" si="5"/>
        <v>148</v>
      </c>
      <c r="B156" s="43" t="str">
        <f>'Rekap Harian'!B158 &amp; CHAR(10) &amp; "NIP. " &amp; 'Rekap Harian'!C158</f>
        <v>0
NIP. 0</v>
      </c>
      <c r="C156" s="44">
        <f>'Daftar Pegawai'!H152</f>
        <v>0</v>
      </c>
      <c r="D156" s="45">
        <f>'Daftar Pegawai'!E152</f>
        <v>0</v>
      </c>
      <c r="E156" s="44">
        <f>'Daftar Pegawai'!F152</f>
        <v>0</v>
      </c>
      <c r="F156" s="44">
        <f>'Rekap Harian'!HN158</f>
        <v>0</v>
      </c>
      <c r="G156" s="44">
        <f>'Rekap Harian'!HS158</f>
        <v>0</v>
      </c>
      <c r="H156" s="44">
        <f>'Rekap Harian'!HT158</f>
        <v>0</v>
      </c>
      <c r="I156" s="44">
        <f>'Rekap Harian'!HU158</f>
        <v>0</v>
      </c>
      <c r="J156" s="44">
        <f>'Rekap Harian'!HV158</f>
        <v>0</v>
      </c>
      <c r="K156" s="44">
        <f>'Rekap Harian'!HW158</f>
        <v>0</v>
      </c>
      <c r="L156" s="44">
        <f>'Rekap Harian'!HX158</f>
        <v>0</v>
      </c>
      <c r="M156" s="93">
        <f>'Rekap Harian'!HY158</f>
        <v>0</v>
      </c>
      <c r="N156" s="93">
        <f>'Rekap Harian'!HZ158</f>
        <v>0</v>
      </c>
      <c r="O156" s="93">
        <f>'Rekap Harian'!IA158</f>
        <v>0</v>
      </c>
      <c r="P156" s="93">
        <f>'Rekap Harian'!IB158</f>
        <v>0</v>
      </c>
      <c r="Q156" s="93">
        <f>'Rekap Harian'!IC158</f>
        <v>0</v>
      </c>
      <c r="R156" s="93">
        <f>'Rekap Harian'!ID158</f>
        <v>0</v>
      </c>
      <c r="S156" s="93">
        <f t="shared" si="4"/>
        <v>0</v>
      </c>
      <c r="T156" s="46"/>
    </row>
    <row r="157" spans="1:20" ht="35.1" customHeight="1" x14ac:dyDescent="0.2">
      <c r="A157" s="42">
        <f t="shared" si="5"/>
        <v>149</v>
      </c>
      <c r="B157" s="43" t="str">
        <f>'Rekap Harian'!B159 &amp; CHAR(10) &amp; "NIP. " &amp; 'Rekap Harian'!C159</f>
        <v>0
NIP. 0</v>
      </c>
      <c r="C157" s="44">
        <f>'Daftar Pegawai'!H153</f>
        <v>0</v>
      </c>
      <c r="D157" s="45">
        <f>'Daftar Pegawai'!E153</f>
        <v>0</v>
      </c>
      <c r="E157" s="44">
        <f>'Daftar Pegawai'!F153</f>
        <v>0</v>
      </c>
      <c r="F157" s="44">
        <f>'Rekap Harian'!HN159</f>
        <v>0</v>
      </c>
      <c r="G157" s="44">
        <f>'Rekap Harian'!HS159</f>
        <v>0</v>
      </c>
      <c r="H157" s="44">
        <f>'Rekap Harian'!HT159</f>
        <v>0</v>
      </c>
      <c r="I157" s="44">
        <f>'Rekap Harian'!HU159</f>
        <v>0</v>
      </c>
      <c r="J157" s="44">
        <f>'Rekap Harian'!HV159</f>
        <v>0</v>
      </c>
      <c r="K157" s="44">
        <f>'Rekap Harian'!HW159</f>
        <v>0</v>
      </c>
      <c r="L157" s="44">
        <f>'Rekap Harian'!HX159</f>
        <v>0</v>
      </c>
      <c r="M157" s="93">
        <f>'Rekap Harian'!HY159</f>
        <v>0</v>
      </c>
      <c r="N157" s="93">
        <f>'Rekap Harian'!HZ159</f>
        <v>0</v>
      </c>
      <c r="O157" s="93">
        <f>'Rekap Harian'!IA159</f>
        <v>0</v>
      </c>
      <c r="P157" s="93">
        <f>'Rekap Harian'!IB159</f>
        <v>0</v>
      </c>
      <c r="Q157" s="93">
        <f>'Rekap Harian'!IC159</f>
        <v>0</v>
      </c>
      <c r="R157" s="93">
        <f>'Rekap Harian'!ID159</f>
        <v>0</v>
      </c>
      <c r="S157" s="93">
        <f t="shared" si="4"/>
        <v>0</v>
      </c>
      <c r="T157" s="46"/>
    </row>
    <row r="158" spans="1:20" ht="35.1" customHeight="1" x14ac:dyDescent="0.2">
      <c r="A158" s="42">
        <f t="shared" si="5"/>
        <v>150</v>
      </c>
      <c r="B158" s="43" t="str">
        <f>'Rekap Harian'!B160 &amp; CHAR(10) &amp; "NIP. " &amp; 'Rekap Harian'!C160</f>
        <v>0
NIP. 0</v>
      </c>
      <c r="C158" s="44">
        <f>'Daftar Pegawai'!H154</f>
        <v>0</v>
      </c>
      <c r="D158" s="45">
        <f>'Daftar Pegawai'!E154</f>
        <v>0</v>
      </c>
      <c r="E158" s="44">
        <f>'Daftar Pegawai'!F154</f>
        <v>0</v>
      </c>
      <c r="F158" s="44">
        <f>'Rekap Harian'!HN160</f>
        <v>0</v>
      </c>
      <c r="G158" s="44">
        <f>'Rekap Harian'!HS160</f>
        <v>0</v>
      </c>
      <c r="H158" s="44">
        <f>'Rekap Harian'!HT160</f>
        <v>0</v>
      </c>
      <c r="I158" s="44">
        <f>'Rekap Harian'!HU160</f>
        <v>0</v>
      </c>
      <c r="J158" s="44">
        <f>'Rekap Harian'!HV160</f>
        <v>0</v>
      </c>
      <c r="K158" s="44">
        <f>'Rekap Harian'!HW160</f>
        <v>0</v>
      </c>
      <c r="L158" s="44">
        <f>'Rekap Harian'!HX160</f>
        <v>0</v>
      </c>
      <c r="M158" s="93">
        <f>'Rekap Harian'!HY160</f>
        <v>0</v>
      </c>
      <c r="N158" s="93">
        <f>'Rekap Harian'!HZ160</f>
        <v>0</v>
      </c>
      <c r="O158" s="93">
        <f>'Rekap Harian'!IA160</f>
        <v>0</v>
      </c>
      <c r="P158" s="93">
        <f>'Rekap Harian'!IB160</f>
        <v>0</v>
      </c>
      <c r="Q158" s="93">
        <f>'Rekap Harian'!IC160</f>
        <v>0</v>
      </c>
      <c r="R158" s="93">
        <f>'Rekap Harian'!ID160</f>
        <v>0</v>
      </c>
      <c r="S158" s="93">
        <f t="shared" si="4"/>
        <v>0</v>
      </c>
      <c r="T158" s="46"/>
    </row>
    <row r="159" spans="1:20" ht="35.1" customHeight="1" x14ac:dyDescent="0.2">
      <c r="A159" s="42">
        <f t="shared" si="5"/>
        <v>151</v>
      </c>
      <c r="B159" s="43" t="str">
        <f>'Rekap Harian'!B161 &amp; CHAR(10) &amp; "NIP. " &amp; 'Rekap Harian'!C161</f>
        <v>0
NIP. 0</v>
      </c>
      <c r="C159" s="44">
        <f>'Daftar Pegawai'!H155</f>
        <v>0</v>
      </c>
      <c r="D159" s="45">
        <f>'Daftar Pegawai'!E155</f>
        <v>0</v>
      </c>
      <c r="E159" s="44">
        <f>'Daftar Pegawai'!F155</f>
        <v>0</v>
      </c>
      <c r="F159" s="44">
        <f>'Rekap Harian'!HN161</f>
        <v>0</v>
      </c>
      <c r="G159" s="44">
        <f>'Rekap Harian'!HS161</f>
        <v>0</v>
      </c>
      <c r="H159" s="44">
        <f>'Rekap Harian'!HT161</f>
        <v>0</v>
      </c>
      <c r="I159" s="44">
        <f>'Rekap Harian'!HU161</f>
        <v>0</v>
      </c>
      <c r="J159" s="44">
        <f>'Rekap Harian'!HV161</f>
        <v>0</v>
      </c>
      <c r="K159" s="44">
        <f>'Rekap Harian'!HW161</f>
        <v>0</v>
      </c>
      <c r="L159" s="44">
        <f>'Rekap Harian'!HX161</f>
        <v>0</v>
      </c>
      <c r="M159" s="93">
        <f>'Rekap Harian'!HY161</f>
        <v>0</v>
      </c>
      <c r="N159" s="93">
        <f>'Rekap Harian'!HZ161</f>
        <v>0</v>
      </c>
      <c r="O159" s="93">
        <f>'Rekap Harian'!IA161</f>
        <v>0</v>
      </c>
      <c r="P159" s="93">
        <f>'Rekap Harian'!IB161</f>
        <v>0</v>
      </c>
      <c r="Q159" s="93">
        <f>'Rekap Harian'!IC161</f>
        <v>0</v>
      </c>
      <c r="R159" s="93">
        <f>'Rekap Harian'!ID161</f>
        <v>0</v>
      </c>
      <c r="S159" s="93">
        <f t="shared" si="4"/>
        <v>0</v>
      </c>
      <c r="T159" s="46"/>
    </row>
    <row r="160" spans="1:20" ht="35.1" customHeight="1" x14ac:dyDescent="0.2">
      <c r="A160" s="42">
        <f t="shared" si="5"/>
        <v>152</v>
      </c>
      <c r="B160" s="43" t="str">
        <f>'Rekap Harian'!B162 &amp; CHAR(10) &amp; "NIP. " &amp; 'Rekap Harian'!C162</f>
        <v>0
NIP. 0</v>
      </c>
      <c r="C160" s="44">
        <f>'Daftar Pegawai'!H156</f>
        <v>0</v>
      </c>
      <c r="D160" s="45">
        <f>'Daftar Pegawai'!E156</f>
        <v>0</v>
      </c>
      <c r="E160" s="44">
        <f>'Daftar Pegawai'!F156</f>
        <v>0</v>
      </c>
      <c r="F160" s="44">
        <f>'Rekap Harian'!HN162</f>
        <v>0</v>
      </c>
      <c r="G160" s="44">
        <f>'Rekap Harian'!HS162</f>
        <v>0</v>
      </c>
      <c r="H160" s="44">
        <f>'Rekap Harian'!HT162</f>
        <v>0</v>
      </c>
      <c r="I160" s="44">
        <f>'Rekap Harian'!HU162</f>
        <v>0</v>
      </c>
      <c r="J160" s="44">
        <f>'Rekap Harian'!HV162</f>
        <v>0</v>
      </c>
      <c r="K160" s="44">
        <f>'Rekap Harian'!HW162</f>
        <v>0</v>
      </c>
      <c r="L160" s="44">
        <f>'Rekap Harian'!HX162</f>
        <v>0</v>
      </c>
      <c r="M160" s="93">
        <f>'Rekap Harian'!HY162</f>
        <v>0</v>
      </c>
      <c r="N160" s="93">
        <f>'Rekap Harian'!HZ162</f>
        <v>0</v>
      </c>
      <c r="O160" s="93">
        <f>'Rekap Harian'!IA162</f>
        <v>0</v>
      </c>
      <c r="P160" s="93">
        <f>'Rekap Harian'!IB162</f>
        <v>0</v>
      </c>
      <c r="Q160" s="93">
        <f>'Rekap Harian'!IC162</f>
        <v>0</v>
      </c>
      <c r="R160" s="93">
        <f>'Rekap Harian'!ID162</f>
        <v>0</v>
      </c>
      <c r="S160" s="93">
        <f t="shared" si="4"/>
        <v>0</v>
      </c>
      <c r="T160" s="46"/>
    </row>
    <row r="161" spans="1:20" ht="35.1" customHeight="1" x14ac:dyDescent="0.2">
      <c r="A161" s="42">
        <f t="shared" si="5"/>
        <v>153</v>
      </c>
      <c r="B161" s="43" t="str">
        <f>'Rekap Harian'!B163 &amp; CHAR(10) &amp; "NIP. " &amp; 'Rekap Harian'!C163</f>
        <v>0
NIP. 0</v>
      </c>
      <c r="C161" s="44">
        <f>'Daftar Pegawai'!H157</f>
        <v>0</v>
      </c>
      <c r="D161" s="45">
        <f>'Daftar Pegawai'!E157</f>
        <v>0</v>
      </c>
      <c r="E161" s="44">
        <f>'Daftar Pegawai'!F157</f>
        <v>0</v>
      </c>
      <c r="F161" s="44">
        <f>'Rekap Harian'!HN163</f>
        <v>0</v>
      </c>
      <c r="G161" s="44">
        <f>'Rekap Harian'!HS163</f>
        <v>0</v>
      </c>
      <c r="H161" s="44">
        <f>'Rekap Harian'!HT163</f>
        <v>0</v>
      </c>
      <c r="I161" s="44">
        <f>'Rekap Harian'!HU163</f>
        <v>0</v>
      </c>
      <c r="J161" s="44">
        <f>'Rekap Harian'!HV163</f>
        <v>0</v>
      </c>
      <c r="K161" s="44">
        <f>'Rekap Harian'!HW163</f>
        <v>0</v>
      </c>
      <c r="L161" s="44">
        <f>'Rekap Harian'!HX163</f>
        <v>0</v>
      </c>
      <c r="M161" s="93">
        <f>'Rekap Harian'!HY163</f>
        <v>0</v>
      </c>
      <c r="N161" s="93">
        <f>'Rekap Harian'!HZ163</f>
        <v>0</v>
      </c>
      <c r="O161" s="93">
        <f>'Rekap Harian'!IA163</f>
        <v>0</v>
      </c>
      <c r="P161" s="93">
        <f>'Rekap Harian'!IB163</f>
        <v>0</v>
      </c>
      <c r="Q161" s="93">
        <f>'Rekap Harian'!IC163</f>
        <v>0</v>
      </c>
      <c r="R161" s="93">
        <f>'Rekap Harian'!ID163</f>
        <v>0</v>
      </c>
      <c r="S161" s="93">
        <f t="shared" si="4"/>
        <v>0</v>
      </c>
      <c r="T161" s="46"/>
    </row>
    <row r="162" spans="1:20" ht="35.1" customHeight="1" x14ac:dyDescent="0.2">
      <c r="A162" s="42">
        <f t="shared" si="5"/>
        <v>154</v>
      </c>
      <c r="B162" s="43" t="str">
        <f>'Rekap Harian'!B164 &amp; CHAR(10) &amp; "NIP. " &amp; 'Rekap Harian'!C164</f>
        <v>0
NIP. 0</v>
      </c>
      <c r="C162" s="44">
        <f>'Daftar Pegawai'!H158</f>
        <v>0</v>
      </c>
      <c r="D162" s="45">
        <f>'Daftar Pegawai'!E158</f>
        <v>0</v>
      </c>
      <c r="E162" s="44">
        <f>'Daftar Pegawai'!F158</f>
        <v>0</v>
      </c>
      <c r="F162" s="44">
        <f>'Rekap Harian'!HN164</f>
        <v>0</v>
      </c>
      <c r="G162" s="44">
        <f>'Rekap Harian'!HS164</f>
        <v>0</v>
      </c>
      <c r="H162" s="44">
        <f>'Rekap Harian'!HT164</f>
        <v>0</v>
      </c>
      <c r="I162" s="44">
        <f>'Rekap Harian'!HU164</f>
        <v>0</v>
      </c>
      <c r="J162" s="44">
        <f>'Rekap Harian'!HV164</f>
        <v>0</v>
      </c>
      <c r="K162" s="44">
        <f>'Rekap Harian'!HW164</f>
        <v>0</v>
      </c>
      <c r="L162" s="44">
        <f>'Rekap Harian'!HX164</f>
        <v>0</v>
      </c>
      <c r="M162" s="93">
        <f>'Rekap Harian'!HY164</f>
        <v>0</v>
      </c>
      <c r="N162" s="93">
        <f>'Rekap Harian'!HZ164</f>
        <v>0</v>
      </c>
      <c r="O162" s="93">
        <f>'Rekap Harian'!IA164</f>
        <v>0</v>
      </c>
      <c r="P162" s="93">
        <f>'Rekap Harian'!IB164</f>
        <v>0</v>
      </c>
      <c r="Q162" s="93">
        <f>'Rekap Harian'!IC164</f>
        <v>0</v>
      </c>
      <c r="R162" s="93">
        <f>'Rekap Harian'!ID164</f>
        <v>0</v>
      </c>
      <c r="S162" s="93">
        <f t="shared" si="4"/>
        <v>0</v>
      </c>
      <c r="T162" s="46"/>
    </row>
    <row r="163" spans="1:20" ht="35.1" customHeight="1" x14ac:dyDescent="0.2">
      <c r="A163" s="42">
        <f t="shared" si="5"/>
        <v>155</v>
      </c>
      <c r="B163" s="43" t="str">
        <f>'Rekap Harian'!B165 &amp; CHAR(10) &amp; "NIP. " &amp; 'Rekap Harian'!C165</f>
        <v>0
NIP. 0</v>
      </c>
      <c r="C163" s="44">
        <f>'Daftar Pegawai'!H159</f>
        <v>0</v>
      </c>
      <c r="D163" s="45">
        <f>'Daftar Pegawai'!E159</f>
        <v>0</v>
      </c>
      <c r="E163" s="44">
        <f>'Daftar Pegawai'!F159</f>
        <v>0</v>
      </c>
      <c r="F163" s="44">
        <f>'Rekap Harian'!HN165</f>
        <v>0</v>
      </c>
      <c r="G163" s="44">
        <f>'Rekap Harian'!HS165</f>
        <v>0</v>
      </c>
      <c r="H163" s="44">
        <f>'Rekap Harian'!HT165</f>
        <v>0</v>
      </c>
      <c r="I163" s="44">
        <f>'Rekap Harian'!HU165</f>
        <v>0</v>
      </c>
      <c r="J163" s="44">
        <f>'Rekap Harian'!HV165</f>
        <v>0</v>
      </c>
      <c r="K163" s="44">
        <f>'Rekap Harian'!HW165</f>
        <v>0</v>
      </c>
      <c r="L163" s="44">
        <f>'Rekap Harian'!HX165</f>
        <v>0</v>
      </c>
      <c r="M163" s="93">
        <f>'Rekap Harian'!HY165</f>
        <v>0</v>
      </c>
      <c r="N163" s="93">
        <f>'Rekap Harian'!HZ165</f>
        <v>0</v>
      </c>
      <c r="O163" s="93">
        <f>'Rekap Harian'!IA165</f>
        <v>0</v>
      </c>
      <c r="P163" s="93">
        <f>'Rekap Harian'!IB165</f>
        <v>0</v>
      </c>
      <c r="Q163" s="93">
        <f>'Rekap Harian'!IC165</f>
        <v>0</v>
      </c>
      <c r="R163" s="93">
        <f>'Rekap Harian'!ID165</f>
        <v>0</v>
      </c>
      <c r="S163" s="93">
        <f t="shared" si="4"/>
        <v>0</v>
      </c>
      <c r="T163" s="46"/>
    </row>
    <row r="164" spans="1:20" ht="35.1" customHeight="1" x14ac:dyDescent="0.2">
      <c r="A164" s="42">
        <f t="shared" si="5"/>
        <v>156</v>
      </c>
      <c r="B164" s="43" t="str">
        <f>'Rekap Harian'!B166 &amp; CHAR(10) &amp; "NIP. " &amp; 'Rekap Harian'!C166</f>
        <v>0
NIP. 0</v>
      </c>
      <c r="C164" s="44">
        <f>'Daftar Pegawai'!H160</f>
        <v>0</v>
      </c>
      <c r="D164" s="45">
        <f>'Daftar Pegawai'!E160</f>
        <v>0</v>
      </c>
      <c r="E164" s="44">
        <f>'Daftar Pegawai'!F160</f>
        <v>0</v>
      </c>
      <c r="F164" s="44">
        <f>'Rekap Harian'!HN166</f>
        <v>0</v>
      </c>
      <c r="G164" s="44">
        <f>'Rekap Harian'!HS166</f>
        <v>0</v>
      </c>
      <c r="H164" s="44">
        <f>'Rekap Harian'!HT166</f>
        <v>0</v>
      </c>
      <c r="I164" s="44">
        <f>'Rekap Harian'!HU166</f>
        <v>0</v>
      </c>
      <c r="J164" s="44">
        <f>'Rekap Harian'!HV166</f>
        <v>0</v>
      </c>
      <c r="K164" s="44">
        <f>'Rekap Harian'!HW166</f>
        <v>0</v>
      </c>
      <c r="L164" s="44">
        <f>'Rekap Harian'!HX166</f>
        <v>0</v>
      </c>
      <c r="M164" s="93">
        <f>'Rekap Harian'!HY166</f>
        <v>0</v>
      </c>
      <c r="N164" s="93">
        <f>'Rekap Harian'!HZ166</f>
        <v>0</v>
      </c>
      <c r="O164" s="93">
        <f>'Rekap Harian'!IA166</f>
        <v>0</v>
      </c>
      <c r="P164" s="93">
        <f>'Rekap Harian'!IB166</f>
        <v>0</v>
      </c>
      <c r="Q164" s="93">
        <f>'Rekap Harian'!IC166</f>
        <v>0</v>
      </c>
      <c r="R164" s="93">
        <f>'Rekap Harian'!ID166</f>
        <v>0</v>
      </c>
      <c r="S164" s="93">
        <f t="shared" si="4"/>
        <v>0</v>
      </c>
      <c r="T164" s="46"/>
    </row>
    <row r="165" spans="1:20" ht="35.1" customHeight="1" x14ac:dyDescent="0.2">
      <c r="A165" s="42">
        <f t="shared" si="5"/>
        <v>157</v>
      </c>
      <c r="B165" s="43" t="str">
        <f>'Rekap Harian'!B167 &amp; CHAR(10) &amp; "NIP. " &amp; 'Rekap Harian'!C167</f>
        <v>0
NIP. 0</v>
      </c>
      <c r="C165" s="44">
        <f>'Daftar Pegawai'!H161</f>
        <v>0</v>
      </c>
      <c r="D165" s="45">
        <f>'Daftar Pegawai'!E161</f>
        <v>0</v>
      </c>
      <c r="E165" s="44">
        <f>'Daftar Pegawai'!F161</f>
        <v>0</v>
      </c>
      <c r="F165" s="44">
        <f>'Rekap Harian'!HN167</f>
        <v>0</v>
      </c>
      <c r="G165" s="44">
        <f>'Rekap Harian'!HS167</f>
        <v>0</v>
      </c>
      <c r="H165" s="44">
        <f>'Rekap Harian'!HT167</f>
        <v>0</v>
      </c>
      <c r="I165" s="44">
        <f>'Rekap Harian'!HU167</f>
        <v>0</v>
      </c>
      <c r="J165" s="44">
        <f>'Rekap Harian'!HV167</f>
        <v>0</v>
      </c>
      <c r="K165" s="44">
        <f>'Rekap Harian'!HW167</f>
        <v>0</v>
      </c>
      <c r="L165" s="44">
        <f>'Rekap Harian'!HX167</f>
        <v>0</v>
      </c>
      <c r="M165" s="93">
        <f>'Rekap Harian'!HY167</f>
        <v>0</v>
      </c>
      <c r="N165" s="93">
        <f>'Rekap Harian'!HZ167</f>
        <v>0</v>
      </c>
      <c r="O165" s="93">
        <f>'Rekap Harian'!IA167</f>
        <v>0</v>
      </c>
      <c r="P165" s="93">
        <f>'Rekap Harian'!IB167</f>
        <v>0</v>
      </c>
      <c r="Q165" s="93">
        <f>'Rekap Harian'!IC167</f>
        <v>0</v>
      </c>
      <c r="R165" s="93">
        <f>'Rekap Harian'!ID167</f>
        <v>0</v>
      </c>
      <c r="S165" s="93">
        <f t="shared" si="4"/>
        <v>0</v>
      </c>
      <c r="T165" s="46"/>
    </row>
    <row r="166" spans="1:20" ht="35.1" customHeight="1" x14ac:dyDescent="0.2">
      <c r="A166" s="42">
        <f t="shared" si="5"/>
        <v>158</v>
      </c>
      <c r="B166" s="43" t="str">
        <f>'Rekap Harian'!B168 &amp; CHAR(10) &amp; "NIP. " &amp; 'Rekap Harian'!C168</f>
        <v>0
NIP. 0</v>
      </c>
      <c r="C166" s="44">
        <f>'Daftar Pegawai'!H162</f>
        <v>0</v>
      </c>
      <c r="D166" s="45">
        <f>'Daftar Pegawai'!E162</f>
        <v>0</v>
      </c>
      <c r="E166" s="44">
        <f>'Daftar Pegawai'!F162</f>
        <v>0</v>
      </c>
      <c r="F166" s="44">
        <f>'Rekap Harian'!HN168</f>
        <v>0</v>
      </c>
      <c r="G166" s="44">
        <f>'Rekap Harian'!HS168</f>
        <v>0</v>
      </c>
      <c r="H166" s="44">
        <f>'Rekap Harian'!HT168</f>
        <v>0</v>
      </c>
      <c r="I166" s="44">
        <f>'Rekap Harian'!HU168</f>
        <v>0</v>
      </c>
      <c r="J166" s="44">
        <f>'Rekap Harian'!HV168</f>
        <v>0</v>
      </c>
      <c r="K166" s="44">
        <f>'Rekap Harian'!HW168</f>
        <v>0</v>
      </c>
      <c r="L166" s="44">
        <f>'Rekap Harian'!HX168</f>
        <v>0</v>
      </c>
      <c r="M166" s="93">
        <f>'Rekap Harian'!HY168</f>
        <v>0</v>
      </c>
      <c r="N166" s="93">
        <f>'Rekap Harian'!HZ168</f>
        <v>0</v>
      </c>
      <c r="O166" s="93">
        <f>'Rekap Harian'!IA168</f>
        <v>0</v>
      </c>
      <c r="P166" s="93">
        <f>'Rekap Harian'!IB168</f>
        <v>0</v>
      </c>
      <c r="Q166" s="93">
        <f>'Rekap Harian'!IC168</f>
        <v>0</v>
      </c>
      <c r="R166" s="93">
        <f>'Rekap Harian'!ID168</f>
        <v>0</v>
      </c>
      <c r="S166" s="93">
        <f t="shared" si="4"/>
        <v>0</v>
      </c>
      <c r="T166" s="46"/>
    </row>
    <row r="167" spans="1:20" ht="35.1" customHeight="1" x14ac:dyDescent="0.2">
      <c r="A167" s="42">
        <f t="shared" si="5"/>
        <v>159</v>
      </c>
      <c r="B167" s="43" t="str">
        <f>'Rekap Harian'!B169 &amp; CHAR(10) &amp; "NIP. " &amp; 'Rekap Harian'!C169</f>
        <v>0
NIP. 0</v>
      </c>
      <c r="C167" s="44">
        <f>'Daftar Pegawai'!H163</f>
        <v>0</v>
      </c>
      <c r="D167" s="45">
        <f>'Daftar Pegawai'!E163</f>
        <v>0</v>
      </c>
      <c r="E167" s="44">
        <f>'Daftar Pegawai'!F163</f>
        <v>0</v>
      </c>
      <c r="F167" s="44">
        <f>'Rekap Harian'!HN169</f>
        <v>0</v>
      </c>
      <c r="G167" s="44">
        <f>'Rekap Harian'!HS169</f>
        <v>0</v>
      </c>
      <c r="H167" s="44">
        <f>'Rekap Harian'!HT169</f>
        <v>0</v>
      </c>
      <c r="I167" s="44">
        <f>'Rekap Harian'!HU169</f>
        <v>0</v>
      </c>
      <c r="J167" s="44">
        <f>'Rekap Harian'!HV169</f>
        <v>0</v>
      </c>
      <c r="K167" s="44">
        <f>'Rekap Harian'!HW169</f>
        <v>0</v>
      </c>
      <c r="L167" s="44">
        <f>'Rekap Harian'!HX169</f>
        <v>0</v>
      </c>
      <c r="M167" s="93">
        <f>'Rekap Harian'!HY169</f>
        <v>0</v>
      </c>
      <c r="N167" s="93">
        <f>'Rekap Harian'!HZ169</f>
        <v>0</v>
      </c>
      <c r="O167" s="93">
        <f>'Rekap Harian'!IA169</f>
        <v>0</v>
      </c>
      <c r="P167" s="93">
        <f>'Rekap Harian'!IB169</f>
        <v>0</v>
      </c>
      <c r="Q167" s="93">
        <f>'Rekap Harian'!IC169</f>
        <v>0</v>
      </c>
      <c r="R167" s="93">
        <f>'Rekap Harian'!ID169</f>
        <v>0</v>
      </c>
      <c r="S167" s="93">
        <f t="shared" si="4"/>
        <v>0</v>
      </c>
      <c r="T167" s="46"/>
    </row>
    <row r="168" spans="1:20" ht="35.1" customHeight="1" x14ac:dyDescent="0.2">
      <c r="A168" s="42">
        <f t="shared" si="5"/>
        <v>160</v>
      </c>
      <c r="B168" s="43" t="str">
        <f>'Rekap Harian'!B170 &amp; CHAR(10) &amp; "NIP. " &amp; 'Rekap Harian'!C170</f>
        <v>0
NIP. 0</v>
      </c>
      <c r="C168" s="44">
        <f>'Daftar Pegawai'!H164</f>
        <v>0</v>
      </c>
      <c r="D168" s="45">
        <f>'Daftar Pegawai'!E164</f>
        <v>0</v>
      </c>
      <c r="E168" s="44">
        <f>'Daftar Pegawai'!F164</f>
        <v>0</v>
      </c>
      <c r="F168" s="44">
        <f>'Rekap Harian'!HN170</f>
        <v>0</v>
      </c>
      <c r="G168" s="44">
        <f>'Rekap Harian'!HS170</f>
        <v>0</v>
      </c>
      <c r="H168" s="44">
        <f>'Rekap Harian'!HT170</f>
        <v>0</v>
      </c>
      <c r="I168" s="44">
        <f>'Rekap Harian'!HU170</f>
        <v>0</v>
      </c>
      <c r="J168" s="44">
        <f>'Rekap Harian'!HV170</f>
        <v>0</v>
      </c>
      <c r="K168" s="44">
        <f>'Rekap Harian'!HW170</f>
        <v>0</v>
      </c>
      <c r="L168" s="44">
        <f>'Rekap Harian'!HX170</f>
        <v>0</v>
      </c>
      <c r="M168" s="93">
        <f>'Rekap Harian'!HY170</f>
        <v>0</v>
      </c>
      <c r="N168" s="93">
        <f>'Rekap Harian'!HZ170</f>
        <v>0</v>
      </c>
      <c r="O168" s="93">
        <f>'Rekap Harian'!IA170</f>
        <v>0</v>
      </c>
      <c r="P168" s="93">
        <f>'Rekap Harian'!IB170</f>
        <v>0</v>
      </c>
      <c r="Q168" s="93">
        <f>'Rekap Harian'!IC170</f>
        <v>0</v>
      </c>
      <c r="R168" s="93">
        <f>'Rekap Harian'!ID170</f>
        <v>0</v>
      </c>
      <c r="S168" s="93">
        <f t="shared" si="4"/>
        <v>0</v>
      </c>
      <c r="T168" s="46"/>
    </row>
    <row r="169" spans="1:20" ht="35.1" customHeight="1" x14ac:dyDescent="0.2">
      <c r="A169" s="42">
        <f t="shared" si="5"/>
        <v>161</v>
      </c>
      <c r="B169" s="43" t="str">
        <f>'Rekap Harian'!B171 &amp; CHAR(10) &amp; "NIP. " &amp; 'Rekap Harian'!C171</f>
        <v>0
NIP. 0</v>
      </c>
      <c r="C169" s="44">
        <f>'Daftar Pegawai'!H165</f>
        <v>0</v>
      </c>
      <c r="D169" s="45">
        <f>'Daftar Pegawai'!E165</f>
        <v>0</v>
      </c>
      <c r="E169" s="44">
        <f>'Daftar Pegawai'!F165</f>
        <v>0</v>
      </c>
      <c r="F169" s="44">
        <f>'Rekap Harian'!HN171</f>
        <v>0</v>
      </c>
      <c r="G169" s="44">
        <f>'Rekap Harian'!HS171</f>
        <v>0</v>
      </c>
      <c r="H169" s="44">
        <f>'Rekap Harian'!HT171</f>
        <v>0</v>
      </c>
      <c r="I169" s="44">
        <f>'Rekap Harian'!HU171</f>
        <v>0</v>
      </c>
      <c r="J169" s="44">
        <f>'Rekap Harian'!HV171</f>
        <v>0</v>
      </c>
      <c r="K169" s="44">
        <f>'Rekap Harian'!HW171</f>
        <v>0</v>
      </c>
      <c r="L169" s="44">
        <f>'Rekap Harian'!HX171</f>
        <v>0</v>
      </c>
      <c r="M169" s="93">
        <f>'Rekap Harian'!HY171</f>
        <v>0</v>
      </c>
      <c r="N169" s="93">
        <f>'Rekap Harian'!HZ171</f>
        <v>0</v>
      </c>
      <c r="O169" s="93">
        <f>'Rekap Harian'!IA171</f>
        <v>0</v>
      </c>
      <c r="P169" s="93">
        <f>'Rekap Harian'!IB171</f>
        <v>0</v>
      </c>
      <c r="Q169" s="93">
        <f>'Rekap Harian'!IC171</f>
        <v>0</v>
      </c>
      <c r="R169" s="93">
        <f>'Rekap Harian'!ID171</f>
        <v>0</v>
      </c>
      <c r="S169" s="93">
        <f t="shared" si="4"/>
        <v>0</v>
      </c>
      <c r="T169" s="46"/>
    </row>
    <row r="170" spans="1:20" ht="35.1" customHeight="1" x14ac:dyDescent="0.2">
      <c r="A170" s="42">
        <f t="shared" si="5"/>
        <v>162</v>
      </c>
      <c r="B170" s="43" t="str">
        <f>'Rekap Harian'!B172 &amp; CHAR(10) &amp; "NIP. " &amp; 'Rekap Harian'!C172</f>
        <v>0
NIP. 0</v>
      </c>
      <c r="C170" s="44">
        <f>'Daftar Pegawai'!H166</f>
        <v>0</v>
      </c>
      <c r="D170" s="45">
        <f>'Daftar Pegawai'!E166</f>
        <v>0</v>
      </c>
      <c r="E170" s="44">
        <f>'Daftar Pegawai'!F166</f>
        <v>0</v>
      </c>
      <c r="F170" s="44">
        <f>'Rekap Harian'!HN172</f>
        <v>0</v>
      </c>
      <c r="G170" s="44">
        <f>'Rekap Harian'!HS172</f>
        <v>0</v>
      </c>
      <c r="H170" s="44">
        <f>'Rekap Harian'!HT172</f>
        <v>0</v>
      </c>
      <c r="I170" s="44">
        <f>'Rekap Harian'!HU172</f>
        <v>0</v>
      </c>
      <c r="J170" s="44">
        <f>'Rekap Harian'!HV172</f>
        <v>0</v>
      </c>
      <c r="K170" s="44">
        <f>'Rekap Harian'!HW172</f>
        <v>0</v>
      </c>
      <c r="L170" s="44">
        <f>'Rekap Harian'!HX172</f>
        <v>0</v>
      </c>
      <c r="M170" s="93">
        <f>'Rekap Harian'!HY172</f>
        <v>0</v>
      </c>
      <c r="N170" s="93">
        <f>'Rekap Harian'!HZ172</f>
        <v>0</v>
      </c>
      <c r="O170" s="93">
        <f>'Rekap Harian'!IA172</f>
        <v>0</v>
      </c>
      <c r="P170" s="93">
        <f>'Rekap Harian'!IB172</f>
        <v>0</v>
      </c>
      <c r="Q170" s="93">
        <f>'Rekap Harian'!IC172</f>
        <v>0</v>
      </c>
      <c r="R170" s="93">
        <f>'Rekap Harian'!ID172</f>
        <v>0</v>
      </c>
      <c r="S170" s="93">
        <f t="shared" si="4"/>
        <v>0</v>
      </c>
      <c r="T170" s="46"/>
    </row>
    <row r="171" spans="1:20" ht="35.1" customHeight="1" x14ac:dyDescent="0.2">
      <c r="A171" s="42">
        <f t="shared" si="5"/>
        <v>163</v>
      </c>
      <c r="B171" s="43" t="str">
        <f>'Rekap Harian'!B173 &amp; CHAR(10) &amp; "NIP. " &amp; 'Rekap Harian'!C173</f>
        <v>0
NIP. 0</v>
      </c>
      <c r="C171" s="44">
        <f>'Daftar Pegawai'!H167</f>
        <v>0</v>
      </c>
      <c r="D171" s="45">
        <f>'Daftar Pegawai'!E167</f>
        <v>0</v>
      </c>
      <c r="E171" s="44">
        <f>'Daftar Pegawai'!F167</f>
        <v>0</v>
      </c>
      <c r="F171" s="44">
        <f>'Rekap Harian'!HN173</f>
        <v>0</v>
      </c>
      <c r="G171" s="44">
        <f>'Rekap Harian'!HS173</f>
        <v>0</v>
      </c>
      <c r="H171" s="44">
        <f>'Rekap Harian'!HT173</f>
        <v>0</v>
      </c>
      <c r="I171" s="44">
        <f>'Rekap Harian'!HU173</f>
        <v>0</v>
      </c>
      <c r="J171" s="44">
        <f>'Rekap Harian'!HV173</f>
        <v>0</v>
      </c>
      <c r="K171" s="44">
        <f>'Rekap Harian'!HW173</f>
        <v>0</v>
      </c>
      <c r="L171" s="44">
        <f>'Rekap Harian'!HX173</f>
        <v>0</v>
      </c>
      <c r="M171" s="93">
        <f>'Rekap Harian'!HY173</f>
        <v>0</v>
      </c>
      <c r="N171" s="93">
        <f>'Rekap Harian'!HZ173</f>
        <v>0</v>
      </c>
      <c r="O171" s="93">
        <f>'Rekap Harian'!IA173</f>
        <v>0</v>
      </c>
      <c r="P171" s="93">
        <f>'Rekap Harian'!IB173</f>
        <v>0</v>
      </c>
      <c r="Q171" s="93">
        <f>'Rekap Harian'!IC173</f>
        <v>0</v>
      </c>
      <c r="R171" s="93">
        <f>'Rekap Harian'!ID173</f>
        <v>0</v>
      </c>
      <c r="S171" s="93">
        <f t="shared" si="4"/>
        <v>0</v>
      </c>
      <c r="T171" s="46"/>
    </row>
    <row r="172" spans="1:20" ht="35.1" customHeight="1" x14ac:dyDescent="0.2">
      <c r="A172" s="42">
        <f t="shared" si="5"/>
        <v>164</v>
      </c>
      <c r="B172" s="43" t="str">
        <f>'Rekap Harian'!B174 &amp; CHAR(10) &amp; "NIP. " &amp; 'Rekap Harian'!C174</f>
        <v>0
NIP. 0</v>
      </c>
      <c r="C172" s="44">
        <f>'Daftar Pegawai'!H168</f>
        <v>0</v>
      </c>
      <c r="D172" s="45">
        <f>'Daftar Pegawai'!E168</f>
        <v>0</v>
      </c>
      <c r="E172" s="44">
        <f>'Daftar Pegawai'!F168</f>
        <v>0</v>
      </c>
      <c r="F172" s="44">
        <f>'Rekap Harian'!HN174</f>
        <v>0</v>
      </c>
      <c r="G172" s="44">
        <f>'Rekap Harian'!HS174</f>
        <v>0</v>
      </c>
      <c r="H172" s="44">
        <f>'Rekap Harian'!HT174</f>
        <v>0</v>
      </c>
      <c r="I172" s="44">
        <f>'Rekap Harian'!HU174</f>
        <v>0</v>
      </c>
      <c r="J172" s="44">
        <f>'Rekap Harian'!HV174</f>
        <v>0</v>
      </c>
      <c r="K172" s="44">
        <f>'Rekap Harian'!HW174</f>
        <v>0</v>
      </c>
      <c r="L172" s="44">
        <f>'Rekap Harian'!HX174</f>
        <v>0</v>
      </c>
      <c r="M172" s="93">
        <f>'Rekap Harian'!HY174</f>
        <v>0</v>
      </c>
      <c r="N172" s="93">
        <f>'Rekap Harian'!HZ174</f>
        <v>0</v>
      </c>
      <c r="O172" s="93">
        <f>'Rekap Harian'!IA174</f>
        <v>0</v>
      </c>
      <c r="P172" s="93">
        <f>'Rekap Harian'!IB174</f>
        <v>0</v>
      </c>
      <c r="Q172" s="93">
        <f>'Rekap Harian'!IC174</f>
        <v>0</v>
      </c>
      <c r="R172" s="93">
        <f>'Rekap Harian'!ID174</f>
        <v>0</v>
      </c>
      <c r="S172" s="93">
        <f t="shared" si="4"/>
        <v>0</v>
      </c>
      <c r="T172" s="46"/>
    </row>
    <row r="173" spans="1:20" ht="35.1" customHeight="1" x14ac:dyDescent="0.2">
      <c r="A173" s="42">
        <f t="shared" si="5"/>
        <v>165</v>
      </c>
      <c r="B173" s="43" t="str">
        <f>'Rekap Harian'!B175 &amp; CHAR(10) &amp; "NIP. " &amp; 'Rekap Harian'!C175</f>
        <v>0
NIP. 0</v>
      </c>
      <c r="C173" s="44">
        <f>'Daftar Pegawai'!H169</f>
        <v>0</v>
      </c>
      <c r="D173" s="45">
        <f>'Daftar Pegawai'!E169</f>
        <v>0</v>
      </c>
      <c r="E173" s="44">
        <f>'Daftar Pegawai'!F169</f>
        <v>0</v>
      </c>
      <c r="F173" s="44">
        <f>'Rekap Harian'!HN175</f>
        <v>0</v>
      </c>
      <c r="G173" s="44">
        <f>'Rekap Harian'!HS175</f>
        <v>0</v>
      </c>
      <c r="H173" s="44">
        <f>'Rekap Harian'!HT175</f>
        <v>0</v>
      </c>
      <c r="I173" s="44">
        <f>'Rekap Harian'!HU175</f>
        <v>0</v>
      </c>
      <c r="J173" s="44">
        <f>'Rekap Harian'!HV175</f>
        <v>0</v>
      </c>
      <c r="K173" s="44">
        <f>'Rekap Harian'!HW175</f>
        <v>0</v>
      </c>
      <c r="L173" s="44">
        <f>'Rekap Harian'!HX175</f>
        <v>0</v>
      </c>
      <c r="M173" s="93">
        <f>'Rekap Harian'!HY175</f>
        <v>0</v>
      </c>
      <c r="N173" s="93">
        <f>'Rekap Harian'!HZ175</f>
        <v>0</v>
      </c>
      <c r="O173" s="93">
        <f>'Rekap Harian'!IA175</f>
        <v>0</v>
      </c>
      <c r="P173" s="93">
        <f>'Rekap Harian'!IB175</f>
        <v>0</v>
      </c>
      <c r="Q173" s="93">
        <f>'Rekap Harian'!IC175</f>
        <v>0</v>
      </c>
      <c r="R173" s="93">
        <f>'Rekap Harian'!ID175</f>
        <v>0</v>
      </c>
      <c r="S173" s="93">
        <f t="shared" si="4"/>
        <v>0</v>
      </c>
      <c r="T173" s="46"/>
    </row>
    <row r="174" spans="1:20" ht="35.1" customHeight="1" x14ac:dyDescent="0.2">
      <c r="A174" s="42">
        <f t="shared" si="5"/>
        <v>166</v>
      </c>
      <c r="B174" s="43" t="str">
        <f>'Rekap Harian'!B176 &amp; CHAR(10) &amp; "NIP. " &amp; 'Rekap Harian'!C176</f>
        <v>0
NIP. 0</v>
      </c>
      <c r="C174" s="44">
        <f>'Daftar Pegawai'!H170</f>
        <v>0</v>
      </c>
      <c r="D174" s="45">
        <f>'Daftar Pegawai'!E170</f>
        <v>0</v>
      </c>
      <c r="E174" s="44">
        <f>'Daftar Pegawai'!F170</f>
        <v>0</v>
      </c>
      <c r="F174" s="44">
        <f>'Rekap Harian'!HN176</f>
        <v>0</v>
      </c>
      <c r="G174" s="44">
        <f>'Rekap Harian'!HS176</f>
        <v>0</v>
      </c>
      <c r="H174" s="44">
        <f>'Rekap Harian'!HT176</f>
        <v>0</v>
      </c>
      <c r="I174" s="44">
        <f>'Rekap Harian'!HU176</f>
        <v>0</v>
      </c>
      <c r="J174" s="44">
        <f>'Rekap Harian'!HV176</f>
        <v>0</v>
      </c>
      <c r="K174" s="44">
        <f>'Rekap Harian'!HW176</f>
        <v>0</v>
      </c>
      <c r="L174" s="44">
        <f>'Rekap Harian'!HX176</f>
        <v>0</v>
      </c>
      <c r="M174" s="93">
        <f>'Rekap Harian'!HY176</f>
        <v>0</v>
      </c>
      <c r="N174" s="93">
        <f>'Rekap Harian'!HZ176</f>
        <v>0</v>
      </c>
      <c r="O174" s="93">
        <f>'Rekap Harian'!IA176</f>
        <v>0</v>
      </c>
      <c r="P174" s="93">
        <f>'Rekap Harian'!IB176</f>
        <v>0</v>
      </c>
      <c r="Q174" s="93">
        <f>'Rekap Harian'!IC176</f>
        <v>0</v>
      </c>
      <c r="R174" s="93">
        <f>'Rekap Harian'!ID176</f>
        <v>0</v>
      </c>
      <c r="S174" s="93">
        <f t="shared" si="4"/>
        <v>0</v>
      </c>
      <c r="T174" s="46"/>
    </row>
    <row r="175" spans="1:20" ht="35.1" customHeight="1" x14ac:dyDescent="0.2">
      <c r="A175" s="42">
        <f t="shared" si="5"/>
        <v>167</v>
      </c>
      <c r="B175" s="43" t="str">
        <f>'Rekap Harian'!B177 &amp; CHAR(10) &amp; "NIP. " &amp; 'Rekap Harian'!C177</f>
        <v>0
NIP. 0</v>
      </c>
      <c r="C175" s="44">
        <f>'Daftar Pegawai'!H171</f>
        <v>0</v>
      </c>
      <c r="D175" s="45">
        <f>'Daftar Pegawai'!E171</f>
        <v>0</v>
      </c>
      <c r="E175" s="44">
        <f>'Daftar Pegawai'!F171</f>
        <v>0</v>
      </c>
      <c r="F175" s="44">
        <f>'Rekap Harian'!HN177</f>
        <v>0</v>
      </c>
      <c r="G175" s="44">
        <f>'Rekap Harian'!HS177</f>
        <v>0</v>
      </c>
      <c r="H175" s="44">
        <f>'Rekap Harian'!HT177</f>
        <v>0</v>
      </c>
      <c r="I175" s="44">
        <f>'Rekap Harian'!HU177</f>
        <v>0</v>
      </c>
      <c r="J175" s="44">
        <f>'Rekap Harian'!HV177</f>
        <v>0</v>
      </c>
      <c r="K175" s="44">
        <f>'Rekap Harian'!HW177</f>
        <v>0</v>
      </c>
      <c r="L175" s="44">
        <f>'Rekap Harian'!HX177</f>
        <v>0</v>
      </c>
      <c r="M175" s="93">
        <f>'Rekap Harian'!HY177</f>
        <v>0</v>
      </c>
      <c r="N175" s="93">
        <f>'Rekap Harian'!HZ177</f>
        <v>0</v>
      </c>
      <c r="O175" s="93">
        <f>'Rekap Harian'!IA177</f>
        <v>0</v>
      </c>
      <c r="P175" s="93">
        <f>'Rekap Harian'!IB177</f>
        <v>0</v>
      </c>
      <c r="Q175" s="93">
        <f>'Rekap Harian'!IC177</f>
        <v>0</v>
      </c>
      <c r="R175" s="93">
        <f>'Rekap Harian'!ID177</f>
        <v>0</v>
      </c>
      <c r="S175" s="93">
        <f t="shared" si="4"/>
        <v>0</v>
      </c>
      <c r="T175" s="46"/>
    </row>
    <row r="176" spans="1:20" ht="35.1" customHeight="1" x14ac:dyDescent="0.2">
      <c r="A176" s="42">
        <f t="shared" si="5"/>
        <v>168</v>
      </c>
      <c r="B176" s="43" t="str">
        <f>'Rekap Harian'!B178 &amp; CHAR(10) &amp; "NIP. " &amp; 'Rekap Harian'!C178</f>
        <v>0
NIP. 0</v>
      </c>
      <c r="C176" s="44">
        <f>'Daftar Pegawai'!H172</f>
        <v>0</v>
      </c>
      <c r="D176" s="45">
        <f>'Daftar Pegawai'!E172</f>
        <v>0</v>
      </c>
      <c r="E176" s="44">
        <f>'Daftar Pegawai'!F172</f>
        <v>0</v>
      </c>
      <c r="F176" s="44">
        <f>'Rekap Harian'!HN178</f>
        <v>0</v>
      </c>
      <c r="G176" s="44">
        <f>'Rekap Harian'!HS178</f>
        <v>0</v>
      </c>
      <c r="H176" s="44">
        <f>'Rekap Harian'!HT178</f>
        <v>0</v>
      </c>
      <c r="I176" s="44">
        <f>'Rekap Harian'!HU178</f>
        <v>0</v>
      </c>
      <c r="J176" s="44">
        <f>'Rekap Harian'!HV178</f>
        <v>0</v>
      </c>
      <c r="K176" s="44">
        <f>'Rekap Harian'!HW178</f>
        <v>0</v>
      </c>
      <c r="L176" s="44">
        <f>'Rekap Harian'!HX178</f>
        <v>0</v>
      </c>
      <c r="M176" s="93">
        <f>'Rekap Harian'!HY178</f>
        <v>0</v>
      </c>
      <c r="N176" s="93">
        <f>'Rekap Harian'!HZ178</f>
        <v>0</v>
      </c>
      <c r="O176" s="93">
        <f>'Rekap Harian'!IA178</f>
        <v>0</v>
      </c>
      <c r="P176" s="93">
        <f>'Rekap Harian'!IB178</f>
        <v>0</v>
      </c>
      <c r="Q176" s="93">
        <f>'Rekap Harian'!IC178</f>
        <v>0</v>
      </c>
      <c r="R176" s="93">
        <f>'Rekap Harian'!ID178</f>
        <v>0</v>
      </c>
      <c r="S176" s="93">
        <f t="shared" si="4"/>
        <v>0</v>
      </c>
      <c r="T176" s="46"/>
    </row>
    <row r="177" spans="1:20" ht="35.1" customHeight="1" x14ac:dyDescent="0.2">
      <c r="A177" s="42">
        <f t="shared" si="5"/>
        <v>169</v>
      </c>
      <c r="B177" s="43" t="str">
        <f>'Rekap Harian'!B179 &amp; CHAR(10) &amp; "NIP. " &amp; 'Rekap Harian'!C179</f>
        <v>0
NIP. 0</v>
      </c>
      <c r="C177" s="44">
        <f>'Daftar Pegawai'!H173</f>
        <v>0</v>
      </c>
      <c r="D177" s="45">
        <f>'Daftar Pegawai'!E173</f>
        <v>0</v>
      </c>
      <c r="E177" s="44">
        <f>'Daftar Pegawai'!F173</f>
        <v>0</v>
      </c>
      <c r="F177" s="44">
        <f>'Rekap Harian'!HN179</f>
        <v>0</v>
      </c>
      <c r="G177" s="44">
        <f>'Rekap Harian'!HS179</f>
        <v>0</v>
      </c>
      <c r="H177" s="44">
        <f>'Rekap Harian'!HT179</f>
        <v>0</v>
      </c>
      <c r="I177" s="44">
        <f>'Rekap Harian'!HU179</f>
        <v>0</v>
      </c>
      <c r="J177" s="44">
        <f>'Rekap Harian'!HV179</f>
        <v>0</v>
      </c>
      <c r="K177" s="44">
        <f>'Rekap Harian'!HW179</f>
        <v>0</v>
      </c>
      <c r="L177" s="44">
        <f>'Rekap Harian'!HX179</f>
        <v>0</v>
      </c>
      <c r="M177" s="93">
        <f>'Rekap Harian'!HY179</f>
        <v>0</v>
      </c>
      <c r="N177" s="93">
        <f>'Rekap Harian'!HZ179</f>
        <v>0</v>
      </c>
      <c r="O177" s="93">
        <f>'Rekap Harian'!IA179</f>
        <v>0</v>
      </c>
      <c r="P177" s="93">
        <f>'Rekap Harian'!IB179</f>
        <v>0</v>
      </c>
      <c r="Q177" s="93">
        <f>'Rekap Harian'!IC179</f>
        <v>0</v>
      </c>
      <c r="R177" s="93">
        <f>'Rekap Harian'!ID179</f>
        <v>0</v>
      </c>
      <c r="S177" s="93">
        <f t="shared" si="4"/>
        <v>0</v>
      </c>
      <c r="T177" s="46"/>
    </row>
    <row r="178" spans="1:20" ht="35.1" customHeight="1" x14ac:dyDescent="0.2">
      <c r="A178" s="42">
        <f t="shared" si="5"/>
        <v>170</v>
      </c>
      <c r="B178" s="43" t="str">
        <f>'Rekap Harian'!B180 &amp; CHAR(10) &amp; "NIP. " &amp; 'Rekap Harian'!C180</f>
        <v>0
NIP. 0</v>
      </c>
      <c r="C178" s="44">
        <f>'Daftar Pegawai'!H174</f>
        <v>0</v>
      </c>
      <c r="D178" s="45">
        <f>'Daftar Pegawai'!E174</f>
        <v>0</v>
      </c>
      <c r="E178" s="44">
        <f>'Daftar Pegawai'!F174</f>
        <v>0</v>
      </c>
      <c r="F178" s="44">
        <f>'Rekap Harian'!HN180</f>
        <v>0</v>
      </c>
      <c r="G178" s="44">
        <f>'Rekap Harian'!HS180</f>
        <v>0</v>
      </c>
      <c r="H178" s="44">
        <f>'Rekap Harian'!HT180</f>
        <v>0</v>
      </c>
      <c r="I178" s="44">
        <f>'Rekap Harian'!HU180</f>
        <v>0</v>
      </c>
      <c r="J178" s="44">
        <f>'Rekap Harian'!HV180</f>
        <v>0</v>
      </c>
      <c r="K178" s="44">
        <f>'Rekap Harian'!HW180</f>
        <v>0</v>
      </c>
      <c r="L178" s="44">
        <f>'Rekap Harian'!HX180</f>
        <v>0</v>
      </c>
      <c r="M178" s="93">
        <f>'Rekap Harian'!HY180</f>
        <v>0</v>
      </c>
      <c r="N178" s="93">
        <f>'Rekap Harian'!HZ180</f>
        <v>0</v>
      </c>
      <c r="O178" s="93">
        <f>'Rekap Harian'!IA180</f>
        <v>0</v>
      </c>
      <c r="P178" s="93">
        <f>'Rekap Harian'!IB180</f>
        <v>0</v>
      </c>
      <c r="Q178" s="93">
        <f>'Rekap Harian'!IC180</f>
        <v>0</v>
      </c>
      <c r="R178" s="93">
        <f>'Rekap Harian'!ID180</f>
        <v>0</v>
      </c>
      <c r="S178" s="93">
        <f t="shared" si="4"/>
        <v>0</v>
      </c>
      <c r="T178" s="46"/>
    </row>
    <row r="179" spans="1:20" ht="35.1" customHeight="1" x14ac:dyDescent="0.2">
      <c r="A179" s="42">
        <f t="shared" si="5"/>
        <v>171</v>
      </c>
      <c r="B179" s="43" t="str">
        <f>'Rekap Harian'!B181 &amp; CHAR(10) &amp; "NIP. " &amp; 'Rekap Harian'!C181</f>
        <v>0
NIP. 0</v>
      </c>
      <c r="C179" s="44">
        <f>'Daftar Pegawai'!H175</f>
        <v>0</v>
      </c>
      <c r="D179" s="45">
        <f>'Daftar Pegawai'!E175</f>
        <v>0</v>
      </c>
      <c r="E179" s="44">
        <f>'Daftar Pegawai'!F175</f>
        <v>0</v>
      </c>
      <c r="F179" s="44">
        <f>'Rekap Harian'!HN181</f>
        <v>0</v>
      </c>
      <c r="G179" s="44">
        <f>'Rekap Harian'!HS181</f>
        <v>0</v>
      </c>
      <c r="H179" s="44">
        <f>'Rekap Harian'!HT181</f>
        <v>0</v>
      </c>
      <c r="I179" s="44">
        <f>'Rekap Harian'!HU181</f>
        <v>0</v>
      </c>
      <c r="J179" s="44">
        <f>'Rekap Harian'!HV181</f>
        <v>0</v>
      </c>
      <c r="K179" s="44">
        <f>'Rekap Harian'!HW181</f>
        <v>0</v>
      </c>
      <c r="L179" s="44">
        <f>'Rekap Harian'!HX181</f>
        <v>0</v>
      </c>
      <c r="M179" s="93">
        <f>'Rekap Harian'!HY181</f>
        <v>0</v>
      </c>
      <c r="N179" s="93">
        <f>'Rekap Harian'!HZ181</f>
        <v>0</v>
      </c>
      <c r="O179" s="93">
        <f>'Rekap Harian'!IA181</f>
        <v>0</v>
      </c>
      <c r="P179" s="93">
        <f>'Rekap Harian'!IB181</f>
        <v>0</v>
      </c>
      <c r="Q179" s="93">
        <f>'Rekap Harian'!IC181</f>
        <v>0</v>
      </c>
      <c r="R179" s="93">
        <f>'Rekap Harian'!ID181</f>
        <v>0</v>
      </c>
      <c r="S179" s="93">
        <f t="shared" si="4"/>
        <v>0</v>
      </c>
      <c r="T179" s="46"/>
    </row>
    <row r="180" spans="1:20" ht="35.1" customHeight="1" x14ac:dyDescent="0.2">
      <c r="A180" s="42">
        <f t="shared" si="5"/>
        <v>172</v>
      </c>
      <c r="B180" s="43" t="str">
        <f>'Rekap Harian'!B182 &amp; CHAR(10) &amp; "NIP. " &amp; 'Rekap Harian'!C182</f>
        <v>0
NIP. 0</v>
      </c>
      <c r="C180" s="44">
        <f>'Daftar Pegawai'!H176</f>
        <v>0</v>
      </c>
      <c r="D180" s="45">
        <f>'Daftar Pegawai'!E176</f>
        <v>0</v>
      </c>
      <c r="E180" s="44">
        <f>'Daftar Pegawai'!F176</f>
        <v>0</v>
      </c>
      <c r="F180" s="44">
        <f>'Rekap Harian'!HN182</f>
        <v>0</v>
      </c>
      <c r="G180" s="44">
        <f>'Rekap Harian'!HS182</f>
        <v>0</v>
      </c>
      <c r="H180" s="44">
        <f>'Rekap Harian'!HT182</f>
        <v>0</v>
      </c>
      <c r="I180" s="44">
        <f>'Rekap Harian'!HU182</f>
        <v>0</v>
      </c>
      <c r="J180" s="44">
        <f>'Rekap Harian'!HV182</f>
        <v>0</v>
      </c>
      <c r="K180" s="44">
        <f>'Rekap Harian'!HW182</f>
        <v>0</v>
      </c>
      <c r="L180" s="44">
        <f>'Rekap Harian'!HX182</f>
        <v>0</v>
      </c>
      <c r="M180" s="93">
        <f>'Rekap Harian'!HY182</f>
        <v>0</v>
      </c>
      <c r="N180" s="93">
        <f>'Rekap Harian'!HZ182</f>
        <v>0</v>
      </c>
      <c r="O180" s="93">
        <f>'Rekap Harian'!IA182</f>
        <v>0</v>
      </c>
      <c r="P180" s="93">
        <f>'Rekap Harian'!IB182</f>
        <v>0</v>
      </c>
      <c r="Q180" s="93">
        <f>'Rekap Harian'!IC182</f>
        <v>0</v>
      </c>
      <c r="R180" s="93">
        <f>'Rekap Harian'!ID182</f>
        <v>0</v>
      </c>
      <c r="S180" s="93">
        <f t="shared" si="4"/>
        <v>0</v>
      </c>
      <c r="T180" s="46"/>
    </row>
    <row r="181" spans="1:20" ht="35.1" customHeight="1" x14ac:dyDescent="0.2">
      <c r="A181" s="42">
        <f t="shared" si="5"/>
        <v>173</v>
      </c>
      <c r="B181" s="43" t="str">
        <f>'Rekap Harian'!B183 &amp; CHAR(10) &amp; "NIP. " &amp; 'Rekap Harian'!C183</f>
        <v>0
NIP. 0</v>
      </c>
      <c r="C181" s="44">
        <f>'Daftar Pegawai'!H177</f>
        <v>0</v>
      </c>
      <c r="D181" s="45">
        <f>'Daftar Pegawai'!E177</f>
        <v>0</v>
      </c>
      <c r="E181" s="44">
        <f>'Daftar Pegawai'!F177</f>
        <v>0</v>
      </c>
      <c r="F181" s="44">
        <f>'Rekap Harian'!HN183</f>
        <v>0</v>
      </c>
      <c r="G181" s="44">
        <f>'Rekap Harian'!HS183</f>
        <v>0</v>
      </c>
      <c r="H181" s="44">
        <f>'Rekap Harian'!HT183</f>
        <v>0</v>
      </c>
      <c r="I181" s="44">
        <f>'Rekap Harian'!HU183</f>
        <v>0</v>
      </c>
      <c r="J181" s="44">
        <f>'Rekap Harian'!HV183</f>
        <v>0</v>
      </c>
      <c r="K181" s="44">
        <f>'Rekap Harian'!HW183</f>
        <v>0</v>
      </c>
      <c r="L181" s="44">
        <f>'Rekap Harian'!HX183</f>
        <v>0</v>
      </c>
      <c r="M181" s="93">
        <f>'Rekap Harian'!HY183</f>
        <v>0</v>
      </c>
      <c r="N181" s="93">
        <f>'Rekap Harian'!HZ183</f>
        <v>0</v>
      </c>
      <c r="O181" s="93">
        <f>'Rekap Harian'!IA183</f>
        <v>0</v>
      </c>
      <c r="P181" s="93">
        <f>'Rekap Harian'!IB183</f>
        <v>0</v>
      </c>
      <c r="Q181" s="93">
        <f>'Rekap Harian'!IC183</f>
        <v>0</v>
      </c>
      <c r="R181" s="93">
        <f>'Rekap Harian'!ID183</f>
        <v>0</v>
      </c>
      <c r="S181" s="93">
        <f t="shared" si="4"/>
        <v>0</v>
      </c>
      <c r="T181" s="46"/>
    </row>
    <row r="182" spans="1:20" ht="35.1" customHeight="1" x14ac:dyDescent="0.2">
      <c r="A182" s="42">
        <f t="shared" si="5"/>
        <v>174</v>
      </c>
      <c r="B182" s="43" t="str">
        <f>'Rekap Harian'!B184 &amp; CHAR(10) &amp; "NIP. " &amp; 'Rekap Harian'!C184</f>
        <v>0
NIP. 0</v>
      </c>
      <c r="C182" s="44">
        <f>'Daftar Pegawai'!H178</f>
        <v>0</v>
      </c>
      <c r="D182" s="45">
        <f>'Daftar Pegawai'!E178</f>
        <v>0</v>
      </c>
      <c r="E182" s="44">
        <f>'Daftar Pegawai'!F178</f>
        <v>0</v>
      </c>
      <c r="F182" s="44">
        <f>'Rekap Harian'!HN184</f>
        <v>0</v>
      </c>
      <c r="G182" s="44">
        <f>'Rekap Harian'!HS184</f>
        <v>0</v>
      </c>
      <c r="H182" s="44">
        <f>'Rekap Harian'!HT184</f>
        <v>0</v>
      </c>
      <c r="I182" s="44">
        <f>'Rekap Harian'!HU184</f>
        <v>0</v>
      </c>
      <c r="J182" s="44">
        <f>'Rekap Harian'!HV184</f>
        <v>0</v>
      </c>
      <c r="K182" s="44">
        <f>'Rekap Harian'!HW184</f>
        <v>0</v>
      </c>
      <c r="L182" s="44">
        <f>'Rekap Harian'!HX184</f>
        <v>0</v>
      </c>
      <c r="M182" s="93">
        <f>'Rekap Harian'!HY184</f>
        <v>0</v>
      </c>
      <c r="N182" s="93">
        <f>'Rekap Harian'!HZ184</f>
        <v>0</v>
      </c>
      <c r="O182" s="93">
        <f>'Rekap Harian'!IA184</f>
        <v>0</v>
      </c>
      <c r="P182" s="93">
        <f>'Rekap Harian'!IB184</f>
        <v>0</v>
      </c>
      <c r="Q182" s="93">
        <f>'Rekap Harian'!IC184</f>
        <v>0</v>
      </c>
      <c r="R182" s="93">
        <f>'Rekap Harian'!ID184</f>
        <v>0</v>
      </c>
      <c r="S182" s="93">
        <f t="shared" si="4"/>
        <v>0</v>
      </c>
      <c r="T182" s="46"/>
    </row>
    <row r="183" spans="1:20" ht="35.1" customHeight="1" x14ac:dyDescent="0.2">
      <c r="A183" s="42">
        <f t="shared" si="5"/>
        <v>175</v>
      </c>
      <c r="B183" s="43" t="str">
        <f>'Rekap Harian'!B185 &amp; CHAR(10) &amp; "NIP. " &amp; 'Rekap Harian'!C185</f>
        <v>0
NIP. 0</v>
      </c>
      <c r="C183" s="44">
        <f>'Daftar Pegawai'!H179</f>
        <v>0</v>
      </c>
      <c r="D183" s="45">
        <f>'Daftar Pegawai'!E179</f>
        <v>0</v>
      </c>
      <c r="E183" s="44">
        <f>'Daftar Pegawai'!F179</f>
        <v>0</v>
      </c>
      <c r="F183" s="44">
        <f>'Rekap Harian'!HN185</f>
        <v>0</v>
      </c>
      <c r="G183" s="44">
        <f>'Rekap Harian'!HS185</f>
        <v>0</v>
      </c>
      <c r="H183" s="44">
        <f>'Rekap Harian'!HT185</f>
        <v>0</v>
      </c>
      <c r="I183" s="44">
        <f>'Rekap Harian'!HU185</f>
        <v>0</v>
      </c>
      <c r="J183" s="44">
        <f>'Rekap Harian'!HV185</f>
        <v>0</v>
      </c>
      <c r="K183" s="44">
        <f>'Rekap Harian'!HW185</f>
        <v>0</v>
      </c>
      <c r="L183" s="44">
        <f>'Rekap Harian'!HX185</f>
        <v>0</v>
      </c>
      <c r="M183" s="93">
        <f>'Rekap Harian'!HY185</f>
        <v>0</v>
      </c>
      <c r="N183" s="93">
        <f>'Rekap Harian'!HZ185</f>
        <v>0</v>
      </c>
      <c r="O183" s="93">
        <f>'Rekap Harian'!IA185</f>
        <v>0</v>
      </c>
      <c r="P183" s="93">
        <f>'Rekap Harian'!IB185</f>
        <v>0</v>
      </c>
      <c r="Q183" s="93">
        <f>'Rekap Harian'!IC185</f>
        <v>0</v>
      </c>
      <c r="R183" s="93">
        <f>'Rekap Harian'!ID185</f>
        <v>0</v>
      </c>
      <c r="S183" s="93">
        <f t="shared" si="4"/>
        <v>0</v>
      </c>
      <c r="T183" s="46"/>
    </row>
    <row r="184" spans="1:20" ht="35.1" customHeight="1" x14ac:dyDescent="0.2">
      <c r="A184" s="42">
        <f t="shared" si="5"/>
        <v>176</v>
      </c>
      <c r="B184" s="43" t="str">
        <f>'Rekap Harian'!B186 &amp; CHAR(10) &amp; "NIP. " &amp; 'Rekap Harian'!C186</f>
        <v>0
NIP. 0</v>
      </c>
      <c r="C184" s="44">
        <f>'Daftar Pegawai'!H180</f>
        <v>0</v>
      </c>
      <c r="D184" s="45">
        <f>'Daftar Pegawai'!E180</f>
        <v>0</v>
      </c>
      <c r="E184" s="44">
        <f>'Daftar Pegawai'!F180</f>
        <v>0</v>
      </c>
      <c r="F184" s="44">
        <f>'Rekap Harian'!HN186</f>
        <v>0</v>
      </c>
      <c r="G184" s="44">
        <f>'Rekap Harian'!HS186</f>
        <v>0</v>
      </c>
      <c r="H184" s="44">
        <f>'Rekap Harian'!HT186</f>
        <v>0</v>
      </c>
      <c r="I184" s="44">
        <f>'Rekap Harian'!HU186</f>
        <v>0</v>
      </c>
      <c r="J184" s="44">
        <f>'Rekap Harian'!HV186</f>
        <v>0</v>
      </c>
      <c r="K184" s="44">
        <f>'Rekap Harian'!HW186</f>
        <v>0</v>
      </c>
      <c r="L184" s="44">
        <f>'Rekap Harian'!HX186</f>
        <v>0</v>
      </c>
      <c r="M184" s="93">
        <f>'Rekap Harian'!HY186</f>
        <v>0</v>
      </c>
      <c r="N184" s="93">
        <f>'Rekap Harian'!HZ186</f>
        <v>0</v>
      </c>
      <c r="O184" s="93">
        <f>'Rekap Harian'!IA186</f>
        <v>0</v>
      </c>
      <c r="P184" s="93">
        <f>'Rekap Harian'!IB186</f>
        <v>0</v>
      </c>
      <c r="Q184" s="93">
        <f>'Rekap Harian'!IC186</f>
        <v>0</v>
      </c>
      <c r="R184" s="93">
        <f>'Rekap Harian'!ID186</f>
        <v>0</v>
      </c>
      <c r="S184" s="93">
        <f t="shared" si="4"/>
        <v>0</v>
      </c>
      <c r="T184" s="46"/>
    </row>
    <row r="185" spans="1:20" ht="35.1" customHeight="1" x14ac:dyDescent="0.2">
      <c r="A185" s="42">
        <f t="shared" si="5"/>
        <v>177</v>
      </c>
      <c r="B185" s="43" t="str">
        <f>'Rekap Harian'!B187 &amp; CHAR(10) &amp; "NIP. " &amp; 'Rekap Harian'!C187</f>
        <v>0
NIP. 0</v>
      </c>
      <c r="C185" s="44">
        <f>'Daftar Pegawai'!H181</f>
        <v>0</v>
      </c>
      <c r="D185" s="45">
        <f>'Daftar Pegawai'!E181</f>
        <v>0</v>
      </c>
      <c r="E185" s="44">
        <f>'Daftar Pegawai'!F181</f>
        <v>0</v>
      </c>
      <c r="F185" s="44">
        <f>'Rekap Harian'!HN187</f>
        <v>0</v>
      </c>
      <c r="G185" s="44">
        <f>'Rekap Harian'!HS187</f>
        <v>0</v>
      </c>
      <c r="H185" s="44">
        <f>'Rekap Harian'!HT187</f>
        <v>0</v>
      </c>
      <c r="I185" s="44">
        <f>'Rekap Harian'!HU187</f>
        <v>0</v>
      </c>
      <c r="J185" s="44">
        <f>'Rekap Harian'!HV187</f>
        <v>0</v>
      </c>
      <c r="K185" s="44">
        <f>'Rekap Harian'!HW187</f>
        <v>0</v>
      </c>
      <c r="L185" s="44">
        <f>'Rekap Harian'!HX187</f>
        <v>0</v>
      </c>
      <c r="M185" s="93">
        <f>'Rekap Harian'!HY187</f>
        <v>0</v>
      </c>
      <c r="N185" s="93">
        <f>'Rekap Harian'!HZ187</f>
        <v>0</v>
      </c>
      <c r="O185" s="93">
        <f>'Rekap Harian'!IA187</f>
        <v>0</v>
      </c>
      <c r="P185" s="93">
        <f>'Rekap Harian'!IB187</f>
        <v>0</v>
      </c>
      <c r="Q185" s="93">
        <f>'Rekap Harian'!IC187</f>
        <v>0</v>
      </c>
      <c r="R185" s="93">
        <f>'Rekap Harian'!ID187</f>
        <v>0</v>
      </c>
      <c r="S185" s="93">
        <f t="shared" si="4"/>
        <v>0</v>
      </c>
      <c r="T185" s="46"/>
    </row>
    <row r="186" spans="1:20" ht="35.1" customHeight="1" x14ac:dyDescent="0.2">
      <c r="A186" s="42">
        <f t="shared" si="5"/>
        <v>178</v>
      </c>
      <c r="B186" s="43" t="str">
        <f>'Rekap Harian'!B188 &amp; CHAR(10) &amp; "NIP. " &amp; 'Rekap Harian'!C188</f>
        <v>0
NIP. 0</v>
      </c>
      <c r="C186" s="44">
        <f>'Daftar Pegawai'!H182</f>
        <v>0</v>
      </c>
      <c r="D186" s="45">
        <f>'Daftar Pegawai'!E182</f>
        <v>0</v>
      </c>
      <c r="E186" s="44">
        <f>'Daftar Pegawai'!F182</f>
        <v>0</v>
      </c>
      <c r="F186" s="44">
        <f>'Rekap Harian'!HN188</f>
        <v>0</v>
      </c>
      <c r="G186" s="44">
        <f>'Rekap Harian'!HS188</f>
        <v>0</v>
      </c>
      <c r="H186" s="44">
        <f>'Rekap Harian'!HT188</f>
        <v>0</v>
      </c>
      <c r="I186" s="44">
        <f>'Rekap Harian'!HU188</f>
        <v>0</v>
      </c>
      <c r="J186" s="44">
        <f>'Rekap Harian'!HV188</f>
        <v>0</v>
      </c>
      <c r="K186" s="44">
        <f>'Rekap Harian'!HW188</f>
        <v>0</v>
      </c>
      <c r="L186" s="44">
        <f>'Rekap Harian'!HX188</f>
        <v>0</v>
      </c>
      <c r="M186" s="93">
        <f>'Rekap Harian'!HY188</f>
        <v>0</v>
      </c>
      <c r="N186" s="93">
        <f>'Rekap Harian'!HZ188</f>
        <v>0</v>
      </c>
      <c r="O186" s="93">
        <f>'Rekap Harian'!IA188</f>
        <v>0</v>
      </c>
      <c r="P186" s="93">
        <f>'Rekap Harian'!IB188</f>
        <v>0</v>
      </c>
      <c r="Q186" s="93">
        <f>'Rekap Harian'!IC188</f>
        <v>0</v>
      </c>
      <c r="R186" s="93">
        <f>'Rekap Harian'!ID188</f>
        <v>0</v>
      </c>
      <c r="S186" s="93">
        <f t="shared" si="4"/>
        <v>0</v>
      </c>
      <c r="T186" s="46"/>
    </row>
    <row r="187" spans="1:20" ht="35.1" customHeight="1" x14ac:dyDescent="0.2">
      <c r="A187" s="42">
        <f t="shared" si="5"/>
        <v>179</v>
      </c>
      <c r="B187" s="43" t="str">
        <f>'Rekap Harian'!B189 &amp; CHAR(10) &amp; "NIP. " &amp; 'Rekap Harian'!C189</f>
        <v>0
NIP. 0</v>
      </c>
      <c r="C187" s="44">
        <f>'Daftar Pegawai'!H183</f>
        <v>0</v>
      </c>
      <c r="D187" s="45">
        <f>'Daftar Pegawai'!E183</f>
        <v>0</v>
      </c>
      <c r="E187" s="44">
        <f>'Daftar Pegawai'!F183</f>
        <v>0</v>
      </c>
      <c r="F187" s="44">
        <f>'Rekap Harian'!HN189</f>
        <v>0</v>
      </c>
      <c r="G187" s="44">
        <f>'Rekap Harian'!HS189</f>
        <v>0</v>
      </c>
      <c r="H187" s="44">
        <f>'Rekap Harian'!HT189</f>
        <v>0</v>
      </c>
      <c r="I187" s="44">
        <f>'Rekap Harian'!HU189</f>
        <v>0</v>
      </c>
      <c r="J187" s="44">
        <f>'Rekap Harian'!HV189</f>
        <v>0</v>
      </c>
      <c r="K187" s="44">
        <f>'Rekap Harian'!HW189</f>
        <v>0</v>
      </c>
      <c r="L187" s="44">
        <f>'Rekap Harian'!HX189</f>
        <v>0</v>
      </c>
      <c r="M187" s="93">
        <f>'Rekap Harian'!HY189</f>
        <v>0</v>
      </c>
      <c r="N187" s="93">
        <f>'Rekap Harian'!HZ189</f>
        <v>0</v>
      </c>
      <c r="O187" s="93">
        <f>'Rekap Harian'!IA189</f>
        <v>0</v>
      </c>
      <c r="P187" s="93">
        <f>'Rekap Harian'!IB189</f>
        <v>0</v>
      </c>
      <c r="Q187" s="93">
        <f>'Rekap Harian'!IC189</f>
        <v>0</v>
      </c>
      <c r="R187" s="93">
        <f>'Rekap Harian'!ID189</f>
        <v>0</v>
      </c>
      <c r="S187" s="93">
        <f t="shared" si="4"/>
        <v>0</v>
      </c>
      <c r="T187" s="46"/>
    </row>
    <row r="188" spans="1:20" ht="35.1" customHeight="1" x14ac:dyDescent="0.2">
      <c r="A188" s="42">
        <f t="shared" si="5"/>
        <v>180</v>
      </c>
      <c r="B188" s="43" t="str">
        <f>'Rekap Harian'!B190 &amp; CHAR(10) &amp; "NIP. " &amp; 'Rekap Harian'!C190</f>
        <v>0
NIP. 0</v>
      </c>
      <c r="C188" s="44">
        <f>'Daftar Pegawai'!H184</f>
        <v>0</v>
      </c>
      <c r="D188" s="45">
        <f>'Daftar Pegawai'!E184</f>
        <v>0</v>
      </c>
      <c r="E188" s="44">
        <f>'Daftar Pegawai'!F184</f>
        <v>0</v>
      </c>
      <c r="F188" s="44">
        <f>'Rekap Harian'!HN190</f>
        <v>0</v>
      </c>
      <c r="G188" s="44">
        <f>'Rekap Harian'!HS190</f>
        <v>0</v>
      </c>
      <c r="H188" s="44">
        <f>'Rekap Harian'!HT190</f>
        <v>0</v>
      </c>
      <c r="I188" s="44">
        <f>'Rekap Harian'!HU190</f>
        <v>0</v>
      </c>
      <c r="J188" s="44">
        <f>'Rekap Harian'!HV190</f>
        <v>0</v>
      </c>
      <c r="K188" s="44">
        <f>'Rekap Harian'!HW190</f>
        <v>0</v>
      </c>
      <c r="L188" s="44">
        <f>'Rekap Harian'!HX190</f>
        <v>0</v>
      </c>
      <c r="M188" s="93">
        <f>'Rekap Harian'!HY190</f>
        <v>0</v>
      </c>
      <c r="N188" s="93">
        <f>'Rekap Harian'!HZ190</f>
        <v>0</v>
      </c>
      <c r="O188" s="93">
        <f>'Rekap Harian'!IA190</f>
        <v>0</v>
      </c>
      <c r="P188" s="93">
        <f>'Rekap Harian'!IB190</f>
        <v>0</v>
      </c>
      <c r="Q188" s="93">
        <f>'Rekap Harian'!IC190</f>
        <v>0</v>
      </c>
      <c r="R188" s="93">
        <f>'Rekap Harian'!ID190</f>
        <v>0</v>
      </c>
      <c r="S188" s="93">
        <f t="shared" si="4"/>
        <v>0</v>
      </c>
      <c r="T188" s="46"/>
    </row>
    <row r="189" spans="1:20" ht="35.1" customHeight="1" x14ac:dyDescent="0.2">
      <c r="A189" s="42">
        <f t="shared" si="5"/>
        <v>181</v>
      </c>
      <c r="B189" s="43" t="str">
        <f>'Rekap Harian'!B191 &amp; CHAR(10) &amp; "NIP. " &amp; 'Rekap Harian'!C191</f>
        <v>0
NIP. 0</v>
      </c>
      <c r="C189" s="44">
        <f>'Daftar Pegawai'!H185</f>
        <v>0</v>
      </c>
      <c r="D189" s="45">
        <f>'Daftar Pegawai'!E185</f>
        <v>0</v>
      </c>
      <c r="E189" s="44">
        <f>'Daftar Pegawai'!F185</f>
        <v>0</v>
      </c>
      <c r="F189" s="44">
        <f>'Rekap Harian'!HN191</f>
        <v>0</v>
      </c>
      <c r="G189" s="44">
        <f>'Rekap Harian'!HS191</f>
        <v>0</v>
      </c>
      <c r="H189" s="44">
        <f>'Rekap Harian'!HT191</f>
        <v>0</v>
      </c>
      <c r="I189" s="44">
        <f>'Rekap Harian'!HU191</f>
        <v>0</v>
      </c>
      <c r="J189" s="44">
        <f>'Rekap Harian'!HV191</f>
        <v>0</v>
      </c>
      <c r="K189" s="44">
        <f>'Rekap Harian'!HW191</f>
        <v>0</v>
      </c>
      <c r="L189" s="44">
        <f>'Rekap Harian'!HX191</f>
        <v>0</v>
      </c>
      <c r="M189" s="93">
        <f>'Rekap Harian'!HY191</f>
        <v>0</v>
      </c>
      <c r="N189" s="93">
        <f>'Rekap Harian'!HZ191</f>
        <v>0</v>
      </c>
      <c r="O189" s="93">
        <f>'Rekap Harian'!IA191</f>
        <v>0</v>
      </c>
      <c r="P189" s="93">
        <f>'Rekap Harian'!IB191</f>
        <v>0</v>
      </c>
      <c r="Q189" s="93">
        <f>'Rekap Harian'!IC191</f>
        <v>0</v>
      </c>
      <c r="R189" s="93">
        <f>'Rekap Harian'!ID191</f>
        <v>0</v>
      </c>
      <c r="S189" s="93">
        <f t="shared" si="4"/>
        <v>0</v>
      </c>
      <c r="T189" s="46"/>
    </row>
    <row r="190" spans="1:20" ht="35.1" customHeight="1" x14ac:dyDescent="0.2">
      <c r="A190" s="42">
        <f t="shared" si="5"/>
        <v>182</v>
      </c>
      <c r="B190" s="43" t="str">
        <f>'Rekap Harian'!B192 &amp; CHAR(10) &amp; "NIP. " &amp; 'Rekap Harian'!C192</f>
        <v>0
NIP. 0</v>
      </c>
      <c r="C190" s="44">
        <f>'Daftar Pegawai'!H186</f>
        <v>0</v>
      </c>
      <c r="D190" s="45">
        <f>'Daftar Pegawai'!E186</f>
        <v>0</v>
      </c>
      <c r="E190" s="44">
        <f>'Daftar Pegawai'!F186</f>
        <v>0</v>
      </c>
      <c r="F190" s="44">
        <f>'Rekap Harian'!HN192</f>
        <v>0</v>
      </c>
      <c r="G190" s="44">
        <f>'Rekap Harian'!HS192</f>
        <v>0</v>
      </c>
      <c r="H190" s="44">
        <f>'Rekap Harian'!HT192</f>
        <v>0</v>
      </c>
      <c r="I190" s="44">
        <f>'Rekap Harian'!HU192</f>
        <v>0</v>
      </c>
      <c r="J190" s="44">
        <f>'Rekap Harian'!HV192</f>
        <v>0</v>
      </c>
      <c r="K190" s="44">
        <f>'Rekap Harian'!HW192</f>
        <v>0</v>
      </c>
      <c r="L190" s="44">
        <f>'Rekap Harian'!HX192</f>
        <v>0</v>
      </c>
      <c r="M190" s="93">
        <f>'Rekap Harian'!HY192</f>
        <v>0</v>
      </c>
      <c r="N190" s="93">
        <f>'Rekap Harian'!HZ192</f>
        <v>0</v>
      </c>
      <c r="O190" s="93">
        <f>'Rekap Harian'!IA192</f>
        <v>0</v>
      </c>
      <c r="P190" s="93">
        <f>'Rekap Harian'!IB192</f>
        <v>0</v>
      </c>
      <c r="Q190" s="93">
        <f>'Rekap Harian'!IC192</f>
        <v>0</v>
      </c>
      <c r="R190" s="93">
        <f>'Rekap Harian'!ID192</f>
        <v>0</v>
      </c>
      <c r="S190" s="93">
        <f t="shared" si="4"/>
        <v>0</v>
      </c>
      <c r="T190" s="46"/>
    </row>
    <row r="191" spans="1:20" ht="35.1" customHeight="1" x14ac:dyDescent="0.2">
      <c r="A191" s="42">
        <f t="shared" si="5"/>
        <v>183</v>
      </c>
      <c r="B191" s="43" t="str">
        <f>'Rekap Harian'!B193 &amp; CHAR(10) &amp; "NIP. " &amp; 'Rekap Harian'!C193</f>
        <v>0
NIP. 0</v>
      </c>
      <c r="C191" s="44">
        <f>'Daftar Pegawai'!H187</f>
        <v>0</v>
      </c>
      <c r="D191" s="45">
        <f>'Daftar Pegawai'!E187</f>
        <v>0</v>
      </c>
      <c r="E191" s="44">
        <f>'Daftar Pegawai'!F187</f>
        <v>0</v>
      </c>
      <c r="F191" s="44">
        <f>'Rekap Harian'!HN193</f>
        <v>0</v>
      </c>
      <c r="G191" s="44">
        <f>'Rekap Harian'!HS193</f>
        <v>0</v>
      </c>
      <c r="H191" s="44">
        <f>'Rekap Harian'!HT193</f>
        <v>0</v>
      </c>
      <c r="I191" s="44">
        <f>'Rekap Harian'!HU193</f>
        <v>0</v>
      </c>
      <c r="J191" s="44">
        <f>'Rekap Harian'!HV193</f>
        <v>0</v>
      </c>
      <c r="K191" s="44">
        <f>'Rekap Harian'!HW193</f>
        <v>0</v>
      </c>
      <c r="L191" s="44">
        <f>'Rekap Harian'!HX193</f>
        <v>0</v>
      </c>
      <c r="M191" s="93">
        <f>'Rekap Harian'!HY193</f>
        <v>0</v>
      </c>
      <c r="N191" s="93">
        <f>'Rekap Harian'!HZ193</f>
        <v>0</v>
      </c>
      <c r="O191" s="93">
        <f>'Rekap Harian'!IA193</f>
        <v>0</v>
      </c>
      <c r="P191" s="93">
        <f>'Rekap Harian'!IB193</f>
        <v>0</v>
      </c>
      <c r="Q191" s="93">
        <f>'Rekap Harian'!IC193</f>
        <v>0</v>
      </c>
      <c r="R191" s="93">
        <f>'Rekap Harian'!ID193</f>
        <v>0</v>
      </c>
      <c r="S191" s="93">
        <f t="shared" si="4"/>
        <v>0</v>
      </c>
      <c r="T191" s="46"/>
    </row>
    <row r="192" spans="1:20" ht="35.1" customHeight="1" x14ac:dyDescent="0.2">
      <c r="A192" s="42">
        <f t="shared" si="5"/>
        <v>184</v>
      </c>
      <c r="B192" s="43" t="str">
        <f>'Rekap Harian'!B194 &amp; CHAR(10) &amp; "NIP. " &amp; 'Rekap Harian'!C194</f>
        <v>0
NIP. 0</v>
      </c>
      <c r="C192" s="44">
        <f>'Daftar Pegawai'!H188</f>
        <v>0</v>
      </c>
      <c r="D192" s="45">
        <f>'Daftar Pegawai'!E188</f>
        <v>0</v>
      </c>
      <c r="E192" s="44">
        <f>'Daftar Pegawai'!F188</f>
        <v>0</v>
      </c>
      <c r="F192" s="44">
        <f>'Rekap Harian'!HN194</f>
        <v>0</v>
      </c>
      <c r="G192" s="44">
        <f>'Rekap Harian'!HS194</f>
        <v>0</v>
      </c>
      <c r="H192" s="44">
        <f>'Rekap Harian'!HT194</f>
        <v>0</v>
      </c>
      <c r="I192" s="44">
        <f>'Rekap Harian'!HU194</f>
        <v>0</v>
      </c>
      <c r="J192" s="44">
        <f>'Rekap Harian'!HV194</f>
        <v>0</v>
      </c>
      <c r="K192" s="44">
        <f>'Rekap Harian'!HW194</f>
        <v>0</v>
      </c>
      <c r="L192" s="44">
        <f>'Rekap Harian'!HX194</f>
        <v>0</v>
      </c>
      <c r="M192" s="93">
        <f>'Rekap Harian'!HY194</f>
        <v>0</v>
      </c>
      <c r="N192" s="93">
        <f>'Rekap Harian'!HZ194</f>
        <v>0</v>
      </c>
      <c r="O192" s="93">
        <f>'Rekap Harian'!IA194</f>
        <v>0</v>
      </c>
      <c r="P192" s="93">
        <f>'Rekap Harian'!IB194</f>
        <v>0</v>
      </c>
      <c r="Q192" s="93">
        <f>'Rekap Harian'!IC194</f>
        <v>0</v>
      </c>
      <c r="R192" s="93">
        <f>'Rekap Harian'!ID194</f>
        <v>0</v>
      </c>
      <c r="S192" s="93">
        <f t="shared" si="4"/>
        <v>0</v>
      </c>
      <c r="T192" s="46"/>
    </row>
    <row r="193" spans="1:20" ht="35.1" customHeight="1" x14ac:dyDescent="0.2">
      <c r="A193" s="42">
        <f t="shared" si="5"/>
        <v>185</v>
      </c>
      <c r="B193" s="43" t="str">
        <f>'Rekap Harian'!B195 &amp; CHAR(10) &amp; "NIP. " &amp; 'Rekap Harian'!C195</f>
        <v>0
NIP. 0</v>
      </c>
      <c r="C193" s="44">
        <f>'Daftar Pegawai'!H189</f>
        <v>0</v>
      </c>
      <c r="D193" s="45">
        <f>'Daftar Pegawai'!E189</f>
        <v>0</v>
      </c>
      <c r="E193" s="44">
        <f>'Daftar Pegawai'!F189</f>
        <v>0</v>
      </c>
      <c r="F193" s="44">
        <f>'Rekap Harian'!HN195</f>
        <v>0</v>
      </c>
      <c r="G193" s="44">
        <f>'Rekap Harian'!HS195</f>
        <v>0</v>
      </c>
      <c r="H193" s="44">
        <f>'Rekap Harian'!HT195</f>
        <v>0</v>
      </c>
      <c r="I193" s="44">
        <f>'Rekap Harian'!HU195</f>
        <v>0</v>
      </c>
      <c r="J193" s="44">
        <f>'Rekap Harian'!HV195</f>
        <v>0</v>
      </c>
      <c r="K193" s="44">
        <f>'Rekap Harian'!HW195</f>
        <v>0</v>
      </c>
      <c r="L193" s="44">
        <f>'Rekap Harian'!HX195</f>
        <v>0</v>
      </c>
      <c r="M193" s="93">
        <f>'Rekap Harian'!HY195</f>
        <v>0</v>
      </c>
      <c r="N193" s="93">
        <f>'Rekap Harian'!HZ195</f>
        <v>0</v>
      </c>
      <c r="O193" s="93">
        <f>'Rekap Harian'!IA195</f>
        <v>0</v>
      </c>
      <c r="P193" s="93">
        <f>'Rekap Harian'!IB195</f>
        <v>0</v>
      </c>
      <c r="Q193" s="93">
        <f>'Rekap Harian'!IC195</f>
        <v>0</v>
      </c>
      <c r="R193" s="93">
        <f>'Rekap Harian'!ID195</f>
        <v>0</v>
      </c>
      <c r="S193" s="93">
        <f t="shared" si="4"/>
        <v>0</v>
      </c>
      <c r="T193" s="46"/>
    </row>
    <row r="194" spans="1:20" ht="35.1" customHeight="1" x14ac:dyDescent="0.2">
      <c r="A194" s="42">
        <f t="shared" si="5"/>
        <v>186</v>
      </c>
      <c r="B194" s="43" t="str">
        <f>'Rekap Harian'!B196 &amp; CHAR(10) &amp; "NIP. " &amp; 'Rekap Harian'!C196</f>
        <v>0
NIP. 0</v>
      </c>
      <c r="C194" s="44">
        <f>'Daftar Pegawai'!H190</f>
        <v>0</v>
      </c>
      <c r="D194" s="45">
        <f>'Daftar Pegawai'!E190</f>
        <v>0</v>
      </c>
      <c r="E194" s="44">
        <f>'Daftar Pegawai'!F190</f>
        <v>0</v>
      </c>
      <c r="F194" s="44">
        <f>'Rekap Harian'!HN196</f>
        <v>0</v>
      </c>
      <c r="G194" s="44">
        <f>'Rekap Harian'!HS196</f>
        <v>0</v>
      </c>
      <c r="H194" s="44">
        <f>'Rekap Harian'!HT196</f>
        <v>0</v>
      </c>
      <c r="I194" s="44">
        <f>'Rekap Harian'!HU196</f>
        <v>0</v>
      </c>
      <c r="J194" s="44">
        <f>'Rekap Harian'!HV196</f>
        <v>0</v>
      </c>
      <c r="K194" s="44">
        <f>'Rekap Harian'!HW196</f>
        <v>0</v>
      </c>
      <c r="L194" s="44">
        <f>'Rekap Harian'!HX196</f>
        <v>0</v>
      </c>
      <c r="M194" s="93">
        <f>'Rekap Harian'!HY196</f>
        <v>0</v>
      </c>
      <c r="N194" s="93">
        <f>'Rekap Harian'!HZ196</f>
        <v>0</v>
      </c>
      <c r="O194" s="93">
        <f>'Rekap Harian'!IA196</f>
        <v>0</v>
      </c>
      <c r="P194" s="93">
        <f>'Rekap Harian'!IB196</f>
        <v>0</v>
      </c>
      <c r="Q194" s="93">
        <f>'Rekap Harian'!IC196</f>
        <v>0</v>
      </c>
      <c r="R194" s="93">
        <f>'Rekap Harian'!ID196</f>
        <v>0</v>
      </c>
      <c r="S194" s="93">
        <f t="shared" si="4"/>
        <v>0</v>
      </c>
      <c r="T194" s="46"/>
    </row>
    <row r="195" spans="1:20" ht="35.1" customHeight="1" x14ac:dyDescent="0.2">
      <c r="A195" s="42">
        <f t="shared" si="5"/>
        <v>187</v>
      </c>
      <c r="B195" s="43" t="str">
        <f>'Rekap Harian'!B197 &amp; CHAR(10) &amp; "NIP. " &amp; 'Rekap Harian'!C197</f>
        <v>0
NIP. 0</v>
      </c>
      <c r="C195" s="44">
        <f>'Daftar Pegawai'!H191</f>
        <v>0</v>
      </c>
      <c r="D195" s="45">
        <f>'Daftar Pegawai'!E191</f>
        <v>0</v>
      </c>
      <c r="E195" s="44">
        <f>'Daftar Pegawai'!F191</f>
        <v>0</v>
      </c>
      <c r="F195" s="44">
        <f>'Rekap Harian'!HN197</f>
        <v>0</v>
      </c>
      <c r="G195" s="44">
        <f>'Rekap Harian'!HS197</f>
        <v>0</v>
      </c>
      <c r="H195" s="44">
        <f>'Rekap Harian'!HT197</f>
        <v>0</v>
      </c>
      <c r="I195" s="44">
        <f>'Rekap Harian'!HU197</f>
        <v>0</v>
      </c>
      <c r="J195" s="44">
        <f>'Rekap Harian'!HV197</f>
        <v>0</v>
      </c>
      <c r="K195" s="44">
        <f>'Rekap Harian'!HW197</f>
        <v>0</v>
      </c>
      <c r="L195" s="44">
        <f>'Rekap Harian'!HX197</f>
        <v>0</v>
      </c>
      <c r="M195" s="93">
        <f>'Rekap Harian'!HY197</f>
        <v>0</v>
      </c>
      <c r="N195" s="93">
        <f>'Rekap Harian'!HZ197</f>
        <v>0</v>
      </c>
      <c r="O195" s="93">
        <f>'Rekap Harian'!IA197</f>
        <v>0</v>
      </c>
      <c r="P195" s="93">
        <f>'Rekap Harian'!IB197</f>
        <v>0</v>
      </c>
      <c r="Q195" s="93">
        <f>'Rekap Harian'!IC197</f>
        <v>0</v>
      </c>
      <c r="R195" s="93">
        <f>'Rekap Harian'!ID197</f>
        <v>0</v>
      </c>
      <c r="S195" s="93">
        <f t="shared" si="4"/>
        <v>0</v>
      </c>
      <c r="T195" s="46"/>
    </row>
    <row r="196" spans="1:20" ht="35.1" customHeight="1" x14ac:dyDescent="0.2">
      <c r="A196" s="42">
        <f t="shared" si="5"/>
        <v>188</v>
      </c>
      <c r="B196" s="43" t="str">
        <f>'Rekap Harian'!B198 &amp; CHAR(10) &amp; "NIP. " &amp; 'Rekap Harian'!C198</f>
        <v>0
NIP. 0</v>
      </c>
      <c r="C196" s="44">
        <f>'Daftar Pegawai'!H192</f>
        <v>0</v>
      </c>
      <c r="D196" s="45">
        <f>'Daftar Pegawai'!E192</f>
        <v>0</v>
      </c>
      <c r="E196" s="44">
        <f>'Daftar Pegawai'!F192</f>
        <v>0</v>
      </c>
      <c r="F196" s="44">
        <f>'Rekap Harian'!HN198</f>
        <v>0</v>
      </c>
      <c r="G196" s="44">
        <f>'Rekap Harian'!HS198</f>
        <v>0</v>
      </c>
      <c r="H196" s="44">
        <f>'Rekap Harian'!HT198</f>
        <v>0</v>
      </c>
      <c r="I196" s="44">
        <f>'Rekap Harian'!HU198</f>
        <v>0</v>
      </c>
      <c r="J196" s="44">
        <f>'Rekap Harian'!HV198</f>
        <v>0</v>
      </c>
      <c r="K196" s="44">
        <f>'Rekap Harian'!HW198</f>
        <v>0</v>
      </c>
      <c r="L196" s="44">
        <f>'Rekap Harian'!HX198</f>
        <v>0</v>
      </c>
      <c r="M196" s="93">
        <f>'Rekap Harian'!HY198</f>
        <v>0</v>
      </c>
      <c r="N196" s="93">
        <f>'Rekap Harian'!HZ198</f>
        <v>0</v>
      </c>
      <c r="O196" s="93">
        <f>'Rekap Harian'!IA198</f>
        <v>0</v>
      </c>
      <c r="P196" s="93">
        <f>'Rekap Harian'!IB198</f>
        <v>0</v>
      </c>
      <c r="Q196" s="93">
        <f>'Rekap Harian'!IC198</f>
        <v>0</v>
      </c>
      <c r="R196" s="93">
        <f>'Rekap Harian'!ID198</f>
        <v>0</v>
      </c>
      <c r="S196" s="93">
        <f t="shared" si="4"/>
        <v>0</v>
      </c>
      <c r="T196" s="46"/>
    </row>
    <row r="197" spans="1:20" ht="35.1" customHeight="1" x14ac:dyDescent="0.2">
      <c r="A197" s="42">
        <f t="shared" si="5"/>
        <v>189</v>
      </c>
      <c r="B197" s="43" t="str">
        <f>'Rekap Harian'!B199 &amp; CHAR(10) &amp; "NIP. " &amp; 'Rekap Harian'!C199</f>
        <v>0
NIP. 0</v>
      </c>
      <c r="C197" s="44">
        <f>'Daftar Pegawai'!H193</f>
        <v>0</v>
      </c>
      <c r="D197" s="45">
        <f>'Daftar Pegawai'!E193</f>
        <v>0</v>
      </c>
      <c r="E197" s="44">
        <f>'Daftar Pegawai'!F193</f>
        <v>0</v>
      </c>
      <c r="F197" s="44">
        <f>'Rekap Harian'!HN199</f>
        <v>0</v>
      </c>
      <c r="G197" s="44">
        <f>'Rekap Harian'!HS199</f>
        <v>0</v>
      </c>
      <c r="H197" s="44">
        <f>'Rekap Harian'!HT199</f>
        <v>0</v>
      </c>
      <c r="I197" s="44">
        <f>'Rekap Harian'!HU199</f>
        <v>0</v>
      </c>
      <c r="J197" s="44">
        <f>'Rekap Harian'!HV199</f>
        <v>0</v>
      </c>
      <c r="K197" s="44">
        <f>'Rekap Harian'!HW199</f>
        <v>0</v>
      </c>
      <c r="L197" s="44">
        <f>'Rekap Harian'!HX199</f>
        <v>0</v>
      </c>
      <c r="M197" s="93">
        <f>'Rekap Harian'!HY199</f>
        <v>0</v>
      </c>
      <c r="N197" s="93">
        <f>'Rekap Harian'!HZ199</f>
        <v>0</v>
      </c>
      <c r="O197" s="93">
        <f>'Rekap Harian'!IA199</f>
        <v>0</v>
      </c>
      <c r="P197" s="93">
        <f>'Rekap Harian'!IB199</f>
        <v>0</v>
      </c>
      <c r="Q197" s="93">
        <f>'Rekap Harian'!IC199</f>
        <v>0</v>
      </c>
      <c r="R197" s="93">
        <f>'Rekap Harian'!ID199</f>
        <v>0</v>
      </c>
      <c r="S197" s="93">
        <f t="shared" si="4"/>
        <v>0</v>
      </c>
      <c r="T197" s="46"/>
    </row>
    <row r="198" spans="1:20" ht="35.1" customHeight="1" x14ac:dyDescent="0.2">
      <c r="A198" s="42">
        <f t="shared" si="5"/>
        <v>190</v>
      </c>
      <c r="B198" s="43" t="str">
        <f>'Rekap Harian'!B200 &amp; CHAR(10) &amp; "NIP. " &amp; 'Rekap Harian'!C200</f>
        <v>0
NIP. 0</v>
      </c>
      <c r="C198" s="44">
        <f>'Daftar Pegawai'!H194</f>
        <v>0</v>
      </c>
      <c r="D198" s="45">
        <f>'Daftar Pegawai'!E194</f>
        <v>0</v>
      </c>
      <c r="E198" s="44">
        <f>'Daftar Pegawai'!F194</f>
        <v>0</v>
      </c>
      <c r="F198" s="44">
        <f>'Rekap Harian'!HN200</f>
        <v>0</v>
      </c>
      <c r="G198" s="44">
        <f>'Rekap Harian'!HS200</f>
        <v>0</v>
      </c>
      <c r="H198" s="44">
        <f>'Rekap Harian'!HT200</f>
        <v>0</v>
      </c>
      <c r="I198" s="44">
        <f>'Rekap Harian'!HU200</f>
        <v>0</v>
      </c>
      <c r="J198" s="44">
        <f>'Rekap Harian'!HV200</f>
        <v>0</v>
      </c>
      <c r="K198" s="44">
        <f>'Rekap Harian'!HW200</f>
        <v>0</v>
      </c>
      <c r="L198" s="44">
        <f>'Rekap Harian'!HX200</f>
        <v>0</v>
      </c>
      <c r="M198" s="93">
        <f>'Rekap Harian'!HY200</f>
        <v>0</v>
      </c>
      <c r="N198" s="93">
        <f>'Rekap Harian'!HZ200</f>
        <v>0</v>
      </c>
      <c r="O198" s="93">
        <f>'Rekap Harian'!IA200</f>
        <v>0</v>
      </c>
      <c r="P198" s="93">
        <f>'Rekap Harian'!IB200</f>
        <v>0</v>
      </c>
      <c r="Q198" s="93">
        <f>'Rekap Harian'!IC200</f>
        <v>0</v>
      </c>
      <c r="R198" s="93">
        <f>'Rekap Harian'!ID200</f>
        <v>0</v>
      </c>
      <c r="S198" s="93">
        <f t="shared" si="4"/>
        <v>0</v>
      </c>
      <c r="T198" s="46"/>
    </row>
    <row r="199" spans="1:20" ht="35.1" customHeight="1" x14ac:dyDescent="0.2">
      <c r="A199" s="42">
        <f t="shared" si="5"/>
        <v>191</v>
      </c>
      <c r="B199" s="43" t="str">
        <f>'Rekap Harian'!B201 &amp; CHAR(10) &amp; "NIP. " &amp; 'Rekap Harian'!C201</f>
        <v>0
NIP. 0</v>
      </c>
      <c r="C199" s="44">
        <f>'Daftar Pegawai'!H195</f>
        <v>0</v>
      </c>
      <c r="D199" s="45">
        <f>'Daftar Pegawai'!E195</f>
        <v>0</v>
      </c>
      <c r="E199" s="44">
        <f>'Daftar Pegawai'!F195</f>
        <v>0</v>
      </c>
      <c r="F199" s="44">
        <f>'Rekap Harian'!HN201</f>
        <v>0</v>
      </c>
      <c r="G199" s="44">
        <f>'Rekap Harian'!HS201</f>
        <v>0</v>
      </c>
      <c r="H199" s="44">
        <f>'Rekap Harian'!HT201</f>
        <v>0</v>
      </c>
      <c r="I199" s="44">
        <f>'Rekap Harian'!HU201</f>
        <v>0</v>
      </c>
      <c r="J199" s="44">
        <f>'Rekap Harian'!HV201</f>
        <v>0</v>
      </c>
      <c r="K199" s="44">
        <f>'Rekap Harian'!HW201</f>
        <v>0</v>
      </c>
      <c r="L199" s="44">
        <f>'Rekap Harian'!HX201</f>
        <v>0</v>
      </c>
      <c r="M199" s="93">
        <f>'Rekap Harian'!HY201</f>
        <v>0</v>
      </c>
      <c r="N199" s="93">
        <f>'Rekap Harian'!HZ201</f>
        <v>0</v>
      </c>
      <c r="O199" s="93">
        <f>'Rekap Harian'!IA201</f>
        <v>0</v>
      </c>
      <c r="P199" s="93">
        <f>'Rekap Harian'!IB201</f>
        <v>0</v>
      </c>
      <c r="Q199" s="93">
        <f>'Rekap Harian'!IC201</f>
        <v>0</v>
      </c>
      <c r="R199" s="93">
        <f>'Rekap Harian'!ID201</f>
        <v>0</v>
      </c>
      <c r="S199" s="93">
        <f t="shared" si="4"/>
        <v>0</v>
      </c>
      <c r="T199" s="46"/>
    </row>
    <row r="200" spans="1:20" ht="35.1" customHeight="1" x14ac:dyDescent="0.2">
      <c r="A200" s="42">
        <f t="shared" si="5"/>
        <v>192</v>
      </c>
      <c r="B200" s="43" t="str">
        <f>'Rekap Harian'!B202 &amp; CHAR(10) &amp; "NIP. " &amp; 'Rekap Harian'!C202</f>
        <v>0
NIP. 0</v>
      </c>
      <c r="C200" s="44">
        <f>'Daftar Pegawai'!H196</f>
        <v>0</v>
      </c>
      <c r="D200" s="45">
        <f>'Daftar Pegawai'!E196</f>
        <v>0</v>
      </c>
      <c r="E200" s="44">
        <f>'Daftar Pegawai'!F196</f>
        <v>0</v>
      </c>
      <c r="F200" s="44">
        <f>'Rekap Harian'!HN202</f>
        <v>0</v>
      </c>
      <c r="G200" s="44">
        <f>'Rekap Harian'!HS202</f>
        <v>0</v>
      </c>
      <c r="H200" s="44">
        <f>'Rekap Harian'!HT202</f>
        <v>0</v>
      </c>
      <c r="I200" s="44">
        <f>'Rekap Harian'!HU202</f>
        <v>0</v>
      </c>
      <c r="J200" s="44">
        <f>'Rekap Harian'!HV202</f>
        <v>0</v>
      </c>
      <c r="K200" s="44">
        <f>'Rekap Harian'!HW202</f>
        <v>0</v>
      </c>
      <c r="L200" s="44">
        <f>'Rekap Harian'!HX202</f>
        <v>0</v>
      </c>
      <c r="M200" s="93">
        <f>'Rekap Harian'!HY202</f>
        <v>0</v>
      </c>
      <c r="N200" s="93">
        <f>'Rekap Harian'!HZ202</f>
        <v>0</v>
      </c>
      <c r="O200" s="93">
        <f>'Rekap Harian'!IA202</f>
        <v>0</v>
      </c>
      <c r="P200" s="93">
        <f>'Rekap Harian'!IB202</f>
        <v>0</v>
      </c>
      <c r="Q200" s="93">
        <f>'Rekap Harian'!IC202</f>
        <v>0</v>
      </c>
      <c r="R200" s="93">
        <f>'Rekap Harian'!ID202</f>
        <v>0</v>
      </c>
      <c r="S200" s="93">
        <f t="shared" si="4"/>
        <v>0</v>
      </c>
      <c r="T200" s="46"/>
    </row>
    <row r="201" spans="1:20" ht="35.1" customHeight="1" x14ac:dyDescent="0.2">
      <c r="A201" s="42">
        <f t="shared" si="5"/>
        <v>193</v>
      </c>
      <c r="B201" s="43" t="str">
        <f>'Rekap Harian'!B203 &amp; CHAR(10) &amp; "NIP. " &amp; 'Rekap Harian'!C203</f>
        <v>0
NIP. 0</v>
      </c>
      <c r="C201" s="44">
        <f>'Daftar Pegawai'!H197</f>
        <v>0</v>
      </c>
      <c r="D201" s="45">
        <f>'Daftar Pegawai'!E197</f>
        <v>0</v>
      </c>
      <c r="E201" s="44">
        <f>'Daftar Pegawai'!F197</f>
        <v>0</v>
      </c>
      <c r="F201" s="44">
        <f>'Rekap Harian'!HN203</f>
        <v>0</v>
      </c>
      <c r="G201" s="44">
        <f>'Rekap Harian'!HS203</f>
        <v>0</v>
      </c>
      <c r="H201" s="44">
        <f>'Rekap Harian'!HT203</f>
        <v>0</v>
      </c>
      <c r="I201" s="44">
        <f>'Rekap Harian'!HU203</f>
        <v>0</v>
      </c>
      <c r="J201" s="44">
        <f>'Rekap Harian'!HV203</f>
        <v>0</v>
      </c>
      <c r="K201" s="44">
        <f>'Rekap Harian'!HW203</f>
        <v>0</v>
      </c>
      <c r="L201" s="44">
        <f>'Rekap Harian'!HX203</f>
        <v>0</v>
      </c>
      <c r="M201" s="93">
        <f>'Rekap Harian'!HY203</f>
        <v>0</v>
      </c>
      <c r="N201" s="93">
        <f>'Rekap Harian'!HZ203</f>
        <v>0</v>
      </c>
      <c r="O201" s="93">
        <f>'Rekap Harian'!IA203</f>
        <v>0</v>
      </c>
      <c r="P201" s="93">
        <f>'Rekap Harian'!IB203</f>
        <v>0</v>
      </c>
      <c r="Q201" s="93">
        <f>'Rekap Harian'!IC203</f>
        <v>0</v>
      </c>
      <c r="R201" s="93">
        <f>'Rekap Harian'!ID203</f>
        <v>0</v>
      </c>
      <c r="S201" s="93">
        <f t="shared" si="4"/>
        <v>0</v>
      </c>
      <c r="T201" s="46"/>
    </row>
    <row r="202" spans="1:20" ht="35.1" customHeight="1" x14ac:dyDescent="0.2">
      <c r="A202" s="42">
        <f t="shared" si="5"/>
        <v>194</v>
      </c>
      <c r="B202" s="43" t="str">
        <f>'Rekap Harian'!B204 &amp; CHAR(10) &amp; "NIP. " &amp; 'Rekap Harian'!C204</f>
        <v>0
NIP. 0</v>
      </c>
      <c r="C202" s="44">
        <f>'Daftar Pegawai'!H198</f>
        <v>0</v>
      </c>
      <c r="D202" s="45">
        <f>'Daftar Pegawai'!E198</f>
        <v>0</v>
      </c>
      <c r="E202" s="44">
        <f>'Daftar Pegawai'!F198</f>
        <v>0</v>
      </c>
      <c r="F202" s="44">
        <f>'Rekap Harian'!HN204</f>
        <v>0</v>
      </c>
      <c r="G202" s="44">
        <f>'Rekap Harian'!HS204</f>
        <v>0</v>
      </c>
      <c r="H202" s="44">
        <f>'Rekap Harian'!HT204</f>
        <v>0</v>
      </c>
      <c r="I202" s="44">
        <f>'Rekap Harian'!HU204</f>
        <v>0</v>
      </c>
      <c r="J202" s="44">
        <f>'Rekap Harian'!HV204</f>
        <v>0</v>
      </c>
      <c r="K202" s="44">
        <f>'Rekap Harian'!HW204</f>
        <v>0</v>
      </c>
      <c r="L202" s="44">
        <f>'Rekap Harian'!HX204</f>
        <v>0</v>
      </c>
      <c r="M202" s="93">
        <f>'Rekap Harian'!HY204</f>
        <v>0</v>
      </c>
      <c r="N202" s="93">
        <f>'Rekap Harian'!HZ204</f>
        <v>0</v>
      </c>
      <c r="O202" s="93">
        <f>'Rekap Harian'!IA204</f>
        <v>0</v>
      </c>
      <c r="P202" s="93">
        <f>'Rekap Harian'!IB204</f>
        <v>0</v>
      </c>
      <c r="Q202" s="93">
        <f>'Rekap Harian'!IC204</f>
        <v>0</v>
      </c>
      <c r="R202" s="93">
        <f>'Rekap Harian'!ID204</f>
        <v>0</v>
      </c>
      <c r="S202" s="93">
        <f t="shared" ref="S202:S208" si="6">SUM(M202:R202)</f>
        <v>0</v>
      </c>
      <c r="T202" s="46"/>
    </row>
    <row r="203" spans="1:20" ht="35.1" customHeight="1" x14ac:dyDescent="0.2">
      <c r="A203" s="42">
        <f t="shared" si="5"/>
        <v>195</v>
      </c>
      <c r="B203" s="43" t="str">
        <f>'Rekap Harian'!B205 &amp; CHAR(10) &amp; "NIP. " &amp; 'Rekap Harian'!C205</f>
        <v>0
NIP. 0</v>
      </c>
      <c r="C203" s="44">
        <f>'Daftar Pegawai'!H199</f>
        <v>0</v>
      </c>
      <c r="D203" s="45">
        <f>'Daftar Pegawai'!E199</f>
        <v>0</v>
      </c>
      <c r="E203" s="44">
        <f>'Daftar Pegawai'!F199</f>
        <v>0</v>
      </c>
      <c r="F203" s="44">
        <f>'Rekap Harian'!HN205</f>
        <v>0</v>
      </c>
      <c r="G203" s="44">
        <f>'Rekap Harian'!HS205</f>
        <v>0</v>
      </c>
      <c r="H203" s="44">
        <f>'Rekap Harian'!HT205</f>
        <v>0</v>
      </c>
      <c r="I203" s="44">
        <f>'Rekap Harian'!HU205</f>
        <v>0</v>
      </c>
      <c r="J203" s="44">
        <f>'Rekap Harian'!HV205</f>
        <v>0</v>
      </c>
      <c r="K203" s="44">
        <f>'Rekap Harian'!HW205</f>
        <v>0</v>
      </c>
      <c r="L203" s="44">
        <f>'Rekap Harian'!HX205</f>
        <v>0</v>
      </c>
      <c r="M203" s="93">
        <f>'Rekap Harian'!HY205</f>
        <v>0</v>
      </c>
      <c r="N203" s="93">
        <f>'Rekap Harian'!HZ205</f>
        <v>0</v>
      </c>
      <c r="O203" s="93">
        <f>'Rekap Harian'!IA205</f>
        <v>0</v>
      </c>
      <c r="P203" s="93">
        <f>'Rekap Harian'!IB205</f>
        <v>0</v>
      </c>
      <c r="Q203" s="93">
        <f>'Rekap Harian'!IC205</f>
        <v>0</v>
      </c>
      <c r="R203" s="93">
        <f>'Rekap Harian'!ID205</f>
        <v>0</v>
      </c>
      <c r="S203" s="93">
        <f t="shared" si="6"/>
        <v>0</v>
      </c>
      <c r="T203" s="46"/>
    </row>
    <row r="204" spans="1:20" ht="35.1" customHeight="1" x14ac:dyDescent="0.2">
      <c r="A204" s="42">
        <f t="shared" si="5"/>
        <v>196</v>
      </c>
      <c r="B204" s="43" t="str">
        <f>'Rekap Harian'!B206 &amp; CHAR(10) &amp; "NIP. " &amp; 'Rekap Harian'!C206</f>
        <v>0
NIP. 0</v>
      </c>
      <c r="C204" s="44">
        <f>'Daftar Pegawai'!H200</f>
        <v>0</v>
      </c>
      <c r="D204" s="45">
        <f>'Daftar Pegawai'!E200</f>
        <v>0</v>
      </c>
      <c r="E204" s="44">
        <f>'Daftar Pegawai'!F200</f>
        <v>0</v>
      </c>
      <c r="F204" s="44">
        <f>'Rekap Harian'!HN206</f>
        <v>0</v>
      </c>
      <c r="G204" s="44">
        <f>'Rekap Harian'!HS206</f>
        <v>0</v>
      </c>
      <c r="H204" s="44">
        <f>'Rekap Harian'!HT206</f>
        <v>0</v>
      </c>
      <c r="I204" s="44">
        <f>'Rekap Harian'!HU206</f>
        <v>0</v>
      </c>
      <c r="J204" s="44">
        <f>'Rekap Harian'!HV206</f>
        <v>0</v>
      </c>
      <c r="K204" s="44">
        <f>'Rekap Harian'!HW206</f>
        <v>0</v>
      </c>
      <c r="L204" s="44">
        <f>'Rekap Harian'!HX206</f>
        <v>0</v>
      </c>
      <c r="M204" s="93">
        <f>'Rekap Harian'!HY206</f>
        <v>0</v>
      </c>
      <c r="N204" s="93">
        <f>'Rekap Harian'!HZ206</f>
        <v>0</v>
      </c>
      <c r="O204" s="93">
        <f>'Rekap Harian'!IA206</f>
        <v>0</v>
      </c>
      <c r="P204" s="93">
        <f>'Rekap Harian'!IB206</f>
        <v>0</v>
      </c>
      <c r="Q204" s="93">
        <f>'Rekap Harian'!IC206</f>
        <v>0</v>
      </c>
      <c r="R204" s="93">
        <f>'Rekap Harian'!ID206</f>
        <v>0</v>
      </c>
      <c r="S204" s="93">
        <f t="shared" si="6"/>
        <v>0</v>
      </c>
      <c r="T204" s="46"/>
    </row>
    <row r="205" spans="1:20" ht="35.1" customHeight="1" x14ac:dyDescent="0.2">
      <c r="A205" s="42">
        <f t="shared" si="5"/>
        <v>197</v>
      </c>
      <c r="B205" s="43" t="str">
        <f>'Rekap Harian'!B207 &amp; CHAR(10) &amp; "NIP. " &amp; 'Rekap Harian'!C207</f>
        <v>0
NIP. 0</v>
      </c>
      <c r="C205" s="44">
        <f>'Daftar Pegawai'!H201</f>
        <v>0</v>
      </c>
      <c r="D205" s="45">
        <f>'Daftar Pegawai'!E201</f>
        <v>0</v>
      </c>
      <c r="E205" s="44">
        <f>'Daftar Pegawai'!F201</f>
        <v>0</v>
      </c>
      <c r="F205" s="44">
        <f>'Rekap Harian'!HN207</f>
        <v>0</v>
      </c>
      <c r="G205" s="44">
        <f>'Rekap Harian'!HS207</f>
        <v>0</v>
      </c>
      <c r="H205" s="44">
        <f>'Rekap Harian'!HT207</f>
        <v>0</v>
      </c>
      <c r="I205" s="44">
        <f>'Rekap Harian'!HU207</f>
        <v>0</v>
      </c>
      <c r="J205" s="44">
        <f>'Rekap Harian'!HV207</f>
        <v>0</v>
      </c>
      <c r="K205" s="44">
        <f>'Rekap Harian'!HW207</f>
        <v>0</v>
      </c>
      <c r="L205" s="44">
        <f>'Rekap Harian'!HX207</f>
        <v>0</v>
      </c>
      <c r="M205" s="93">
        <f>'Rekap Harian'!HY207</f>
        <v>0</v>
      </c>
      <c r="N205" s="93">
        <f>'Rekap Harian'!HZ207</f>
        <v>0</v>
      </c>
      <c r="O205" s="93">
        <f>'Rekap Harian'!IA207</f>
        <v>0</v>
      </c>
      <c r="P205" s="93">
        <f>'Rekap Harian'!IB207</f>
        <v>0</v>
      </c>
      <c r="Q205" s="93">
        <f>'Rekap Harian'!IC207</f>
        <v>0</v>
      </c>
      <c r="R205" s="93">
        <f>'Rekap Harian'!ID207</f>
        <v>0</v>
      </c>
      <c r="S205" s="93">
        <f t="shared" si="6"/>
        <v>0</v>
      </c>
      <c r="T205" s="46"/>
    </row>
    <row r="206" spans="1:20" ht="35.1" customHeight="1" x14ac:dyDescent="0.2">
      <c r="A206" s="42">
        <f t="shared" ref="A206:A258" si="7">ROW()-8</f>
        <v>198</v>
      </c>
      <c r="B206" s="43" t="str">
        <f>'Rekap Harian'!B208 &amp; CHAR(10) &amp; "NIP. " &amp; 'Rekap Harian'!C208</f>
        <v>0
NIP. 0</v>
      </c>
      <c r="C206" s="44">
        <f>'Daftar Pegawai'!H202</f>
        <v>0</v>
      </c>
      <c r="D206" s="45">
        <f>'Daftar Pegawai'!E202</f>
        <v>0</v>
      </c>
      <c r="E206" s="44">
        <f>'Daftar Pegawai'!F202</f>
        <v>0</v>
      </c>
      <c r="F206" s="44">
        <f>'Rekap Harian'!HN208</f>
        <v>0</v>
      </c>
      <c r="G206" s="44">
        <f>'Rekap Harian'!HS208</f>
        <v>0</v>
      </c>
      <c r="H206" s="44">
        <f>'Rekap Harian'!HT208</f>
        <v>0</v>
      </c>
      <c r="I206" s="44">
        <f>'Rekap Harian'!HU208</f>
        <v>0</v>
      </c>
      <c r="J206" s="44">
        <f>'Rekap Harian'!HV208</f>
        <v>0</v>
      </c>
      <c r="K206" s="44">
        <f>'Rekap Harian'!HW208</f>
        <v>0</v>
      </c>
      <c r="L206" s="44">
        <f>'Rekap Harian'!HX208</f>
        <v>0</v>
      </c>
      <c r="M206" s="93">
        <f>'Rekap Harian'!HY208</f>
        <v>0</v>
      </c>
      <c r="N206" s="93">
        <f>'Rekap Harian'!HZ208</f>
        <v>0</v>
      </c>
      <c r="O206" s="93">
        <f>'Rekap Harian'!IA208</f>
        <v>0</v>
      </c>
      <c r="P206" s="93">
        <f>'Rekap Harian'!IB208</f>
        <v>0</v>
      </c>
      <c r="Q206" s="93">
        <f>'Rekap Harian'!IC208</f>
        <v>0</v>
      </c>
      <c r="R206" s="93">
        <f>'Rekap Harian'!ID208</f>
        <v>0</v>
      </c>
      <c r="S206" s="93">
        <f t="shared" si="6"/>
        <v>0</v>
      </c>
      <c r="T206" s="46"/>
    </row>
    <row r="207" spans="1:20" ht="35.1" customHeight="1" x14ac:dyDescent="0.2">
      <c r="A207" s="42">
        <f t="shared" si="7"/>
        <v>199</v>
      </c>
      <c r="B207" s="43" t="str">
        <f>'Rekap Harian'!B209 &amp; CHAR(10) &amp; "NIP. " &amp; 'Rekap Harian'!C209</f>
        <v>0
NIP. 0</v>
      </c>
      <c r="C207" s="44">
        <f>'Daftar Pegawai'!H203</f>
        <v>0</v>
      </c>
      <c r="D207" s="45">
        <f>'Daftar Pegawai'!E203</f>
        <v>0</v>
      </c>
      <c r="E207" s="44">
        <f>'Daftar Pegawai'!F203</f>
        <v>0</v>
      </c>
      <c r="F207" s="44">
        <f>'Rekap Harian'!HN209</f>
        <v>0</v>
      </c>
      <c r="G207" s="44">
        <f>'Rekap Harian'!HS209</f>
        <v>0</v>
      </c>
      <c r="H207" s="44">
        <f>'Rekap Harian'!HT209</f>
        <v>0</v>
      </c>
      <c r="I207" s="44">
        <f>'Rekap Harian'!HU209</f>
        <v>0</v>
      </c>
      <c r="J207" s="44">
        <f>'Rekap Harian'!HV209</f>
        <v>0</v>
      </c>
      <c r="K207" s="44">
        <f>'Rekap Harian'!HW209</f>
        <v>0</v>
      </c>
      <c r="L207" s="44">
        <f>'Rekap Harian'!HX209</f>
        <v>0</v>
      </c>
      <c r="M207" s="93">
        <f>'Rekap Harian'!HY209</f>
        <v>0</v>
      </c>
      <c r="N207" s="93">
        <f>'Rekap Harian'!HZ209</f>
        <v>0</v>
      </c>
      <c r="O207" s="93">
        <f>'Rekap Harian'!IA209</f>
        <v>0</v>
      </c>
      <c r="P207" s="93">
        <f>'Rekap Harian'!IB209</f>
        <v>0</v>
      </c>
      <c r="Q207" s="93">
        <f>'Rekap Harian'!IC209</f>
        <v>0</v>
      </c>
      <c r="R207" s="93">
        <f>'Rekap Harian'!ID209</f>
        <v>0</v>
      </c>
      <c r="S207" s="93">
        <f t="shared" si="6"/>
        <v>0</v>
      </c>
      <c r="T207" s="46"/>
    </row>
    <row r="208" spans="1:20" ht="35.1" customHeight="1" x14ac:dyDescent="0.2">
      <c r="A208" s="42">
        <f t="shared" si="7"/>
        <v>200</v>
      </c>
      <c r="B208" s="43" t="str">
        <f>'Rekap Harian'!B210 &amp; CHAR(10) &amp; "NIP. " &amp; 'Rekap Harian'!C210</f>
        <v>0
NIP. 0</v>
      </c>
      <c r="C208" s="44">
        <f>'Daftar Pegawai'!H204</f>
        <v>0</v>
      </c>
      <c r="D208" s="45">
        <f>'Daftar Pegawai'!E204</f>
        <v>0</v>
      </c>
      <c r="E208" s="44">
        <f>'Daftar Pegawai'!F204</f>
        <v>0</v>
      </c>
      <c r="F208" s="44">
        <f>'Rekap Harian'!HN210</f>
        <v>0</v>
      </c>
      <c r="G208" s="44">
        <f>'Rekap Harian'!HS210</f>
        <v>0</v>
      </c>
      <c r="H208" s="44">
        <f>'Rekap Harian'!HT210</f>
        <v>0</v>
      </c>
      <c r="I208" s="44">
        <f>'Rekap Harian'!HU210</f>
        <v>0</v>
      </c>
      <c r="J208" s="44">
        <f>'Rekap Harian'!HV210</f>
        <v>0</v>
      </c>
      <c r="K208" s="44">
        <f>'Rekap Harian'!HW210</f>
        <v>0</v>
      </c>
      <c r="L208" s="44">
        <f>'Rekap Harian'!HX210</f>
        <v>0</v>
      </c>
      <c r="M208" s="93">
        <f>'Rekap Harian'!HY210</f>
        <v>0</v>
      </c>
      <c r="N208" s="93">
        <f>'Rekap Harian'!HZ210</f>
        <v>0</v>
      </c>
      <c r="O208" s="93">
        <f>'Rekap Harian'!IA210</f>
        <v>0</v>
      </c>
      <c r="P208" s="93">
        <f>'Rekap Harian'!IB210</f>
        <v>0</v>
      </c>
      <c r="Q208" s="93">
        <f>'Rekap Harian'!IC210</f>
        <v>0</v>
      </c>
      <c r="R208" s="93">
        <f>'Rekap Harian'!ID210</f>
        <v>0</v>
      </c>
      <c r="S208" s="93">
        <f t="shared" si="6"/>
        <v>0</v>
      </c>
      <c r="T208" s="46"/>
    </row>
    <row r="209" spans="1:20" ht="25.5" x14ac:dyDescent="0.2">
      <c r="A209" s="42">
        <f t="shared" si="7"/>
        <v>201</v>
      </c>
      <c r="B209" s="43" t="str">
        <f>'Rekap Harian'!B211 &amp; CHAR(10) &amp; "NIP. " &amp; 'Rekap Harian'!C211</f>
        <v>0
NIP. 0</v>
      </c>
      <c r="C209" s="44">
        <f>'Daftar Pegawai'!H205</f>
        <v>0</v>
      </c>
      <c r="D209" s="45">
        <f>'Daftar Pegawai'!E205</f>
        <v>0</v>
      </c>
      <c r="E209" s="44">
        <f>'Daftar Pegawai'!F205</f>
        <v>0</v>
      </c>
      <c r="F209" s="44">
        <f>'Rekap Harian'!HN211</f>
        <v>0</v>
      </c>
      <c r="G209" s="44">
        <f>'Rekap Harian'!HS211</f>
        <v>0</v>
      </c>
      <c r="H209" s="44">
        <f>'Rekap Harian'!HT211</f>
        <v>0</v>
      </c>
      <c r="I209" s="44">
        <f>'Rekap Harian'!HU211</f>
        <v>0</v>
      </c>
      <c r="J209" s="44">
        <f>'Rekap Harian'!HV211</f>
        <v>0</v>
      </c>
      <c r="K209" s="44">
        <f>'Rekap Harian'!HW211</f>
        <v>0</v>
      </c>
      <c r="L209" s="44">
        <f>'Rekap Harian'!HX211</f>
        <v>0</v>
      </c>
      <c r="M209" s="93">
        <f>'Rekap Harian'!HY211</f>
        <v>0</v>
      </c>
      <c r="N209" s="93">
        <f>'Rekap Harian'!HZ211</f>
        <v>0</v>
      </c>
      <c r="O209" s="93">
        <f>'Rekap Harian'!IA211</f>
        <v>0</v>
      </c>
      <c r="P209" s="93">
        <f>'Rekap Harian'!IB211</f>
        <v>0</v>
      </c>
      <c r="Q209" s="93">
        <f>'Rekap Harian'!IC211</f>
        <v>0</v>
      </c>
      <c r="R209" s="93">
        <f>'Rekap Harian'!ID211</f>
        <v>0</v>
      </c>
      <c r="S209" s="93">
        <f t="shared" ref="S209:S258" si="8">SUM(M209:R209)</f>
        <v>0</v>
      </c>
      <c r="T209" s="46"/>
    </row>
    <row r="210" spans="1:20" ht="25.5" x14ac:dyDescent="0.2">
      <c r="A210" s="42">
        <f t="shared" si="7"/>
        <v>202</v>
      </c>
      <c r="B210" s="43" t="str">
        <f>'Rekap Harian'!B212 &amp; CHAR(10) &amp; "NIP. " &amp; 'Rekap Harian'!C212</f>
        <v>0
NIP. 0</v>
      </c>
      <c r="C210" s="44">
        <f>'Daftar Pegawai'!H206</f>
        <v>0</v>
      </c>
      <c r="D210" s="45">
        <f>'Daftar Pegawai'!E206</f>
        <v>0</v>
      </c>
      <c r="E210" s="44">
        <f>'Daftar Pegawai'!F206</f>
        <v>0</v>
      </c>
      <c r="F210" s="44">
        <f>'Rekap Harian'!HN212</f>
        <v>0</v>
      </c>
      <c r="G210" s="44">
        <f>'Rekap Harian'!HS212</f>
        <v>0</v>
      </c>
      <c r="H210" s="44">
        <f>'Rekap Harian'!HT212</f>
        <v>0</v>
      </c>
      <c r="I210" s="44">
        <f>'Rekap Harian'!HU212</f>
        <v>0</v>
      </c>
      <c r="J210" s="44">
        <f>'Rekap Harian'!HV212</f>
        <v>0</v>
      </c>
      <c r="K210" s="44">
        <f>'Rekap Harian'!HW212</f>
        <v>0</v>
      </c>
      <c r="L210" s="44">
        <f>'Rekap Harian'!HX212</f>
        <v>0</v>
      </c>
      <c r="M210" s="93">
        <f>'Rekap Harian'!HY212</f>
        <v>0</v>
      </c>
      <c r="N210" s="93">
        <f>'Rekap Harian'!HZ212</f>
        <v>0</v>
      </c>
      <c r="O210" s="93">
        <f>'Rekap Harian'!IA212</f>
        <v>0</v>
      </c>
      <c r="P210" s="93">
        <f>'Rekap Harian'!IB212</f>
        <v>0</v>
      </c>
      <c r="Q210" s="93">
        <f>'Rekap Harian'!IC212</f>
        <v>0</v>
      </c>
      <c r="R210" s="93">
        <f>'Rekap Harian'!ID212</f>
        <v>0</v>
      </c>
      <c r="S210" s="93">
        <f t="shared" si="8"/>
        <v>0</v>
      </c>
      <c r="T210" s="46"/>
    </row>
    <row r="211" spans="1:20" ht="25.5" x14ac:dyDescent="0.2">
      <c r="A211" s="42">
        <f t="shared" si="7"/>
        <v>203</v>
      </c>
      <c r="B211" s="43" t="str">
        <f>'Rekap Harian'!B213 &amp; CHAR(10) &amp; "NIP. " &amp; 'Rekap Harian'!C213</f>
        <v>0
NIP. 0</v>
      </c>
      <c r="C211" s="44">
        <f>'Daftar Pegawai'!H207</f>
        <v>0</v>
      </c>
      <c r="D211" s="45">
        <f>'Daftar Pegawai'!E207</f>
        <v>0</v>
      </c>
      <c r="E211" s="44">
        <f>'Daftar Pegawai'!F207</f>
        <v>0</v>
      </c>
      <c r="F211" s="44">
        <f>'Rekap Harian'!HN213</f>
        <v>0</v>
      </c>
      <c r="G211" s="44">
        <f>'Rekap Harian'!HS213</f>
        <v>0</v>
      </c>
      <c r="H211" s="44">
        <f>'Rekap Harian'!HT213</f>
        <v>0</v>
      </c>
      <c r="I211" s="44">
        <f>'Rekap Harian'!HU213</f>
        <v>0</v>
      </c>
      <c r="J211" s="44">
        <f>'Rekap Harian'!HV213</f>
        <v>0</v>
      </c>
      <c r="K211" s="44">
        <f>'Rekap Harian'!HW213</f>
        <v>0</v>
      </c>
      <c r="L211" s="44">
        <f>'Rekap Harian'!HX213</f>
        <v>0</v>
      </c>
      <c r="M211" s="93">
        <f>'Rekap Harian'!HY213</f>
        <v>0</v>
      </c>
      <c r="N211" s="93">
        <f>'Rekap Harian'!HZ213</f>
        <v>0</v>
      </c>
      <c r="O211" s="93">
        <f>'Rekap Harian'!IA213</f>
        <v>0</v>
      </c>
      <c r="P211" s="93">
        <f>'Rekap Harian'!IB213</f>
        <v>0</v>
      </c>
      <c r="Q211" s="93">
        <f>'Rekap Harian'!IC213</f>
        <v>0</v>
      </c>
      <c r="R211" s="93">
        <f>'Rekap Harian'!ID213</f>
        <v>0</v>
      </c>
      <c r="S211" s="93">
        <f t="shared" si="8"/>
        <v>0</v>
      </c>
      <c r="T211" s="46"/>
    </row>
    <row r="212" spans="1:20" ht="25.5" x14ac:dyDescent="0.2">
      <c r="A212" s="42">
        <f t="shared" si="7"/>
        <v>204</v>
      </c>
      <c r="B212" s="43" t="str">
        <f>'Rekap Harian'!B214 &amp; CHAR(10) &amp; "NIP. " &amp; 'Rekap Harian'!C214</f>
        <v>0
NIP. 0</v>
      </c>
      <c r="C212" s="44">
        <f>'Daftar Pegawai'!H208</f>
        <v>0</v>
      </c>
      <c r="D212" s="45">
        <f>'Daftar Pegawai'!E208</f>
        <v>0</v>
      </c>
      <c r="E212" s="44">
        <f>'Daftar Pegawai'!F208</f>
        <v>0</v>
      </c>
      <c r="F212" s="44">
        <f>'Rekap Harian'!HN214</f>
        <v>0</v>
      </c>
      <c r="G212" s="44">
        <f>'Rekap Harian'!HS214</f>
        <v>0</v>
      </c>
      <c r="H212" s="44">
        <f>'Rekap Harian'!HT214</f>
        <v>0</v>
      </c>
      <c r="I212" s="44">
        <f>'Rekap Harian'!HU214</f>
        <v>0</v>
      </c>
      <c r="J212" s="44">
        <f>'Rekap Harian'!HV214</f>
        <v>0</v>
      </c>
      <c r="K212" s="44">
        <f>'Rekap Harian'!HW214</f>
        <v>0</v>
      </c>
      <c r="L212" s="44">
        <f>'Rekap Harian'!HX214</f>
        <v>0</v>
      </c>
      <c r="M212" s="93">
        <f>'Rekap Harian'!HY214</f>
        <v>0</v>
      </c>
      <c r="N212" s="93">
        <f>'Rekap Harian'!HZ214</f>
        <v>0</v>
      </c>
      <c r="O212" s="93">
        <f>'Rekap Harian'!IA214</f>
        <v>0</v>
      </c>
      <c r="P212" s="93">
        <f>'Rekap Harian'!IB214</f>
        <v>0</v>
      </c>
      <c r="Q212" s="93">
        <f>'Rekap Harian'!IC214</f>
        <v>0</v>
      </c>
      <c r="R212" s="93">
        <f>'Rekap Harian'!ID214</f>
        <v>0</v>
      </c>
      <c r="S212" s="93">
        <f t="shared" si="8"/>
        <v>0</v>
      </c>
      <c r="T212" s="46"/>
    </row>
    <row r="213" spans="1:20" ht="25.5" x14ac:dyDescent="0.2">
      <c r="A213" s="42">
        <f t="shared" si="7"/>
        <v>205</v>
      </c>
      <c r="B213" s="43" t="str">
        <f>'Rekap Harian'!B215 &amp; CHAR(10) &amp; "NIP. " &amp; 'Rekap Harian'!C215</f>
        <v>0
NIP. 0</v>
      </c>
      <c r="C213" s="44">
        <f>'Daftar Pegawai'!H209</f>
        <v>0</v>
      </c>
      <c r="D213" s="45">
        <f>'Daftar Pegawai'!E209</f>
        <v>0</v>
      </c>
      <c r="E213" s="44">
        <f>'Daftar Pegawai'!F209</f>
        <v>0</v>
      </c>
      <c r="F213" s="44">
        <f>'Rekap Harian'!HN215</f>
        <v>0</v>
      </c>
      <c r="G213" s="44">
        <f>'Rekap Harian'!HS215</f>
        <v>0</v>
      </c>
      <c r="H213" s="44">
        <f>'Rekap Harian'!HT215</f>
        <v>0</v>
      </c>
      <c r="I213" s="44">
        <f>'Rekap Harian'!HU215</f>
        <v>0</v>
      </c>
      <c r="J213" s="44">
        <f>'Rekap Harian'!HV215</f>
        <v>0</v>
      </c>
      <c r="K213" s="44">
        <f>'Rekap Harian'!HW215</f>
        <v>0</v>
      </c>
      <c r="L213" s="44">
        <f>'Rekap Harian'!HX215</f>
        <v>0</v>
      </c>
      <c r="M213" s="93">
        <f>'Rekap Harian'!HY215</f>
        <v>0</v>
      </c>
      <c r="N213" s="93">
        <f>'Rekap Harian'!HZ215</f>
        <v>0</v>
      </c>
      <c r="O213" s="93">
        <f>'Rekap Harian'!IA215</f>
        <v>0</v>
      </c>
      <c r="P213" s="93">
        <f>'Rekap Harian'!IB215</f>
        <v>0</v>
      </c>
      <c r="Q213" s="93">
        <f>'Rekap Harian'!IC215</f>
        <v>0</v>
      </c>
      <c r="R213" s="93">
        <f>'Rekap Harian'!ID215</f>
        <v>0</v>
      </c>
      <c r="S213" s="93">
        <f t="shared" si="8"/>
        <v>0</v>
      </c>
      <c r="T213" s="46"/>
    </row>
    <row r="214" spans="1:20" ht="25.5" x14ac:dyDescent="0.2">
      <c r="A214" s="42">
        <f t="shared" si="7"/>
        <v>206</v>
      </c>
      <c r="B214" s="43" t="str">
        <f>'Rekap Harian'!B216 &amp; CHAR(10) &amp; "NIP. " &amp; 'Rekap Harian'!C216</f>
        <v>0
NIP. 0</v>
      </c>
      <c r="C214" s="44">
        <f>'Daftar Pegawai'!H210</f>
        <v>0</v>
      </c>
      <c r="D214" s="45">
        <f>'Daftar Pegawai'!E210</f>
        <v>0</v>
      </c>
      <c r="E214" s="44">
        <f>'Daftar Pegawai'!F210</f>
        <v>0</v>
      </c>
      <c r="F214" s="44">
        <f>'Rekap Harian'!HN216</f>
        <v>0</v>
      </c>
      <c r="G214" s="44">
        <f>'Rekap Harian'!HS216</f>
        <v>0</v>
      </c>
      <c r="H214" s="44">
        <f>'Rekap Harian'!HT216</f>
        <v>0</v>
      </c>
      <c r="I214" s="44">
        <f>'Rekap Harian'!HU216</f>
        <v>0</v>
      </c>
      <c r="J214" s="44">
        <f>'Rekap Harian'!HV216</f>
        <v>0</v>
      </c>
      <c r="K214" s="44">
        <f>'Rekap Harian'!HW216</f>
        <v>0</v>
      </c>
      <c r="L214" s="44">
        <f>'Rekap Harian'!HX216</f>
        <v>0</v>
      </c>
      <c r="M214" s="93">
        <f>'Rekap Harian'!HY216</f>
        <v>0</v>
      </c>
      <c r="N214" s="93">
        <f>'Rekap Harian'!HZ216</f>
        <v>0</v>
      </c>
      <c r="O214" s="93">
        <f>'Rekap Harian'!IA216</f>
        <v>0</v>
      </c>
      <c r="P214" s="93">
        <f>'Rekap Harian'!IB216</f>
        <v>0</v>
      </c>
      <c r="Q214" s="93">
        <f>'Rekap Harian'!IC216</f>
        <v>0</v>
      </c>
      <c r="R214" s="93">
        <f>'Rekap Harian'!ID216</f>
        <v>0</v>
      </c>
      <c r="S214" s="93">
        <f t="shared" si="8"/>
        <v>0</v>
      </c>
      <c r="T214" s="46"/>
    </row>
    <row r="215" spans="1:20" ht="25.5" x14ac:dyDescent="0.2">
      <c r="A215" s="42">
        <f t="shared" si="7"/>
        <v>207</v>
      </c>
      <c r="B215" s="43" t="str">
        <f>'Rekap Harian'!B217 &amp; CHAR(10) &amp; "NIP. " &amp; 'Rekap Harian'!C217</f>
        <v>0
NIP. 0</v>
      </c>
      <c r="C215" s="44">
        <f>'Daftar Pegawai'!H211</f>
        <v>0</v>
      </c>
      <c r="D215" s="45">
        <f>'Daftar Pegawai'!E211</f>
        <v>0</v>
      </c>
      <c r="E215" s="44">
        <f>'Daftar Pegawai'!F211</f>
        <v>0</v>
      </c>
      <c r="F215" s="44">
        <f>'Rekap Harian'!HN217</f>
        <v>0</v>
      </c>
      <c r="G215" s="44">
        <f>'Rekap Harian'!HS217</f>
        <v>0</v>
      </c>
      <c r="H215" s="44">
        <f>'Rekap Harian'!HT217</f>
        <v>0</v>
      </c>
      <c r="I215" s="44">
        <f>'Rekap Harian'!HU217</f>
        <v>0</v>
      </c>
      <c r="J215" s="44">
        <f>'Rekap Harian'!HV217</f>
        <v>0</v>
      </c>
      <c r="K215" s="44">
        <f>'Rekap Harian'!HW217</f>
        <v>0</v>
      </c>
      <c r="L215" s="44">
        <f>'Rekap Harian'!HX217</f>
        <v>0</v>
      </c>
      <c r="M215" s="93">
        <f>'Rekap Harian'!HY217</f>
        <v>0</v>
      </c>
      <c r="N215" s="93">
        <f>'Rekap Harian'!HZ217</f>
        <v>0</v>
      </c>
      <c r="O215" s="93">
        <f>'Rekap Harian'!IA217</f>
        <v>0</v>
      </c>
      <c r="P215" s="93">
        <f>'Rekap Harian'!IB217</f>
        <v>0</v>
      </c>
      <c r="Q215" s="93">
        <f>'Rekap Harian'!IC217</f>
        <v>0</v>
      </c>
      <c r="R215" s="93">
        <f>'Rekap Harian'!ID217</f>
        <v>0</v>
      </c>
      <c r="S215" s="93">
        <f t="shared" si="8"/>
        <v>0</v>
      </c>
      <c r="T215" s="46"/>
    </row>
    <row r="216" spans="1:20" ht="25.5" x14ac:dyDescent="0.2">
      <c r="A216" s="42">
        <f t="shared" si="7"/>
        <v>208</v>
      </c>
      <c r="B216" s="43" t="str">
        <f>'Rekap Harian'!B218 &amp; CHAR(10) &amp; "NIP. " &amp; 'Rekap Harian'!C218</f>
        <v>0
NIP. 0</v>
      </c>
      <c r="C216" s="44">
        <f>'Daftar Pegawai'!H212</f>
        <v>0</v>
      </c>
      <c r="D216" s="45">
        <f>'Daftar Pegawai'!E212</f>
        <v>0</v>
      </c>
      <c r="E216" s="44">
        <f>'Daftar Pegawai'!F212</f>
        <v>0</v>
      </c>
      <c r="F216" s="44">
        <f>'Rekap Harian'!HN218</f>
        <v>0</v>
      </c>
      <c r="G216" s="44">
        <f>'Rekap Harian'!HS218</f>
        <v>0</v>
      </c>
      <c r="H216" s="44">
        <f>'Rekap Harian'!HT218</f>
        <v>0</v>
      </c>
      <c r="I216" s="44">
        <f>'Rekap Harian'!HU218</f>
        <v>0</v>
      </c>
      <c r="J216" s="44">
        <f>'Rekap Harian'!HV218</f>
        <v>0</v>
      </c>
      <c r="K216" s="44">
        <f>'Rekap Harian'!HW218</f>
        <v>0</v>
      </c>
      <c r="L216" s="44">
        <f>'Rekap Harian'!HX218</f>
        <v>0</v>
      </c>
      <c r="M216" s="93">
        <f>'Rekap Harian'!HY218</f>
        <v>0</v>
      </c>
      <c r="N216" s="93">
        <f>'Rekap Harian'!HZ218</f>
        <v>0</v>
      </c>
      <c r="O216" s="93">
        <f>'Rekap Harian'!IA218</f>
        <v>0</v>
      </c>
      <c r="P216" s="93">
        <f>'Rekap Harian'!IB218</f>
        <v>0</v>
      </c>
      <c r="Q216" s="93">
        <f>'Rekap Harian'!IC218</f>
        <v>0</v>
      </c>
      <c r="R216" s="93">
        <f>'Rekap Harian'!ID218</f>
        <v>0</v>
      </c>
      <c r="S216" s="93">
        <f t="shared" si="8"/>
        <v>0</v>
      </c>
      <c r="T216" s="46"/>
    </row>
    <row r="217" spans="1:20" ht="25.5" x14ac:dyDescent="0.2">
      <c r="A217" s="42">
        <f t="shared" si="7"/>
        <v>209</v>
      </c>
      <c r="B217" s="43" t="str">
        <f>'Rekap Harian'!B219 &amp; CHAR(10) &amp; "NIP. " &amp; 'Rekap Harian'!C219</f>
        <v>0
NIP. 0</v>
      </c>
      <c r="C217" s="44">
        <f>'Daftar Pegawai'!H213</f>
        <v>0</v>
      </c>
      <c r="D217" s="45">
        <f>'Daftar Pegawai'!E213</f>
        <v>0</v>
      </c>
      <c r="E217" s="44">
        <f>'Daftar Pegawai'!F213</f>
        <v>0</v>
      </c>
      <c r="F217" s="44">
        <f>'Rekap Harian'!HN219</f>
        <v>0</v>
      </c>
      <c r="G217" s="44">
        <f>'Rekap Harian'!HS219</f>
        <v>0</v>
      </c>
      <c r="H217" s="44">
        <f>'Rekap Harian'!HT219</f>
        <v>0</v>
      </c>
      <c r="I217" s="44">
        <f>'Rekap Harian'!HU219</f>
        <v>0</v>
      </c>
      <c r="J217" s="44">
        <f>'Rekap Harian'!HV219</f>
        <v>0</v>
      </c>
      <c r="K217" s="44">
        <f>'Rekap Harian'!HW219</f>
        <v>0</v>
      </c>
      <c r="L217" s="44">
        <f>'Rekap Harian'!HX219</f>
        <v>0</v>
      </c>
      <c r="M217" s="93">
        <f>'Rekap Harian'!HY219</f>
        <v>0</v>
      </c>
      <c r="N217" s="93">
        <f>'Rekap Harian'!HZ219</f>
        <v>0</v>
      </c>
      <c r="O217" s="93">
        <f>'Rekap Harian'!IA219</f>
        <v>0</v>
      </c>
      <c r="P217" s="93">
        <f>'Rekap Harian'!IB219</f>
        <v>0</v>
      </c>
      <c r="Q217" s="93">
        <f>'Rekap Harian'!IC219</f>
        <v>0</v>
      </c>
      <c r="R217" s="93">
        <f>'Rekap Harian'!ID219</f>
        <v>0</v>
      </c>
      <c r="S217" s="93">
        <f t="shared" si="8"/>
        <v>0</v>
      </c>
      <c r="T217" s="46"/>
    </row>
    <row r="218" spans="1:20" ht="25.5" x14ac:dyDescent="0.2">
      <c r="A218" s="42">
        <f t="shared" si="7"/>
        <v>210</v>
      </c>
      <c r="B218" s="43" t="str">
        <f>'Rekap Harian'!B220 &amp; CHAR(10) &amp; "NIP. " &amp; 'Rekap Harian'!C220</f>
        <v>0
NIP. 0</v>
      </c>
      <c r="C218" s="44">
        <f>'Daftar Pegawai'!H214</f>
        <v>0</v>
      </c>
      <c r="D218" s="45">
        <f>'Daftar Pegawai'!E214</f>
        <v>0</v>
      </c>
      <c r="E218" s="44">
        <f>'Daftar Pegawai'!F214</f>
        <v>0</v>
      </c>
      <c r="F218" s="44">
        <f>'Rekap Harian'!HN220</f>
        <v>0</v>
      </c>
      <c r="G218" s="44">
        <f>'Rekap Harian'!HS220</f>
        <v>0</v>
      </c>
      <c r="H218" s="44">
        <f>'Rekap Harian'!HT220</f>
        <v>0</v>
      </c>
      <c r="I218" s="44">
        <f>'Rekap Harian'!HU220</f>
        <v>0</v>
      </c>
      <c r="J218" s="44">
        <f>'Rekap Harian'!HV220</f>
        <v>0</v>
      </c>
      <c r="K218" s="44">
        <f>'Rekap Harian'!HW220</f>
        <v>0</v>
      </c>
      <c r="L218" s="44">
        <f>'Rekap Harian'!HX220</f>
        <v>0</v>
      </c>
      <c r="M218" s="93">
        <f>'Rekap Harian'!HY220</f>
        <v>0</v>
      </c>
      <c r="N218" s="93">
        <f>'Rekap Harian'!HZ220</f>
        <v>0</v>
      </c>
      <c r="O218" s="93">
        <f>'Rekap Harian'!IA220</f>
        <v>0</v>
      </c>
      <c r="P218" s="93">
        <f>'Rekap Harian'!IB220</f>
        <v>0</v>
      </c>
      <c r="Q218" s="93">
        <f>'Rekap Harian'!IC220</f>
        <v>0</v>
      </c>
      <c r="R218" s="93">
        <f>'Rekap Harian'!ID220</f>
        <v>0</v>
      </c>
      <c r="S218" s="93">
        <f t="shared" si="8"/>
        <v>0</v>
      </c>
      <c r="T218" s="46"/>
    </row>
    <row r="219" spans="1:20" ht="25.5" x14ac:dyDescent="0.2">
      <c r="A219" s="42">
        <f t="shared" si="7"/>
        <v>211</v>
      </c>
      <c r="B219" s="43" t="str">
        <f>'Rekap Harian'!B221 &amp; CHAR(10) &amp; "NIP. " &amp; 'Rekap Harian'!C221</f>
        <v>0
NIP. 0</v>
      </c>
      <c r="C219" s="44">
        <f>'Daftar Pegawai'!H215</f>
        <v>0</v>
      </c>
      <c r="D219" s="45">
        <f>'Daftar Pegawai'!E215</f>
        <v>0</v>
      </c>
      <c r="E219" s="44">
        <f>'Daftar Pegawai'!F215</f>
        <v>0</v>
      </c>
      <c r="F219" s="44">
        <f>'Rekap Harian'!HN221</f>
        <v>0</v>
      </c>
      <c r="G219" s="44">
        <f>'Rekap Harian'!HS221</f>
        <v>0</v>
      </c>
      <c r="H219" s="44">
        <f>'Rekap Harian'!HT221</f>
        <v>0</v>
      </c>
      <c r="I219" s="44">
        <f>'Rekap Harian'!HU221</f>
        <v>0</v>
      </c>
      <c r="J219" s="44">
        <f>'Rekap Harian'!HV221</f>
        <v>0</v>
      </c>
      <c r="K219" s="44">
        <f>'Rekap Harian'!HW221</f>
        <v>0</v>
      </c>
      <c r="L219" s="44">
        <f>'Rekap Harian'!HX221</f>
        <v>0</v>
      </c>
      <c r="M219" s="93">
        <f>'Rekap Harian'!HY221</f>
        <v>0</v>
      </c>
      <c r="N219" s="93">
        <f>'Rekap Harian'!HZ221</f>
        <v>0</v>
      </c>
      <c r="O219" s="93">
        <f>'Rekap Harian'!IA221</f>
        <v>0</v>
      </c>
      <c r="P219" s="93">
        <f>'Rekap Harian'!IB221</f>
        <v>0</v>
      </c>
      <c r="Q219" s="93">
        <f>'Rekap Harian'!IC221</f>
        <v>0</v>
      </c>
      <c r="R219" s="93">
        <f>'Rekap Harian'!ID221</f>
        <v>0</v>
      </c>
      <c r="S219" s="93">
        <f t="shared" si="8"/>
        <v>0</v>
      </c>
      <c r="T219" s="46"/>
    </row>
    <row r="220" spans="1:20" ht="25.5" x14ac:dyDescent="0.2">
      <c r="A220" s="42">
        <f t="shared" si="7"/>
        <v>212</v>
      </c>
      <c r="B220" s="43" t="str">
        <f>'Rekap Harian'!B222 &amp; CHAR(10) &amp; "NIP. " &amp; 'Rekap Harian'!C222</f>
        <v>0
NIP. 0</v>
      </c>
      <c r="C220" s="44">
        <f>'Daftar Pegawai'!H216</f>
        <v>0</v>
      </c>
      <c r="D220" s="45">
        <f>'Daftar Pegawai'!E216</f>
        <v>0</v>
      </c>
      <c r="E220" s="44">
        <f>'Daftar Pegawai'!F216</f>
        <v>0</v>
      </c>
      <c r="F220" s="44">
        <f>'Rekap Harian'!HN222</f>
        <v>0</v>
      </c>
      <c r="G220" s="44">
        <f>'Rekap Harian'!HS222</f>
        <v>0</v>
      </c>
      <c r="H220" s="44">
        <f>'Rekap Harian'!HT222</f>
        <v>0</v>
      </c>
      <c r="I220" s="44">
        <f>'Rekap Harian'!HU222</f>
        <v>0</v>
      </c>
      <c r="J220" s="44">
        <f>'Rekap Harian'!HV222</f>
        <v>0</v>
      </c>
      <c r="K220" s="44">
        <f>'Rekap Harian'!HW222</f>
        <v>0</v>
      </c>
      <c r="L220" s="44">
        <f>'Rekap Harian'!HX222</f>
        <v>0</v>
      </c>
      <c r="M220" s="93">
        <f>'Rekap Harian'!HY222</f>
        <v>0</v>
      </c>
      <c r="N220" s="93">
        <f>'Rekap Harian'!HZ222</f>
        <v>0</v>
      </c>
      <c r="O220" s="93">
        <f>'Rekap Harian'!IA222</f>
        <v>0</v>
      </c>
      <c r="P220" s="93">
        <f>'Rekap Harian'!IB222</f>
        <v>0</v>
      </c>
      <c r="Q220" s="93">
        <f>'Rekap Harian'!IC222</f>
        <v>0</v>
      </c>
      <c r="R220" s="93">
        <f>'Rekap Harian'!ID222</f>
        <v>0</v>
      </c>
      <c r="S220" s="93">
        <f t="shared" si="8"/>
        <v>0</v>
      </c>
      <c r="T220" s="46"/>
    </row>
    <row r="221" spans="1:20" ht="25.5" x14ac:dyDescent="0.2">
      <c r="A221" s="42">
        <f t="shared" si="7"/>
        <v>213</v>
      </c>
      <c r="B221" s="43" t="str">
        <f>'Rekap Harian'!B223 &amp; CHAR(10) &amp; "NIP. " &amp; 'Rekap Harian'!C223</f>
        <v>0
NIP. 0</v>
      </c>
      <c r="C221" s="44">
        <f>'Daftar Pegawai'!H217</f>
        <v>0</v>
      </c>
      <c r="D221" s="45">
        <f>'Daftar Pegawai'!E217</f>
        <v>0</v>
      </c>
      <c r="E221" s="44">
        <f>'Daftar Pegawai'!F217</f>
        <v>0</v>
      </c>
      <c r="F221" s="44">
        <f>'Rekap Harian'!HN223</f>
        <v>0</v>
      </c>
      <c r="G221" s="44">
        <f>'Rekap Harian'!HS223</f>
        <v>0</v>
      </c>
      <c r="H221" s="44">
        <f>'Rekap Harian'!HT223</f>
        <v>0</v>
      </c>
      <c r="I221" s="44">
        <f>'Rekap Harian'!HU223</f>
        <v>0</v>
      </c>
      <c r="J221" s="44">
        <f>'Rekap Harian'!HV223</f>
        <v>0</v>
      </c>
      <c r="K221" s="44">
        <f>'Rekap Harian'!HW223</f>
        <v>0</v>
      </c>
      <c r="L221" s="44">
        <f>'Rekap Harian'!HX223</f>
        <v>0</v>
      </c>
      <c r="M221" s="93">
        <f>'Rekap Harian'!HY223</f>
        <v>0</v>
      </c>
      <c r="N221" s="93">
        <f>'Rekap Harian'!HZ223</f>
        <v>0</v>
      </c>
      <c r="O221" s="93">
        <f>'Rekap Harian'!IA223</f>
        <v>0</v>
      </c>
      <c r="P221" s="93">
        <f>'Rekap Harian'!IB223</f>
        <v>0</v>
      </c>
      <c r="Q221" s="93">
        <f>'Rekap Harian'!IC223</f>
        <v>0</v>
      </c>
      <c r="R221" s="93">
        <f>'Rekap Harian'!ID223</f>
        <v>0</v>
      </c>
      <c r="S221" s="93">
        <f t="shared" si="8"/>
        <v>0</v>
      </c>
      <c r="T221" s="46"/>
    </row>
    <row r="222" spans="1:20" ht="25.5" x14ac:dyDescent="0.2">
      <c r="A222" s="42">
        <f t="shared" si="7"/>
        <v>214</v>
      </c>
      <c r="B222" s="43" t="str">
        <f>'Rekap Harian'!B224 &amp; CHAR(10) &amp; "NIP. " &amp; 'Rekap Harian'!C224</f>
        <v>0
NIP. 0</v>
      </c>
      <c r="C222" s="44">
        <f>'Daftar Pegawai'!H218</f>
        <v>0</v>
      </c>
      <c r="D222" s="45">
        <f>'Daftar Pegawai'!E218</f>
        <v>0</v>
      </c>
      <c r="E222" s="44">
        <f>'Daftar Pegawai'!F218</f>
        <v>0</v>
      </c>
      <c r="F222" s="44">
        <f>'Rekap Harian'!HN224</f>
        <v>0</v>
      </c>
      <c r="G222" s="44">
        <f>'Rekap Harian'!HS224</f>
        <v>0</v>
      </c>
      <c r="H222" s="44">
        <f>'Rekap Harian'!HT224</f>
        <v>0</v>
      </c>
      <c r="I222" s="44">
        <f>'Rekap Harian'!HU224</f>
        <v>0</v>
      </c>
      <c r="J222" s="44">
        <f>'Rekap Harian'!HV224</f>
        <v>0</v>
      </c>
      <c r="K222" s="44">
        <f>'Rekap Harian'!HW224</f>
        <v>0</v>
      </c>
      <c r="L222" s="44">
        <f>'Rekap Harian'!HX224</f>
        <v>0</v>
      </c>
      <c r="M222" s="93">
        <f>'Rekap Harian'!HY224</f>
        <v>0</v>
      </c>
      <c r="N222" s="93">
        <f>'Rekap Harian'!HZ224</f>
        <v>0</v>
      </c>
      <c r="O222" s="93">
        <f>'Rekap Harian'!IA224</f>
        <v>0</v>
      </c>
      <c r="P222" s="93">
        <f>'Rekap Harian'!IB224</f>
        <v>0</v>
      </c>
      <c r="Q222" s="93">
        <f>'Rekap Harian'!IC224</f>
        <v>0</v>
      </c>
      <c r="R222" s="93">
        <f>'Rekap Harian'!ID224</f>
        <v>0</v>
      </c>
      <c r="S222" s="93">
        <f t="shared" si="8"/>
        <v>0</v>
      </c>
      <c r="T222" s="46"/>
    </row>
    <row r="223" spans="1:20" ht="25.5" x14ac:dyDescent="0.2">
      <c r="A223" s="42">
        <f t="shared" si="7"/>
        <v>215</v>
      </c>
      <c r="B223" s="43" t="str">
        <f>'Rekap Harian'!B225 &amp; CHAR(10) &amp; "NIP. " &amp; 'Rekap Harian'!C225</f>
        <v>0
NIP. 0</v>
      </c>
      <c r="C223" s="44">
        <f>'Daftar Pegawai'!H219</f>
        <v>0</v>
      </c>
      <c r="D223" s="45">
        <f>'Daftar Pegawai'!E219</f>
        <v>0</v>
      </c>
      <c r="E223" s="44">
        <f>'Daftar Pegawai'!F219</f>
        <v>0</v>
      </c>
      <c r="F223" s="44">
        <f>'Rekap Harian'!HN225</f>
        <v>0</v>
      </c>
      <c r="G223" s="44">
        <f>'Rekap Harian'!HS225</f>
        <v>0</v>
      </c>
      <c r="H223" s="44">
        <f>'Rekap Harian'!HT225</f>
        <v>0</v>
      </c>
      <c r="I223" s="44">
        <f>'Rekap Harian'!HU225</f>
        <v>0</v>
      </c>
      <c r="J223" s="44">
        <f>'Rekap Harian'!HV225</f>
        <v>0</v>
      </c>
      <c r="K223" s="44">
        <f>'Rekap Harian'!HW225</f>
        <v>0</v>
      </c>
      <c r="L223" s="44">
        <f>'Rekap Harian'!HX225</f>
        <v>0</v>
      </c>
      <c r="M223" s="93">
        <f>'Rekap Harian'!HY225</f>
        <v>0</v>
      </c>
      <c r="N223" s="93">
        <f>'Rekap Harian'!HZ225</f>
        <v>0</v>
      </c>
      <c r="O223" s="93">
        <f>'Rekap Harian'!IA225</f>
        <v>0</v>
      </c>
      <c r="P223" s="93">
        <f>'Rekap Harian'!IB225</f>
        <v>0</v>
      </c>
      <c r="Q223" s="93">
        <f>'Rekap Harian'!IC225</f>
        <v>0</v>
      </c>
      <c r="R223" s="93">
        <f>'Rekap Harian'!ID225</f>
        <v>0</v>
      </c>
      <c r="S223" s="93">
        <f t="shared" si="8"/>
        <v>0</v>
      </c>
      <c r="T223" s="46"/>
    </row>
    <row r="224" spans="1:20" ht="25.5" x14ac:dyDescent="0.2">
      <c r="A224" s="42">
        <f t="shared" si="7"/>
        <v>216</v>
      </c>
      <c r="B224" s="43" t="str">
        <f>'Rekap Harian'!B226 &amp; CHAR(10) &amp; "NIP. " &amp; 'Rekap Harian'!C226</f>
        <v>0
NIP. 0</v>
      </c>
      <c r="C224" s="44">
        <f>'Daftar Pegawai'!H220</f>
        <v>0</v>
      </c>
      <c r="D224" s="45">
        <f>'Daftar Pegawai'!E220</f>
        <v>0</v>
      </c>
      <c r="E224" s="44">
        <f>'Daftar Pegawai'!F220</f>
        <v>0</v>
      </c>
      <c r="F224" s="44">
        <f>'Rekap Harian'!HN226</f>
        <v>0</v>
      </c>
      <c r="G224" s="44">
        <f>'Rekap Harian'!HS226</f>
        <v>0</v>
      </c>
      <c r="H224" s="44">
        <f>'Rekap Harian'!HT226</f>
        <v>0</v>
      </c>
      <c r="I224" s="44">
        <f>'Rekap Harian'!HU226</f>
        <v>0</v>
      </c>
      <c r="J224" s="44">
        <f>'Rekap Harian'!HV226</f>
        <v>0</v>
      </c>
      <c r="K224" s="44">
        <f>'Rekap Harian'!HW226</f>
        <v>0</v>
      </c>
      <c r="L224" s="44">
        <f>'Rekap Harian'!HX226</f>
        <v>0</v>
      </c>
      <c r="M224" s="93">
        <f>'Rekap Harian'!HY226</f>
        <v>0</v>
      </c>
      <c r="N224" s="93">
        <f>'Rekap Harian'!HZ226</f>
        <v>0</v>
      </c>
      <c r="O224" s="93">
        <f>'Rekap Harian'!IA226</f>
        <v>0</v>
      </c>
      <c r="P224" s="93">
        <f>'Rekap Harian'!IB226</f>
        <v>0</v>
      </c>
      <c r="Q224" s="93">
        <f>'Rekap Harian'!IC226</f>
        <v>0</v>
      </c>
      <c r="R224" s="93">
        <f>'Rekap Harian'!ID226</f>
        <v>0</v>
      </c>
      <c r="S224" s="93">
        <f t="shared" si="8"/>
        <v>0</v>
      </c>
      <c r="T224" s="46"/>
    </row>
    <row r="225" spans="1:20" ht="25.5" x14ac:dyDescent="0.2">
      <c r="A225" s="42">
        <f t="shared" si="7"/>
        <v>217</v>
      </c>
      <c r="B225" s="43" t="str">
        <f>'Rekap Harian'!B227 &amp; CHAR(10) &amp; "NIP. " &amp; 'Rekap Harian'!C227</f>
        <v>0
NIP. 0</v>
      </c>
      <c r="C225" s="44">
        <f>'Daftar Pegawai'!H221</f>
        <v>0</v>
      </c>
      <c r="D225" s="45">
        <f>'Daftar Pegawai'!E221</f>
        <v>0</v>
      </c>
      <c r="E225" s="44">
        <f>'Daftar Pegawai'!F221</f>
        <v>0</v>
      </c>
      <c r="F225" s="44">
        <f>'Rekap Harian'!HN227</f>
        <v>0</v>
      </c>
      <c r="G225" s="44">
        <f>'Rekap Harian'!HS227</f>
        <v>0</v>
      </c>
      <c r="H225" s="44">
        <f>'Rekap Harian'!HT227</f>
        <v>0</v>
      </c>
      <c r="I225" s="44">
        <f>'Rekap Harian'!HU227</f>
        <v>0</v>
      </c>
      <c r="J225" s="44">
        <f>'Rekap Harian'!HV227</f>
        <v>0</v>
      </c>
      <c r="K225" s="44">
        <f>'Rekap Harian'!HW227</f>
        <v>0</v>
      </c>
      <c r="L225" s="44">
        <f>'Rekap Harian'!HX227</f>
        <v>0</v>
      </c>
      <c r="M225" s="93">
        <f>'Rekap Harian'!HY227</f>
        <v>0</v>
      </c>
      <c r="N225" s="93">
        <f>'Rekap Harian'!HZ227</f>
        <v>0</v>
      </c>
      <c r="O225" s="93">
        <f>'Rekap Harian'!IA227</f>
        <v>0</v>
      </c>
      <c r="P225" s="93">
        <f>'Rekap Harian'!IB227</f>
        <v>0</v>
      </c>
      <c r="Q225" s="93">
        <f>'Rekap Harian'!IC227</f>
        <v>0</v>
      </c>
      <c r="R225" s="93">
        <f>'Rekap Harian'!ID227</f>
        <v>0</v>
      </c>
      <c r="S225" s="93">
        <f t="shared" si="8"/>
        <v>0</v>
      </c>
      <c r="T225" s="46"/>
    </row>
    <row r="226" spans="1:20" ht="25.5" x14ac:dyDescent="0.2">
      <c r="A226" s="42">
        <f t="shared" si="7"/>
        <v>218</v>
      </c>
      <c r="B226" s="43" t="str">
        <f>'Rekap Harian'!B228 &amp; CHAR(10) &amp; "NIP. " &amp; 'Rekap Harian'!C228</f>
        <v>0
NIP. 0</v>
      </c>
      <c r="C226" s="44">
        <f>'Daftar Pegawai'!H222</f>
        <v>0</v>
      </c>
      <c r="D226" s="45">
        <f>'Daftar Pegawai'!E222</f>
        <v>0</v>
      </c>
      <c r="E226" s="44">
        <f>'Daftar Pegawai'!F222</f>
        <v>0</v>
      </c>
      <c r="F226" s="44">
        <f>'Rekap Harian'!HN228</f>
        <v>0</v>
      </c>
      <c r="G226" s="44">
        <f>'Rekap Harian'!HS228</f>
        <v>0</v>
      </c>
      <c r="H226" s="44">
        <f>'Rekap Harian'!HT228</f>
        <v>0</v>
      </c>
      <c r="I226" s="44">
        <f>'Rekap Harian'!HU228</f>
        <v>0</v>
      </c>
      <c r="J226" s="44">
        <f>'Rekap Harian'!HV228</f>
        <v>0</v>
      </c>
      <c r="K226" s="44">
        <f>'Rekap Harian'!HW228</f>
        <v>0</v>
      </c>
      <c r="L226" s="44">
        <f>'Rekap Harian'!HX228</f>
        <v>0</v>
      </c>
      <c r="M226" s="93">
        <f>'Rekap Harian'!HY228</f>
        <v>0</v>
      </c>
      <c r="N226" s="93">
        <f>'Rekap Harian'!HZ228</f>
        <v>0</v>
      </c>
      <c r="O226" s="93">
        <f>'Rekap Harian'!IA228</f>
        <v>0</v>
      </c>
      <c r="P226" s="93">
        <f>'Rekap Harian'!IB228</f>
        <v>0</v>
      </c>
      <c r="Q226" s="93">
        <f>'Rekap Harian'!IC228</f>
        <v>0</v>
      </c>
      <c r="R226" s="93">
        <f>'Rekap Harian'!ID228</f>
        <v>0</v>
      </c>
      <c r="S226" s="93">
        <f t="shared" si="8"/>
        <v>0</v>
      </c>
      <c r="T226" s="46"/>
    </row>
    <row r="227" spans="1:20" ht="25.5" x14ac:dyDescent="0.2">
      <c r="A227" s="42">
        <f t="shared" si="7"/>
        <v>219</v>
      </c>
      <c r="B227" s="43" t="str">
        <f>'Rekap Harian'!B229 &amp; CHAR(10) &amp; "NIP. " &amp; 'Rekap Harian'!C229</f>
        <v>0
NIP. 0</v>
      </c>
      <c r="C227" s="44">
        <f>'Daftar Pegawai'!H223</f>
        <v>0</v>
      </c>
      <c r="D227" s="45">
        <f>'Daftar Pegawai'!E223</f>
        <v>0</v>
      </c>
      <c r="E227" s="44">
        <f>'Daftar Pegawai'!F223</f>
        <v>0</v>
      </c>
      <c r="F227" s="44">
        <f>'Rekap Harian'!HN229</f>
        <v>0</v>
      </c>
      <c r="G227" s="44">
        <f>'Rekap Harian'!HS229</f>
        <v>0</v>
      </c>
      <c r="H227" s="44">
        <f>'Rekap Harian'!HT229</f>
        <v>0</v>
      </c>
      <c r="I227" s="44">
        <f>'Rekap Harian'!HU229</f>
        <v>0</v>
      </c>
      <c r="J227" s="44">
        <f>'Rekap Harian'!HV229</f>
        <v>0</v>
      </c>
      <c r="K227" s="44">
        <f>'Rekap Harian'!HW229</f>
        <v>0</v>
      </c>
      <c r="L227" s="44">
        <f>'Rekap Harian'!HX229</f>
        <v>0</v>
      </c>
      <c r="M227" s="93">
        <f>'Rekap Harian'!HY229</f>
        <v>0</v>
      </c>
      <c r="N227" s="93">
        <f>'Rekap Harian'!HZ229</f>
        <v>0</v>
      </c>
      <c r="O227" s="93">
        <f>'Rekap Harian'!IA229</f>
        <v>0</v>
      </c>
      <c r="P227" s="93">
        <f>'Rekap Harian'!IB229</f>
        <v>0</v>
      </c>
      <c r="Q227" s="93">
        <f>'Rekap Harian'!IC229</f>
        <v>0</v>
      </c>
      <c r="R227" s="93">
        <f>'Rekap Harian'!ID229</f>
        <v>0</v>
      </c>
      <c r="S227" s="93">
        <f t="shared" si="8"/>
        <v>0</v>
      </c>
      <c r="T227" s="46"/>
    </row>
    <row r="228" spans="1:20" ht="25.5" x14ac:dyDescent="0.2">
      <c r="A228" s="42">
        <f t="shared" si="7"/>
        <v>220</v>
      </c>
      <c r="B228" s="43" t="str">
        <f>'Rekap Harian'!B230 &amp; CHAR(10) &amp; "NIP. " &amp; 'Rekap Harian'!C230</f>
        <v>0
NIP. 0</v>
      </c>
      <c r="C228" s="44">
        <f>'Daftar Pegawai'!H224</f>
        <v>0</v>
      </c>
      <c r="D228" s="45">
        <f>'Daftar Pegawai'!E224</f>
        <v>0</v>
      </c>
      <c r="E228" s="44">
        <f>'Daftar Pegawai'!F224</f>
        <v>0</v>
      </c>
      <c r="F228" s="44">
        <f>'Rekap Harian'!HN230</f>
        <v>0</v>
      </c>
      <c r="G228" s="44">
        <f>'Rekap Harian'!HS230</f>
        <v>0</v>
      </c>
      <c r="H228" s="44">
        <f>'Rekap Harian'!HT230</f>
        <v>0</v>
      </c>
      <c r="I228" s="44">
        <f>'Rekap Harian'!HU230</f>
        <v>0</v>
      </c>
      <c r="J228" s="44">
        <f>'Rekap Harian'!HV230</f>
        <v>0</v>
      </c>
      <c r="K228" s="44">
        <f>'Rekap Harian'!HW230</f>
        <v>0</v>
      </c>
      <c r="L228" s="44">
        <f>'Rekap Harian'!HX230</f>
        <v>0</v>
      </c>
      <c r="M228" s="93">
        <f>'Rekap Harian'!HY230</f>
        <v>0</v>
      </c>
      <c r="N228" s="93">
        <f>'Rekap Harian'!HZ230</f>
        <v>0</v>
      </c>
      <c r="O228" s="93">
        <f>'Rekap Harian'!IA230</f>
        <v>0</v>
      </c>
      <c r="P228" s="93">
        <f>'Rekap Harian'!IB230</f>
        <v>0</v>
      </c>
      <c r="Q228" s="93">
        <f>'Rekap Harian'!IC230</f>
        <v>0</v>
      </c>
      <c r="R228" s="93">
        <f>'Rekap Harian'!ID230</f>
        <v>0</v>
      </c>
      <c r="S228" s="93">
        <f t="shared" si="8"/>
        <v>0</v>
      </c>
      <c r="T228" s="46"/>
    </row>
    <row r="229" spans="1:20" ht="25.5" x14ac:dyDescent="0.2">
      <c r="A229" s="42">
        <f t="shared" si="7"/>
        <v>221</v>
      </c>
      <c r="B229" s="43" t="str">
        <f>'Rekap Harian'!B231 &amp; CHAR(10) &amp; "NIP. " &amp; 'Rekap Harian'!C231</f>
        <v>0
NIP. 0</v>
      </c>
      <c r="C229" s="44">
        <f>'Daftar Pegawai'!H225</f>
        <v>0</v>
      </c>
      <c r="D229" s="45">
        <f>'Daftar Pegawai'!E225</f>
        <v>0</v>
      </c>
      <c r="E229" s="44">
        <f>'Daftar Pegawai'!F225</f>
        <v>0</v>
      </c>
      <c r="F229" s="44">
        <f>'Rekap Harian'!HN231</f>
        <v>0</v>
      </c>
      <c r="G229" s="44">
        <f>'Rekap Harian'!HS231</f>
        <v>0</v>
      </c>
      <c r="H229" s="44">
        <f>'Rekap Harian'!HT231</f>
        <v>0</v>
      </c>
      <c r="I229" s="44">
        <f>'Rekap Harian'!HU231</f>
        <v>0</v>
      </c>
      <c r="J229" s="44">
        <f>'Rekap Harian'!HV231</f>
        <v>0</v>
      </c>
      <c r="K229" s="44">
        <f>'Rekap Harian'!HW231</f>
        <v>0</v>
      </c>
      <c r="L229" s="44">
        <f>'Rekap Harian'!HX231</f>
        <v>0</v>
      </c>
      <c r="M229" s="93">
        <f>'Rekap Harian'!HY231</f>
        <v>0</v>
      </c>
      <c r="N229" s="93">
        <f>'Rekap Harian'!HZ231</f>
        <v>0</v>
      </c>
      <c r="O229" s="93">
        <f>'Rekap Harian'!IA231</f>
        <v>0</v>
      </c>
      <c r="P229" s="93">
        <f>'Rekap Harian'!IB231</f>
        <v>0</v>
      </c>
      <c r="Q229" s="93">
        <f>'Rekap Harian'!IC231</f>
        <v>0</v>
      </c>
      <c r="R229" s="93">
        <f>'Rekap Harian'!ID231</f>
        <v>0</v>
      </c>
      <c r="S229" s="93">
        <f t="shared" si="8"/>
        <v>0</v>
      </c>
      <c r="T229" s="46"/>
    </row>
    <row r="230" spans="1:20" ht="25.5" x14ac:dyDescent="0.2">
      <c r="A230" s="42">
        <f t="shared" si="7"/>
        <v>222</v>
      </c>
      <c r="B230" s="43" t="str">
        <f>'Rekap Harian'!B232 &amp; CHAR(10) &amp; "NIP. " &amp; 'Rekap Harian'!C232</f>
        <v>0
NIP. 0</v>
      </c>
      <c r="C230" s="44">
        <f>'Daftar Pegawai'!H226</f>
        <v>0</v>
      </c>
      <c r="D230" s="45">
        <f>'Daftar Pegawai'!E226</f>
        <v>0</v>
      </c>
      <c r="E230" s="44">
        <f>'Daftar Pegawai'!F226</f>
        <v>0</v>
      </c>
      <c r="F230" s="44">
        <f>'Rekap Harian'!HN232</f>
        <v>0</v>
      </c>
      <c r="G230" s="44">
        <f>'Rekap Harian'!HS232</f>
        <v>0</v>
      </c>
      <c r="H230" s="44">
        <f>'Rekap Harian'!HT232</f>
        <v>0</v>
      </c>
      <c r="I230" s="44">
        <f>'Rekap Harian'!HU232</f>
        <v>0</v>
      </c>
      <c r="J230" s="44">
        <f>'Rekap Harian'!HV232</f>
        <v>0</v>
      </c>
      <c r="K230" s="44">
        <f>'Rekap Harian'!HW232</f>
        <v>0</v>
      </c>
      <c r="L230" s="44">
        <f>'Rekap Harian'!HX232</f>
        <v>0</v>
      </c>
      <c r="M230" s="93">
        <f>'Rekap Harian'!HY232</f>
        <v>0</v>
      </c>
      <c r="N230" s="93">
        <f>'Rekap Harian'!HZ232</f>
        <v>0</v>
      </c>
      <c r="O230" s="93">
        <f>'Rekap Harian'!IA232</f>
        <v>0</v>
      </c>
      <c r="P230" s="93">
        <f>'Rekap Harian'!IB232</f>
        <v>0</v>
      </c>
      <c r="Q230" s="93">
        <f>'Rekap Harian'!IC232</f>
        <v>0</v>
      </c>
      <c r="R230" s="93">
        <f>'Rekap Harian'!ID232</f>
        <v>0</v>
      </c>
      <c r="S230" s="93">
        <f t="shared" si="8"/>
        <v>0</v>
      </c>
      <c r="T230" s="46"/>
    </row>
    <row r="231" spans="1:20" ht="25.5" x14ac:dyDescent="0.2">
      <c r="A231" s="42">
        <f t="shared" si="7"/>
        <v>223</v>
      </c>
      <c r="B231" s="43" t="str">
        <f>'Rekap Harian'!B233 &amp; CHAR(10) &amp; "NIP. " &amp; 'Rekap Harian'!C233</f>
        <v>0
NIP. 0</v>
      </c>
      <c r="C231" s="44">
        <f>'Daftar Pegawai'!H227</f>
        <v>0</v>
      </c>
      <c r="D231" s="45">
        <f>'Daftar Pegawai'!E227</f>
        <v>0</v>
      </c>
      <c r="E231" s="44">
        <f>'Daftar Pegawai'!F227</f>
        <v>0</v>
      </c>
      <c r="F231" s="44">
        <f>'Rekap Harian'!HN233</f>
        <v>0</v>
      </c>
      <c r="G231" s="44">
        <f>'Rekap Harian'!HS233</f>
        <v>0</v>
      </c>
      <c r="H231" s="44">
        <f>'Rekap Harian'!HT233</f>
        <v>0</v>
      </c>
      <c r="I231" s="44">
        <f>'Rekap Harian'!HU233</f>
        <v>0</v>
      </c>
      <c r="J231" s="44">
        <f>'Rekap Harian'!HV233</f>
        <v>0</v>
      </c>
      <c r="K231" s="44">
        <f>'Rekap Harian'!HW233</f>
        <v>0</v>
      </c>
      <c r="L231" s="44">
        <f>'Rekap Harian'!HX233</f>
        <v>0</v>
      </c>
      <c r="M231" s="93">
        <f>'Rekap Harian'!HY233</f>
        <v>0</v>
      </c>
      <c r="N231" s="93">
        <f>'Rekap Harian'!HZ233</f>
        <v>0</v>
      </c>
      <c r="O231" s="93">
        <f>'Rekap Harian'!IA233</f>
        <v>0</v>
      </c>
      <c r="P231" s="93">
        <f>'Rekap Harian'!IB233</f>
        <v>0</v>
      </c>
      <c r="Q231" s="93">
        <f>'Rekap Harian'!IC233</f>
        <v>0</v>
      </c>
      <c r="R231" s="93">
        <f>'Rekap Harian'!ID233</f>
        <v>0</v>
      </c>
      <c r="S231" s="93">
        <f t="shared" si="8"/>
        <v>0</v>
      </c>
      <c r="T231" s="46"/>
    </row>
    <row r="232" spans="1:20" ht="25.5" x14ac:dyDescent="0.2">
      <c r="A232" s="42">
        <f t="shared" si="7"/>
        <v>224</v>
      </c>
      <c r="B232" s="43" t="str">
        <f>'Rekap Harian'!B234 &amp; CHAR(10) &amp; "NIP. " &amp; 'Rekap Harian'!C234</f>
        <v>0
NIP. 0</v>
      </c>
      <c r="C232" s="44">
        <f>'Daftar Pegawai'!H228</f>
        <v>0</v>
      </c>
      <c r="D232" s="45">
        <f>'Daftar Pegawai'!E228</f>
        <v>0</v>
      </c>
      <c r="E232" s="44">
        <f>'Daftar Pegawai'!F228</f>
        <v>0</v>
      </c>
      <c r="F232" s="44">
        <f>'Rekap Harian'!HN234</f>
        <v>0</v>
      </c>
      <c r="G232" s="44">
        <f>'Rekap Harian'!HS234</f>
        <v>0</v>
      </c>
      <c r="H232" s="44">
        <f>'Rekap Harian'!HT234</f>
        <v>0</v>
      </c>
      <c r="I232" s="44">
        <f>'Rekap Harian'!HU234</f>
        <v>0</v>
      </c>
      <c r="J232" s="44">
        <f>'Rekap Harian'!HV234</f>
        <v>0</v>
      </c>
      <c r="K232" s="44">
        <f>'Rekap Harian'!HW234</f>
        <v>0</v>
      </c>
      <c r="L232" s="44">
        <f>'Rekap Harian'!HX234</f>
        <v>0</v>
      </c>
      <c r="M232" s="93">
        <f>'Rekap Harian'!HY234</f>
        <v>0</v>
      </c>
      <c r="N232" s="93">
        <f>'Rekap Harian'!HZ234</f>
        <v>0</v>
      </c>
      <c r="O232" s="93">
        <f>'Rekap Harian'!IA234</f>
        <v>0</v>
      </c>
      <c r="P232" s="93">
        <f>'Rekap Harian'!IB234</f>
        <v>0</v>
      </c>
      <c r="Q232" s="93">
        <f>'Rekap Harian'!IC234</f>
        <v>0</v>
      </c>
      <c r="R232" s="93">
        <f>'Rekap Harian'!ID234</f>
        <v>0</v>
      </c>
      <c r="S232" s="93">
        <f t="shared" si="8"/>
        <v>0</v>
      </c>
      <c r="T232" s="46"/>
    </row>
    <row r="233" spans="1:20" ht="25.5" x14ac:dyDescent="0.2">
      <c r="A233" s="42">
        <f t="shared" si="7"/>
        <v>225</v>
      </c>
      <c r="B233" s="43" t="str">
        <f>'Rekap Harian'!B235 &amp; CHAR(10) &amp; "NIP. " &amp; 'Rekap Harian'!C235</f>
        <v>0
NIP. 0</v>
      </c>
      <c r="C233" s="44">
        <f>'Daftar Pegawai'!H229</f>
        <v>0</v>
      </c>
      <c r="D233" s="45">
        <f>'Daftar Pegawai'!E229</f>
        <v>0</v>
      </c>
      <c r="E233" s="44">
        <f>'Daftar Pegawai'!F229</f>
        <v>0</v>
      </c>
      <c r="F233" s="44">
        <f>'Rekap Harian'!HN235</f>
        <v>0</v>
      </c>
      <c r="G233" s="44">
        <f>'Rekap Harian'!HS235</f>
        <v>0</v>
      </c>
      <c r="H233" s="44">
        <f>'Rekap Harian'!HT235</f>
        <v>0</v>
      </c>
      <c r="I233" s="44">
        <f>'Rekap Harian'!HU235</f>
        <v>0</v>
      </c>
      <c r="J233" s="44">
        <f>'Rekap Harian'!HV235</f>
        <v>0</v>
      </c>
      <c r="K233" s="44">
        <f>'Rekap Harian'!HW235</f>
        <v>0</v>
      </c>
      <c r="L233" s="44">
        <f>'Rekap Harian'!HX235</f>
        <v>0</v>
      </c>
      <c r="M233" s="93">
        <f>'Rekap Harian'!HY235</f>
        <v>0</v>
      </c>
      <c r="N233" s="93">
        <f>'Rekap Harian'!HZ235</f>
        <v>0</v>
      </c>
      <c r="O233" s="93">
        <f>'Rekap Harian'!IA235</f>
        <v>0</v>
      </c>
      <c r="P233" s="93">
        <f>'Rekap Harian'!IB235</f>
        <v>0</v>
      </c>
      <c r="Q233" s="93">
        <f>'Rekap Harian'!IC235</f>
        <v>0</v>
      </c>
      <c r="R233" s="93">
        <f>'Rekap Harian'!ID235</f>
        <v>0</v>
      </c>
      <c r="S233" s="93">
        <f t="shared" si="8"/>
        <v>0</v>
      </c>
      <c r="T233" s="46"/>
    </row>
    <row r="234" spans="1:20" ht="25.5" x14ac:dyDescent="0.2">
      <c r="A234" s="42">
        <f t="shared" si="7"/>
        <v>226</v>
      </c>
      <c r="B234" s="43" t="str">
        <f>'Rekap Harian'!B236 &amp; CHAR(10) &amp; "NIP. " &amp; 'Rekap Harian'!C236</f>
        <v>0
NIP. 0</v>
      </c>
      <c r="C234" s="44">
        <f>'Daftar Pegawai'!H230</f>
        <v>0</v>
      </c>
      <c r="D234" s="45">
        <f>'Daftar Pegawai'!E230</f>
        <v>0</v>
      </c>
      <c r="E234" s="44">
        <f>'Daftar Pegawai'!F230</f>
        <v>0</v>
      </c>
      <c r="F234" s="44">
        <f>'Rekap Harian'!HN236</f>
        <v>0</v>
      </c>
      <c r="G234" s="44">
        <f>'Rekap Harian'!HS236</f>
        <v>0</v>
      </c>
      <c r="H234" s="44">
        <f>'Rekap Harian'!HT236</f>
        <v>0</v>
      </c>
      <c r="I234" s="44">
        <f>'Rekap Harian'!HU236</f>
        <v>0</v>
      </c>
      <c r="J234" s="44">
        <f>'Rekap Harian'!HV236</f>
        <v>0</v>
      </c>
      <c r="K234" s="44">
        <f>'Rekap Harian'!HW236</f>
        <v>0</v>
      </c>
      <c r="L234" s="44">
        <f>'Rekap Harian'!HX236</f>
        <v>0</v>
      </c>
      <c r="M234" s="93">
        <f>'Rekap Harian'!HY236</f>
        <v>0</v>
      </c>
      <c r="N234" s="93">
        <f>'Rekap Harian'!HZ236</f>
        <v>0</v>
      </c>
      <c r="O234" s="93">
        <f>'Rekap Harian'!IA236</f>
        <v>0</v>
      </c>
      <c r="P234" s="93">
        <f>'Rekap Harian'!IB236</f>
        <v>0</v>
      </c>
      <c r="Q234" s="93">
        <f>'Rekap Harian'!IC236</f>
        <v>0</v>
      </c>
      <c r="R234" s="93">
        <f>'Rekap Harian'!ID236</f>
        <v>0</v>
      </c>
      <c r="S234" s="93">
        <f t="shared" si="8"/>
        <v>0</v>
      </c>
      <c r="T234" s="46"/>
    </row>
    <row r="235" spans="1:20" ht="25.5" x14ac:dyDescent="0.2">
      <c r="A235" s="42">
        <f t="shared" si="7"/>
        <v>227</v>
      </c>
      <c r="B235" s="43" t="str">
        <f>'Rekap Harian'!B237 &amp; CHAR(10) &amp; "NIP. " &amp; 'Rekap Harian'!C237</f>
        <v>0
NIP. 0</v>
      </c>
      <c r="C235" s="44">
        <f>'Daftar Pegawai'!H231</f>
        <v>0</v>
      </c>
      <c r="D235" s="45">
        <f>'Daftar Pegawai'!E231</f>
        <v>0</v>
      </c>
      <c r="E235" s="44">
        <f>'Daftar Pegawai'!F231</f>
        <v>0</v>
      </c>
      <c r="F235" s="44">
        <f>'Rekap Harian'!HN237</f>
        <v>0</v>
      </c>
      <c r="G235" s="44">
        <f>'Rekap Harian'!HS237</f>
        <v>0</v>
      </c>
      <c r="H235" s="44">
        <f>'Rekap Harian'!HT237</f>
        <v>0</v>
      </c>
      <c r="I235" s="44">
        <f>'Rekap Harian'!HU237</f>
        <v>0</v>
      </c>
      <c r="J235" s="44">
        <f>'Rekap Harian'!HV237</f>
        <v>0</v>
      </c>
      <c r="K235" s="44">
        <f>'Rekap Harian'!HW237</f>
        <v>0</v>
      </c>
      <c r="L235" s="44">
        <f>'Rekap Harian'!HX237</f>
        <v>0</v>
      </c>
      <c r="M235" s="93">
        <f>'Rekap Harian'!HY237</f>
        <v>0</v>
      </c>
      <c r="N235" s="93">
        <f>'Rekap Harian'!HZ237</f>
        <v>0</v>
      </c>
      <c r="O235" s="93">
        <f>'Rekap Harian'!IA237</f>
        <v>0</v>
      </c>
      <c r="P235" s="93">
        <f>'Rekap Harian'!IB237</f>
        <v>0</v>
      </c>
      <c r="Q235" s="93">
        <f>'Rekap Harian'!IC237</f>
        <v>0</v>
      </c>
      <c r="R235" s="93">
        <f>'Rekap Harian'!ID237</f>
        <v>0</v>
      </c>
      <c r="S235" s="93">
        <f t="shared" si="8"/>
        <v>0</v>
      </c>
      <c r="T235" s="46"/>
    </row>
    <row r="236" spans="1:20" ht="25.5" x14ac:dyDescent="0.2">
      <c r="A236" s="42">
        <f t="shared" si="7"/>
        <v>228</v>
      </c>
      <c r="B236" s="43" t="str">
        <f>'Rekap Harian'!B238 &amp; CHAR(10) &amp; "NIP. " &amp; 'Rekap Harian'!C238</f>
        <v>0
NIP. 0</v>
      </c>
      <c r="C236" s="44">
        <f>'Daftar Pegawai'!H232</f>
        <v>0</v>
      </c>
      <c r="D236" s="45">
        <f>'Daftar Pegawai'!E232</f>
        <v>0</v>
      </c>
      <c r="E236" s="44">
        <f>'Daftar Pegawai'!F232</f>
        <v>0</v>
      </c>
      <c r="F236" s="44">
        <f>'Rekap Harian'!HN238</f>
        <v>0</v>
      </c>
      <c r="G236" s="44">
        <f>'Rekap Harian'!HS238</f>
        <v>0</v>
      </c>
      <c r="H236" s="44">
        <f>'Rekap Harian'!HT238</f>
        <v>0</v>
      </c>
      <c r="I236" s="44">
        <f>'Rekap Harian'!HU238</f>
        <v>0</v>
      </c>
      <c r="J236" s="44">
        <f>'Rekap Harian'!HV238</f>
        <v>0</v>
      </c>
      <c r="K236" s="44">
        <f>'Rekap Harian'!HW238</f>
        <v>0</v>
      </c>
      <c r="L236" s="44">
        <f>'Rekap Harian'!HX238</f>
        <v>0</v>
      </c>
      <c r="M236" s="93">
        <f>'Rekap Harian'!HY238</f>
        <v>0</v>
      </c>
      <c r="N236" s="93">
        <f>'Rekap Harian'!HZ238</f>
        <v>0</v>
      </c>
      <c r="O236" s="93">
        <f>'Rekap Harian'!IA238</f>
        <v>0</v>
      </c>
      <c r="P236" s="93">
        <f>'Rekap Harian'!IB238</f>
        <v>0</v>
      </c>
      <c r="Q236" s="93">
        <f>'Rekap Harian'!IC238</f>
        <v>0</v>
      </c>
      <c r="R236" s="93">
        <f>'Rekap Harian'!ID238</f>
        <v>0</v>
      </c>
      <c r="S236" s="93">
        <f t="shared" si="8"/>
        <v>0</v>
      </c>
      <c r="T236" s="46"/>
    </row>
    <row r="237" spans="1:20" ht="25.5" x14ac:dyDescent="0.2">
      <c r="A237" s="42">
        <f t="shared" si="7"/>
        <v>229</v>
      </c>
      <c r="B237" s="43" t="str">
        <f>'Rekap Harian'!B239 &amp; CHAR(10) &amp; "NIP. " &amp; 'Rekap Harian'!C239</f>
        <v>0
NIP. 0</v>
      </c>
      <c r="C237" s="44">
        <f>'Daftar Pegawai'!H233</f>
        <v>0</v>
      </c>
      <c r="D237" s="45">
        <f>'Daftar Pegawai'!E233</f>
        <v>0</v>
      </c>
      <c r="E237" s="44">
        <f>'Daftar Pegawai'!F233</f>
        <v>0</v>
      </c>
      <c r="F237" s="44">
        <f>'Rekap Harian'!HN239</f>
        <v>0</v>
      </c>
      <c r="G237" s="44">
        <f>'Rekap Harian'!HS239</f>
        <v>0</v>
      </c>
      <c r="H237" s="44">
        <f>'Rekap Harian'!HT239</f>
        <v>0</v>
      </c>
      <c r="I237" s="44">
        <f>'Rekap Harian'!HU239</f>
        <v>0</v>
      </c>
      <c r="J237" s="44">
        <f>'Rekap Harian'!HV239</f>
        <v>0</v>
      </c>
      <c r="K237" s="44">
        <f>'Rekap Harian'!HW239</f>
        <v>0</v>
      </c>
      <c r="L237" s="44">
        <f>'Rekap Harian'!HX239</f>
        <v>0</v>
      </c>
      <c r="M237" s="93">
        <f>'Rekap Harian'!HY239</f>
        <v>0</v>
      </c>
      <c r="N237" s="93">
        <f>'Rekap Harian'!HZ239</f>
        <v>0</v>
      </c>
      <c r="O237" s="93">
        <f>'Rekap Harian'!IA239</f>
        <v>0</v>
      </c>
      <c r="P237" s="93">
        <f>'Rekap Harian'!IB239</f>
        <v>0</v>
      </c>
      <c r="Q237" s="93">
        <f>'Rekap Harian'!IC239</f>
        <v>0</v>
      </c>
      <c r="R237" s="93">
        <f>'Rekap Harian'!ID239</f>
        <v>0</v>
      </c>
      <c r="S237" s="93">
        <f t="shared" si="8"/>
        <v>0</v>
      </c>
      <c r="T237" s="46"/>
    </row>
    <row r="238" spans="1:20" ht="25.5" x14ac:dyDescent="0.2">
      <c r="A238" s="42">
        <f t="shared" si="7"/>
        <v>230</v>
      </c>
      <c r="B238" s="43" t="str">
        <f>'Rekap Harian'!B240 &amp; CHAR(10) &amp; "NIP. " &amp; 'Rekap Harian'!C240</f>
        <v>0
NIP. 0</v>
      </c>
      <c r="C238" s="44">
        <f>'Daftar Pegawai'!H234</f>
        <v>0</v>
      </c>
      <c r="D238" s="45">
        <f>'Daftar Pegawai'!E234</f>
        <v>0</v>
      </c>
      <c r="E238" s="44">
        <f>'Daftar Pegawai'!F234</f>
        <v>0</v>
      </c>
      <c r="F238" s="44">
        <f>'Rekap Harian'!HN240</f>
        <v>0</v>
      </c>
      <c r="G238" s="44">
        <f>'Rekap Harian'!HS240</f>
        <v>0</v>
      </c>
      <c r="H238" s="44">
        <f>'Rekap Harian'!HT240</f>
        <v>0</v>
      </c>
      <c r="I238" s="44">
        <f>'Rekap Harian'!HU240</f>
        <v>0</v>
      </c>
      <c r="J238" s="44">
        <f>'Rekap Harian'!HV240</f>
        <v>0</v>
      </c>
      <c r="K238" s="44">
        <f>'Rekap Harian'!HW240</f>
        <v>0</v>
      </c>
      <c r="L238" s="44">
        <f>'Rekap Harian'!HX240</f>
        <v>0</v>
      </c>
      <c r="M238" s="93">
        <f>'Rekap Harian'!HY240</f>
        <v>0</v>
      </c>
      <c r="N238" s="93">
        <f>'Rekap Harian'!HZ240</f>
        <v>0</v>
      </c>
      <c r="O238" s="93">
        <f>'Rekap Harian'!IA240</f>
        <v>0</v>
      </c>
      <c r="P238" s="93">
        <f>'Rekap Harian'!IB240</f>
        <v>0</v>
      </c>
      <c r="Q238" s="93">
        <f>'Rekap Harian'!IC240</f>
        <v>0</v>
      </c>
      <c r="R238" s="93">
        <f>'Rekap Harian'!ID240</f>
        <v>0</v>
      </c>
      <c r="S238" s="93">
        <f t="shared" si="8"/>
        <v>0</v>
      </c>
      <c r="T238" s="46"/>
    </row>
    <row r="239" spans="1:20" ht="25.5" x14ac:dyDescent="0.2">
      <c r="A239" s="42">
        <f t="shared" si="7"/>
        <v>231</v>
      </c>
      <c r="B239" s="43" t="str">
        <f>'Rekap Harian'!B241 &amp; CHAR(10) &amp; "NIP. " &amp; 'Rekap Harian'!C241</f>
        <v>0
NIP. 0</v>
      </c>
      <c r="C239" s="44">
        <f>'Daftar Pegawai'!H235</f>
        <v>0</v>
      </c>
      <c r="D239" s="45">
        <f>'Daftar Pegawai'!E235</f>
        <v>0</v>
      </c>
      <c r="E239" s="44">
        <f>'Daftar Pegawai'!F235</f>
        <v>0</v>
      </c>
      <c r="F239" s="44">
        <f>'Rekap Harian'!HN241</f>
        <v>0</v>
      </c>
      <c r="G239" s="44">
        <f>'Rekap Harian'!HS241</f>
        <v>0</v>
      </c>
      <c r="H239" s="44">
        <f>'Rekap Harian'!HT241</f>
        <v>0</v>
      </c>
      <c r="I239" s="44">
        <f>'Rekap Harian'!HU241</f>
        <v>0</v>
      </c>
      <c r="J239" s="44">
        <f>'Rekap Harian'!HV241</f>
        <v>0</v>
      </c>
      <c r="K239" s="44">
        <f>'Rekap Harian'!HW241</f>
        <v>0</v>
      </c>
      <c r="L239" s="44">
        <f>'Rekap Harian'!HX241</f>
        <v>0</v>
      </c>
      <c r="M239" s="93">
        <f>'Rekap Harian'!HY241</f>
        <v>0</v>
      </c>
      <c r="N239" s="93">
        <f>'Rekap Harian'!HZ241</f>
        <v>0</v>
      </c>
      <c r="O239" s="93">
        <f>'Rekap Harian'!IA241</f>
        <v>0</v>
      </c>
      <c r="P239" s="93">
        <f>'Rekap Harian'!IB241</f>
        <v>0</v>
      </c>
      <c r="Q239" s="93">
        <f>'Rekap Harian'!IC241</f>
        <v>0</v>
      </c>
      <c r="R239" s="93">
        <f>'Rekap Harian'!ID241</f>
        <v>0</v>
      </c>
      <c r="S239" s="93">
        <f t="shared" si="8"/>
        <v>0</v>
      </c>
      <c r="T239" s="46"/>
    </row>
    <row r="240" spans="1:20" ht="25.5" x14ac:dyDescent="0.2">
      <c r="A240" s="42">
        <f t="shared" si="7"/>
        <v>232</v>
      </c>
      <c r="B240" s="43" t="str">
        <f>'Rekap Harian'!B242 &amp; CHAR(10) &amp; "NIP. " &amp; 'Rekap Harian'!C242</f>
        <v>0
NIP. 0</v>
      </c>
      <c r="C240" s="44">
        <f>'Daftar Pegawai'!H236</f>
        <v>0</v>
      </c>
      <c r="D240" s="45">
        <f>'Daftar Pegawai'!E236</f>
        <v>0</v>
      </c>
      <c r="E240" s="44">
        <f>'Daftar Pegawai'!F236</f>
        <v>0</v>
      </c>
      <c r="F240" s="44">
        <f>'Rekap Harian'!HN242</f>
        <v>0</v>
      </c>
      <c r="G240" s="44">
        <f>'Rekap Harian'!HS242</f>
        <v>0</v>
      </c>
      <c r="H240" s="44">
        <f>'Rekap Harian'!HT242</f>
        <v>0</v>
      </c>
      <c r="I240" s="44">
        <f>'Rekap Harian'!HU242</f>
        <v>0</v>
      </c>
      <c r="J240" s="44">
        <f>'Rekap Harian'!HV242</f>
        <v>0</v>
      </c>
      <c r="K240" s="44">
        <f>'Rekap Harian'!HW242</f>
        <v>0</v>
      </c>
      <c r="L240" s="44">
        <f>'Rekap Harian'!HX242</f>
        <v>0</v>
      </c>
      <c r="M240" s="93">
        <f>'Rekap Harian'!HY242</f>
        <v>0</v>
      </c>
      <c r="N240" s="93">
        <f>'Rekap Harian'!HZ242</f>
        <v>0</v>
      </c>
      <c r="O240" s="93">
        <f>'Rekap Harian'!IA242</f>
        <v>0</v>
      </c>
      <c r="P240" s="93">
        <f>'Rekap Harian'!IB242</f>
        <v>0</v>
      </c>
      <c r="Q240" s="93">
        <f>'Rekap Harian'!IC242</f>
        <v>0</v>
      </c>
      <c r="R240" s="93">
        <f>'Rekap Harian'!ID242</f>
        <v>0</v>
      </c>
      <c r="S240" s="93">
        <f t="shared" si="8"/>
        <v>0</v>
      </c>
      <c r="T240" s="46"/>
    </row>
    <row r="241" spans="1:20" ht="25.5" x14ac:dyDescent="0.2">
      <c r="A241" s="42">
        <f t="shared" si="7"/>
        <v>233</v>
      </c>
      <c r="B241" s="43" t="str">
        <f>'Rekap Harian'!B243 &amp; CHAR(10) &amp; "NIP. " &amp; 'Rekap Harian'!C243</f>
        <v>0
NIP. 0</v>
      </c>
      <c r="C241" s="44">
        <f>'Daftar Pegawai'!H237</f>
        <v>0</v>
      </c>
      <c r="D241" s="45">
        <f>'Daftar Pegawai'!E237</f>
        <v>0</v>
      </c>
      <c r="E241" s="44">
        <f>'Daftar Pegawai'!F237</f>
        <v>0</v>
      </c>
      <c r="F241" s="44">
        <f>'Rekap Harian'!HN243</f>
        <v>0</v>
      </c>
      <c r="G241" s="44">
        <f>'Rekap Harian'!HS243</f>
        <v>0</v>
      </c>
      <c r="H241" s="44">
        <f>'Rekap Harian'!HT243</f>
        <v>0</v>
      </c>
      <c r="I241" s="44">
        <f>'Rekap Harian'!HU243</f>
        <v>0</v>
      </c>
      <c r="J241" s="44">
        <f>'Rekap Harian'!HV243</f>
        <v>0</v>
      </c>
      <c r="K241" s="44">
        <f>'Rekap Harian'!HW243</f>
        <v>0</v>
      </c>
      <c r="L241" s="44">
        <f>'Rekap Harian'!HX243</f>
        <v>0</v>
      </c>
      <c r="M241" s="93">
        <f>'Rekap Harian'!HY243</f>
        <v>0</v>
      </c>
      <c r="N241" s="93">
        <f>'Rekap Harian'!HZ243</f>
        <v>0</v>
      </c>
      <c r="O241" s="93">
        <f>'Rekap Harian'!IA243</f>
        <v>0</v>
      </c>
      <c r="P241" s="93">
        <f>'Rekap Harian'!IB243</f>
        <v>0</v>
      </c>
      <c r="Q241" s="93">
        <f>'Rekap Harian'!IC243</f>
        <v>0</v>
      </c>
      <c r="R241" s="93">
        <f>'Rekap Harian'!ID243</f>
        <v>0</v>
      </c>
      <c r="S241" s="93">
        <f t="shared" si="8"/>
        <v>0</v>
      </c>
      <c r="T241" s="46"/>
    </row>
    <row r="242" spans="1:20" ht="25.5" x14ac:dyDescent="0.2">
      <c r="A242" s="42">
        <f t="shared" si="7"/>
        <v>234</v>
      </c>
      <c r="B242" s="43" t="str">
        <f>'Rekap Harian'!B244 &amp; CHAR(10) &amp; "NIP. " &amp; 'Rekap Harian'!C244</f>
        <v>0
NIP. 0</v>
      </c>
      <c r="C242" s="44">
        <f>'Daftar Pegawai'!H238</f>
        <v>0</v>
      </c>
      <c r="D242" s="45">
        <f>'Daftar Pegawai'!E238</f>
        <v>0</v>
      </c>
      <c r="E242" s="44">
        <f>'Daftar Pegawai'!F238</f>
        <v>0</v>
      </c>
      <c r="F242" s="44">
        <f>'Rekap Harian'!HN244</f>
        <v>0</v>
      </c>
      <c r="G242" s="44">
        <f>'Rekap Harian'!HS244</f>
        <v>0</v>
      </c>
      <c r="H242" s="44">
        <f>'Rekap Harian'!HT244</f>
        <v>0</v>
      </c>
      <c r="I242" s="44">
        <f>'Rekap Harian'!HU244</f>
        <v>0</v>
      </c>
      <c r="J242" s="44">
        <f>'Rekap Harian'!HV244</f>
        <v>0</v>
      </c>
      <c r="K242" s="44">
        <f>'Rekap Harian'!HW244</f>
        <v>0</v>
      </c>
      <c r="L242" s="44">
        <f>'Rekap Harian'!HX244</f>
        <v>0</v>
      </c>
      <c r="M242" s="93">
        <f>'Rekap Harian'!HY244</f>
        <v>0</v>
      </c>
      <c r="N242" s="93">
        <f>'Rekap Harian'!HZ244</f>
        <v>0</v>
      </c>
      <c r="O242" s="93">
        <f>'Rekap Harian'!IA244</f>
        <v>0</v>
      </c>
      <c r="P242" s="93">
        <f>'Rekap Harian'!IB244</f>
        <v>0</v>
      </c>
      <c r="Q242" s="93">
        <f>'Rekap Harian'!IC244</f>
        <v>0</v>
      </c>
      <c r="R242" s="93">
        <f>'Rekap Harian'!ID244</f>
        <v>0</v>
      </c>
      <c r="S242" s="93">
        <f t="shared" si="8"/>
        <v>0</v>
      </c>
      <c r="T242" s="46"/>
    </row>
    <row r="243" spans="1:20" ht="25.5" x14ac:dyDescent="0.2">
      <c r="A243" s="42">
        <f t="shared" si="7"/>
        <v>235</v>
      </c>
      <c r="B243" s="43" t="str">
        <f>'Rekap Harian'!B245 &amp; CHAR(10) &amp; "NIP. " &amp; 'Rekap Harian'!C245</f>
        <v>0
NIP. 0</v>
      </c>
      <c r="C243" s="44">
        <f>'Daftar Pegawai'!H239</f>
        <v>0</v>
      </c>
      <c r="D243" s="45">
        <f>'Daftar Pegawai'!E239</f>
        <v>0</v>
      </c>
      <c r="E243" s="44">
        <f>'Daftar Pegawai'!F239</f>
        <v>0</v>
      </c>
      <c r="F243" s="44">
        <f>'Rekap Harian'!HN245</f>
        <v>0</v>
      </c>
      <c r="G243" s="44">
        <f>'Rekap Harian'!HS245</f>
        <v>0</v>
      </c>
      <c r="H243" s="44">
        <f>'Rekap Harian'!HT245</f>
        <v>0</v>
      </c>
      <c r="I243" s="44">
        <f>'Rekap Harian'!HU245</f>
        <v>0</v>
      </c>
      <c r="J243" s="44">
        <f>'Rekap Harian'!HV245</f>
        <v>0</v>
      </c>
      <c r="K243" s="44">
        <f>'Rekap Harian'!HW245</f>
        <v>0</v>
      </c>
      <c r="L243" s="44">
        <f>'Rekap Harian'!HX245</f>
        <v>0</v>
      </c>
      <c r="M243" s="93">
        <f>'Rekap Harian'!HY245</f>
        <v>0</v>
      </c>
      <c r="N243" s="93">
        <f>'Rekap Harian'!HZ245</f>
        <v>0</v>
      </c>
      <c r="O243" s="93">
        <f>'Rekap Harian'!IA245</f>
        <v>0</v>
      </c>
      <c r="P243" s="93">
        <f>'Rekap Harian'!IB245</f>
        <v>0</v>
      </c>
      <c r="Q243" s="93">
        <f>'Rekap Harian'!IC245</f>
        <v>0</v>
      </c>
      <c r="R243" s="93">
        <f>'Rekap Harian'!ID245</f>
        <v>0</v>
      </c>
      <c r="S243" s="93">
        <f t="shared" si="8"/>
        <v>0</v>
      </c>
      <c r="T243" s="46"/>
    </row>
    <row r="244" spans="1:20" ht="25.5" x14ac:dyDescent="0.2">
      <c r="A244" s="42">
        <f t="shared" si="7"/>
        <v>236</v>
      </c>
      <c r="B244" s="43" t="str">
        <f>'Rekap Harian'!B246 &amp; CHAR(10) &amp; "NIP. " &amp; 'Rekap Harian'!C246</f>
        <v>0
NIP. 0</v>
      </c>
      <c r="C244" s="44">
        <f>'Daftar Pegawai'!H240</f>
        <v>0</v>
      </c>
      <c r="D244" s="45">
        <f>'Daftar Pegawai'!E240</f>
        <v>0</v>
      </c>
      <c r="E244" s="44">
        <f>'Daftar Pegawai'!F240</f>
        <v>0</v>
      </c>
      <c r="F244" s="44">
        <f>'Rekap Harian'!HN246</f>
        <v>0</v>
      </c>
      <c r="G244" s="44">
        <f>'Rekap Harian'!HS246</f>
        <v>0</v>
      </c>
      <c r="H244" s="44">
        <f>'Rekap Harian'!HT246</f>
        <v>0</v>
      </c>
      <c r="I244" s="44">
        <f>'Rekap Harian'!HU246</f>
        <v>0</v>
      </c>
      <c r="J244" s="44">
        <f>'Rekap Harian'!HV246</f>
        <v>0</v>
      </c>
      <c r="K244" s="44">
        <f>'Rekap Harian'!HW246</f>
        <v>0</v>
      </c>
      <c r="L244" s="44">
        <f>'Rekap Harian'!HX246</f>
        <v>0</v>
      </c>
      <c r="M244" s="93">
        <f>'Rekap Harian'!HY246</f>
        <v>0</v>
      </c>
      <c r="N244" s="93">
        <f>'Rekap Harian'!HZ246</f>
        <v>0</v>
      </c>
      <c r="O244" s="93">
        <f>'Rekap Harian'!IA246</f>
        <v>0</v>
      </c>
      <c r="P244" s="93">
        <f>'Rekap Harian'!IB246</f>
        <v>0</v>
      </c>
      <c r="Q244" s="93">
        <f>'Rekap Harian'!IC246</f>
        <v>0</v>
      </c>
      <c r="R244" s="93">
        <f>'Rekap Harian'!ID246</f>
        <v>0</v>
      </c>
      <c r="S244" s="93">
        <f t="shared" si="8"/>
        <v>0</v>
      </c>
      <c r="T244" s="46"/>
    </row>
    <row r="245" spans="1:20" ht="25.5" x14ac:dyDescent="0.2">
      <c r="A245" s="42">
        <f t="shared" si="7"/>
        <v>237</v>
      </c>
      <c r="B245" s="43" t="str">
        <f>'Rekap Harian'!B247 &amp; CHAR(10) &amp; "NIP. " &amp; 'Rekap Harian'!C247</f>
        <v>0
NIP. 0</v>
      </c>
      <c r="C245" s="44">
        <f>'Daftar Pegawai'!H241</f>
        <v>0</v>
      </c>
      <c r="D245" s="45">
        <f>'Daftar Pegawai'!E241</f>
        <v>0</v>
      </c>
      <c r="E245" s="44">
        <f>'Daftar Pegawai'!F241</f>
        <v>0</v>
      </c>
      <c r="F245" s="44">
        <f>'Rekap Harian'!HN247</f>
        <v>0</v>
      </c>
      <c r="G245" s="44">
        <f>'Rekap Harian'!HS247</f>
        <v>0</v>
      </c>
      <c r="H245" s="44">
        <f>'Rekap Harian'!HT247</f>
        <v>0</v>
      </c>
      <c r="I245" s="44">
        <f>'Rekap Harian'!HU247</f>
        <v>0</v>
      </c>
      <c r="J245" s="44">
        <f>'Rekap Harian'!HV247</f>
        <v>0</v>
      </c>
      <c r="K245" s="44">
        <f>'Rekap Harian'!HW247</f>
        <v>0</v>
      </c>
      <c r="L245" s="44">
        <f>'Rekap Harian'!HX247</f>
        <v>0</v>
      </c>
      <c r="M245" s="93">
        <f>'Rekap Harian'!HY247</f>
        <v>0</v>
      </c>
      <c r="N245" s="93">
        <f>'Rekap Harian'!HZ247</f>
        <v>0</v>
      </c>
      <c r="O245" s="93">
        <f>'Rekap Harian'!IA247</f>
        <v>0</v>
      </c>
      <c r="P245" s="93">
        <f>'Rekap Harian'!IB247</f>
        <v>0</v>
      </c>
      <c r="Q245" s="93">
        <f>'Rekap Harian'!IC247</f>
        <v>0</v>
      </c>
      <c r="R245" s="93">
        <f>'Rekap Harian'!ID247</f>
        <v>0</v>
      </c>
      <c r="S245" s="93">
        <f t="shared" si="8"/>
        <v>0</v>
      </c>
      <c r="T245" s="46"/>
    </row>
    <row r="246" spans="1:20" ht="25.5" x14ac:dyDescent="0.2">
      <c r="A246" s="42">
        <f t="shared" si="7"/>
        <v>238</v>
      </c>
      <c r="B246" s="43" t="str">
        <f>'Rekap Harian'!B248 &amp; CHAR(10) &amp; "NIP. " &amp; 'Rekap Harian'!C248</f>
        <v>0
NIP. 0</v>
      </c>
      <c r="C246" s="44">
        <f>'Daftar Pegawai'!H242</f>
        <v>0</v>
      </c>
      <c r="D246" s="45">
        <f>'Daftar Pegawai'!E242</f>
        <v>0</v>
      </c>
      <c r="E246" s="44">
        <f>'Daftar Pegawai'!F242</f>
        <v>0</v>
      </c>
      <c r="F246" s="44">
        <f>'Rekap Harian'!HN248</f>
        <v>0</v>
      </c>
      <c r="G246" s="44">
        <f>'Rekap Harian'!HS248</f>
        <v>0</v>
      </c>
      <c r="H246" s="44">
        <f>'Rekap Harian'!HT248</f>
        <v>0</v>
      </c>
      <c r="I246" s="44">
        <f>'Rekap Harian'!HU248</f>
        <v>0</v>
      </c>
      <c r="J246" s="44">
        <f>'Rekap Harian'!HV248</f>
        <v>0</v>
      </c>
      <c r="K246" s="44">
        <f>'Rekap Harian'!HW248</f>
        <v>0</v>
      </c>
      <c r="L246" s="44">
        <f>'Rekap Harian'!HX248</f>
        <v>0</v>
      </c>
      <c r="M246" s="93">
        <f>'Rekap Harian'!HY248</f>
        <v>0</v>
      </c>
      <c r="N246" s="93">
        <f>'Rekap Harian'!HZ248</f>
        <v>0</v>
      </c>
      <c r="O246" s="93">
        <f>'Rekap Harian'!IA248</f>
        <v>0</v>
      </c>
      <c r="P246" s="93">
        <f>'Rekap Harian'!IB248</f>
        <v>0</v>
      </c>
      <c r="Q246" s="93">
        <f>'Rekap Harian'!IC248</f>
        <v>0</v>
      </c>
      <c r="R246" s="93">
        <f>'Rekap Harian'!ID248</f>
        <v>0</v>
      </c>
      <c r="S246" s="93">
        <f t="shared" si="8"/>
        <v>0</v>
      </c>
      <c r="T246" s="46"/>
    </row>
    <row r="247" spans="1:20" ht="25.5" x14ac:dyDescent="0.2">
      <c r="A247" s="42">
        <f t="shared" si="7"/>
        <v>239</v>
      </c>
      <c r="B247" s="43" t="str">
        <f>'Rekap Harian'!B249 &amp; CHAR(10) &amp; "NIP. " &amp; 'Rekap Harian'!C249</f>
        <v>0
NIP. 0</v>
      </c>
      <c r="C247" s="44">
        <f>'Daftar Pegawai'!H243</f>
        <v>0</v>
      </c>
      <c r="D247" s="45">
        <f>'Daftar Pegawai'!E243</f>
        <v>0</v>
      </c>
      <c r="E247" s="44">
        <f>'Daftar Pegawai'!F243</f>
        <v>0</v>
      </c>
      <c r="F247" s="44">
        <f>'Rekap Harian'!HN249</f>
        <v>0</v>
      </c>
      <c r="G247" s="44">
        <f>'Rekap Harian'!HS249</f>
        <v>0</v>
      </c>
      <c r="H247" s="44">
        <f>'Rekap Harian'!HT249</f>
        <v>0</v>
      </c>
      <c r="I247" s="44">
        <f>'Rekap Harian'!HU249</f>
        <v>0</v>
      </c>
      <c r="J247" s="44">
        <f>'Rekap Harian'!HV249</f>
        <v>0</v>
      </c>
      <c r="K247" s="44">
        <f>'Rekap Harian'!HW249</f>
        <v>0</v>
      </c>
      <c r="L247" s="44">
        <f>'Rekap Harian'!HX249</f>
        <v>0</v>
      </c>
      <c r="M247" s="93">
        <f>'Rekap Harian'!HY249</f>
        <v>0</v>
      </c>
      <c r="N247" s="93">
        <f>'Rekap Harian'!HZ249</f>
        <v>0</v>
      </c>
      <c r="O247" s="93">
        <f>'Rekap Harian'!IA249</f>
        <v>0</v>
      </c>
      <c r="P247" s="93">
        <f>'Rekap Harian'!IB249</f>
        <v>0</v>
      </c>
      <c r="Q247" s="93">
        <f>'Rekap Harian'!IC249</f>
        <v>0</v>
      </c>
      <c r="R247" s="93">
        <f>'Rekap Harian'!ID249</f>
        <v>0</v>
      </c>
      <c r="S247" s="93">
        <f t="shared" si="8"/>
        <v>0</v>
      </c>
      <c r="T247" s="46"/>
    </row>
    <row r="248" spans="1:20" ht="25.5" x14ac:dyDescent="0.2">
      <c r="A248" s="42">
        <f t="shared" si="7"/>
        <v>240</v>
      </c>
      <c r="B248" s="43" t="str">
        <f>'Rekap Harian'!B250 &amp; CHAR(10) &amp; "NIP. " &amp; 'Rekap Harian'!C250</f>
        <v>0
NIP. 0</v>
      </c>
      <c r="C248" s="44">
        <f>'Daftar Pegawai'!H244</f>
        <v>0</v>
      </c>
      <c r="D248" s="45">
        <f>'Daftar Pegawai'!E244</f>
        <v>0</v>
      </c>
      <c r="E248" s="44">
        <f>'Daftar Pegawai'!F244</f>
        <v>0</v>
      </c>
      <c r="F248" s="44">
        <f>'Rekap Harian'!HN250</f>
        <v>0</v>
      </c>
      <c r="G248" s="44">
        <f>'Rekap Harian'!HS250</f>
        <v>0</v>
      </c>
      <c r="H248" s="44">
        <f>'Rekap Harian'!HT250</f>
        <v>0</v>
      </c>
      <c r="I248" s="44">
        <f>'Rekap Harian'!HU250</f>
        <v>0</v>
      </c>
      <c r="J248" s="44">
        <f>'Rekap Harian'!HV250</f>
        <v>0</v>
      </c>
      <c r="K248" s="44">
        <f>'Rekap Harian'!HW250</f>
        <v>0</v>
      </c>
      <c r="L248" s="44">
        <f>'Rekap Harian'!HX250</f>
        <v>0</v>
      </c>
      <c r="M248" s="93">
        <f>'Rekap Harian'!HY250</f>
        <v>0</v>
      </c>
      <c r="N248" s="93">
        <f>'Rekap Harian'!HZ250</f>
        <v>0</v>
      </c>
      <c r="O248" s="93">
        <f>'Rekap Harian'!IA250</f>
        <v>0</v>
      </c>
      <c r="P248" s="93">
        <f>'Rekap Harian'!IB250</f>
        <v>0</v>
      </c>
      <c r="Q248" s="93">
        <f>'Rekap Harian'!IC250</f>
        <v>0</v>
      </c>
      <c r="R248" s="93">
        <f>'Rekap Harian'!ID250</f>
        <v>0</v>
      </c>
      <c r="S248" s="93">
        <f t="shared" si="8"/>
        <v>0</v>
      </c>
      <c r="T248" s="46"/>
    </row>
    <row r="249" spans="1:20" ht="25.5" x14ac:dyDescent="0.2">
      <c r="A249" s="42">
        <f t="shared" si="7"/>
        <v>241</v>
      </c>
      <c r="B249" s="43" t="str">
        <f>'Rekap Harian'!B251 &amp; CHAR(10) &amp; "NIP. " &amp; 'Rekap Harian'!C251</f>
        <v>0
NIP. 0</v>
      </c>
      <c r="C249" s="44">
        <f>'Daftar Pegawai'!H245</f>
        <v>0</v>
      </c>
      <c r="D249" s="45">
        <f>'Daftar Pegawai'!E245</f>
        <v>0</v>
      </c>
      <c r="E249" s="44">
        <f>'Daftar Pegawai'!F245</f>
        <v>0</v>
      </c>
      <c r="F249" s="44">
        <f>'Rekap Harian'!HN251</f>
        <v>0</v>
      </c>
      <c r="G249" s="44">
        <f>'Rekap Harian'!HS251</f>
        <v>0</v>
      </c>
      <c r="H249" s="44">
        <f>'Rekap Harian'!HT251</f>
        <v>0</v>
      </c>
      <c r="I249" s="44">
        <f>'Rekap Harian'!HU251</f>
        <v>0</v>
      </c>
      <c r="J249" s="44">
        <f>'Rekap Harian'!HV251</f>
        <v>0</v>
      </c>
      <c r="K249" s="44">
        <f>'Rekap Harian'!HW251</f>
        <v>0</v>
      </c>
      <c r="L249" s="44">
        <f>'Rekap Harian'!HX251</f>
        <v>0</v>
      </c>
      <c r="M249" s="93">
        <f>'Rekap Harian'!HY251</f>
        <v>0</v>
      </c>
      <c r="N249" s="93">
        <f>'Rekap Harian'!HZ251</f>
        <v>0</v>
      </c>
      <c r="O249" s="93">
        <f>'Rekap Harian'!IA251</f>
        <v>0</v>
      </c>
      <c r="P249" s="93">
        <f>'Rekap Harian'!IB251</f>
        <v>0</v>
      </c>
      <c r="Q249" s="93">
        <f>'Rekap Harian'!IC251</f>
        <v>0</v>
      </c>
      <c r="R249" s="93">
        <f>'Rekap Harian'!ID251</f>
        <v>0</v>
      </c>
      <c r="S249" s="93">
        <f t="shared" si="8"/>
        <v>0</v>
      </c>
      <c r="T249" s="46"/>
    </row>
    <row r="250" spans="1:20" ht="25.5" x14ac:dyDescent="0.2">
      <c r="A250" s="42">
        <f t="shared" si="7"/>
        <v>242</v>
      </c>
      <c r="B250" s="43" t="str">
        <f>'Rekap Harian'!B252 &amp; CHAR(10) &amp; "NIP. " &amp; 'Rekap Harian'!C252</f>
        <v>0
NIP. 0</v>
      </c>
      <c r="C250" s="44">
        <f>'Daftar Pegawai'!H246</f>
        <v>0</v>
      </c>
      <c r="D250" s="45">
        <f>'Daftar Pegawai'!E246</f>
        <v>0</v>
      </c>
      <c r="E250" s="44">
        <f>'Daftar Pegawai'!F246</f>
        <v>0</v>
      </c>
      <c r="F250" s="44">
        <f>'Rekap Harian'!HN252</f>
        <v>0</v>
      </c>
      <c r="G250" s="44">
        <f>'Rekap Harian'!HS252</f>
        <v>0</v>
      </c>
      <c r="H250" s="44">
        <f>'Rekap Harian'!HT252</f>
        <v>0</v>
      </c>
      <c r="I250" s="44">
        <f>'Rekap Harian'!HU252</f>
        <v>0</v>
      </c>
      <c r="J250" s="44">
        <f>'Rekap Harian'!HV252</f>
        <v>0</v>
      </c>
      <c r="K250" s="44">
        <f>'Rekap Harian'!HW252</f>
        <v>0</v>
      </c>
      <c r="L250" s="44">
        <f>'Rekap Harian'!HX252</f>
        <v>0</v>
      </c>
      <c r="M250" s="93">
        <f>'Rekap Harian'!HY252</f>
        <v>0</v>
      </c>
      <c r="N250" s="93">
        <f>'Rekap Harian'!HZ252</f>
        <v>0</v>
      </c>
      <c r="O250" s="93">
        <f>'Rekap Harian'!IA252</f>
        <v>0</v>
      </c>
      <c r="P250" s="93">
        <f>'Rekap Harian'!IB252</f>
        <v>0</v>
      </c>
      <c r="Q250" s="93">
        <f>'Rekap Harian'!IC252</f>
        <v>0</v>
      </c>
      <c r="R250" s="93">
        <f>'Rekap Harian'!ID252</f>
        <v>0</v>
      </c>
      <c r="S250" s="93">
        <f t="shared" si="8"/>
        <v>0</v>
      </c>
      <c r="T250" s="46"/>
    </row>
    <row r="251" spans="1:20" ht="25.5" x14ac:dyDescent="0.2">
      <c r="A251" s="42">
        <f t="shared" si="7"/>
        <v>243</v>
      </c>
      <c r="B251" s="43" t="str">
        <f>'Rekap Harian'!B253 &amp; CHAR(10) &amp; "NIP. " &amp; 'Rekap Harian'!C253</f>
        <v>0
NIP. 0</v>
      </c>
      <c r="C251" s="44">
        <f>'Daftar Pegawai'!H247</f>
        <v>0</v>
      </c>
      <c r="D251" s="45">
        <f>'Daftar Pegawai'!E247</f>
        <v>0</v>
      </c>
      <c r="E251" s="44">
        <f>'Daftar Pegawai'!F247</f>
        <v>0</v>
      </c>
      <c r="F251" s="44">
        <f>'Rekap Harian'!HN253</f>
        <v>0</v>
      </c>
      <c r="G251" s="44">
        <f>'Rekap Harian'!HS253</f>
        <v>0</v>
      </c>
      <c r="H251" s="44">
        <f>'Rekap Harian'!HT253</f>
        <v>0</v>
      </c>
      <c r="I251" s="44">
        <f>'Rekap Harian'!HU253</f>
        <v>0</v>
      </c>
      <c r="J251" s="44">
        <f>'Rekap Harian'!HV253</f>
        <v>0</v>
      </c>
      <c r="K251" s="44">
        <f>'Rekap Harian'!HW253</f>
        <v>0</v>
      </c>
      <c r="L251" s="44">
        <f>'Rekap Harian'!HX253</f>
        <v>0</v>
      </c>
      <c r="M251" s="93">
        <f>'Rekap Harian'!HY253</f>
        <v>0</v>
      </c>
      <c r="N251" s="93">
        <f>'Rekap Harian'!HZ253</f>
        <v>0</v>
      </c>
      <c r="O251" s="93">
        <f>'Rekap Harian'!IA253</f>
        <v>0</v>
      </c>
      <c r="P251" s="93">
        <f>'Rekap Harian'!IB253</f>
        <v>0</v>
      </c>
      <c r="Q251" s="93">
        <f>'Rekap Harian'!IC253</f>
        <v>0</v>
      </c>
      <c r="R251" s="93">
        <f>'Rekap Harian'!ID253</f>
        <v>0</v>
      </c>
      <c r="S251" s="93">
        <f t="shared" si="8"/>
        <v>0</v>
      </c>
      <c r="T251" s="46"/>
    </row>
    <row r="252" spans="1:20" ht="25.5" x14ac:dyDescent="0.2">
      <c r="A252" s="42">
        <f t="shared" si="7"/>
        <v>244</v>
      </c>
      <c r="B252" s="43" t="str">
        <f>'Rekap Harian'!B254 &amp; CHAR(10) &amp; "NIP. " &amp; 'Rekap Harian'!C254</f>
        <v>0
NIP. 0</v>
      </c>
      <c r="C252" s="44">
        <f>'Daftar Pegawai'!H248</f>
        <v>0</v>
      </c>
      <c r="D252" s="45">
        <f>'Daftar Pegawai'!E248</f>
        <v>0</v>
      </c>
      <c r="E252" s="44">
        <f>'Daftar Pegawai'!F248</f>
        <v>0</v>
      </c>
      <c r="F252" s="44">
        <f>'Rekap Harian'!HN254</f>
        <v>0</v>
      </c>
      <c r="G252" s="44">
        <f>'Rekap Harian'!HS254</f>
        <v>0</v>
      </c>
      <c r="H252" s="44">
        <f>'Rekap Harian'!HT254</f>
        <v>0</v>
      </c>
      <c r="I252" s="44">
        <f>'Rekap Harian'!HU254</f>
        <v>0</v>
      </c>
      <c r="J252" s="44">
        <f>'Rekap Harian'!HV254</f>
        <v>0</v>
      </c>
      <c r="K252" s="44">
        <f>'Rekap Harian'!HW254</f>
        <v>0</v>
      </c>
      <c r="L252" s="44">
        <f>'Rekap Harian'!HX254</f>
        <v>0</v>
      </c>
      <c r="M252" s="93">
        <f>'Rekap Harian'!HY254</f>
        <v>0</v>
      </c>
      <c r="N252" s="93">
        <f>'Rekap Harian'!HZ254</f>
        <v>0</v>
      </c>
      <c r="O252" s="93">
        <f>'Rekap Harian'!IA254</f>
        <v>0</v>
      </c>
      <c r="P252" s="93">
        <f>'Rekap Harian'!IB254</f>
        <v>0</v>
      </c>
      <c r="Q252" s="93">
        <f>'Rekap Harian'!IC254</f>
        <v>0</v>
      </c>
      <c r="R252" s="93">
        <f>'Rekap Harian'!ID254</f>
        <v>0</v>
      </c>
      <c r="S252" s="93">
        <f t="shared" si="8"/>
        <v>0</v>
      </c>
      <c r="T252" s="46"/>
    </row>
    <row r="253" spans="1:20" ht="25.5" x14ac:dyDescent="0.2">
      <c r="A253" s="42">
        <f t="shared" si="7"/>
        <v>245</v>
      </c>
      <c r="B253" s="43" t="str">
        <f>'Rekap Harian'!B255 &amp; CHAR(10) &amp; "NIP. " &amp; 'Rekap Harian'!C255</f>
        <v>0
NIP. 0</v>
      </c>
      <c r="C253" s="44">
        <f>'Daftar Pegawai'!H249</f>
        <v>0</v>
      </c>
      <c r="D253" s="45">
        <f>'Daftar Pegawai'!E249</f>
        <v>0</v>
      </c>
      <c r="E253" s="44">
        <f>'Daftar Pegawai'!F249</f>
        <v>0</v>
      </c>
      <c r="F253" s="44">
        <f>'Rekap Harian'!HN255</f>
        <v>0</v>
      </c>
      <c r="G253" s="44">
        <f>'Rekap Harian'!HS255</f>
        <v>0</v>
      </c>
      <c r="H253" s="44">
        <f>'Rekap Harian'!HT255</f>
        <v>0</v>
      </c>
      <c r="I253" s="44">
        <f>'Rekap Harian'!HU255</f>
        <v>0</v>
      </c>
      <c r="J253" s="44">
        <f>'Rekap Harian'!HV255</f>
        <v>0</v>
      </c>
      <c r="K253" s="44">
        <f>'Rekap Harian'!HW255</f>
        <v>0</v>
      </c>
      <c r="L253" s="44">
        <f>'Rekap Harian'!HX255</f>
        <v>0</v>
      </c>
      <c r="M253" s="93">
        <f>'Rekap Harian'!HY255</f>
        <v>0</v>
      </c>
      <c r="N253" s="93">
        <f>'Rekap Harian'!HZ255</f>
        <v>0</v>
      </c>
      <c r="O253" s="93">
        <f>'Rekap Harian'!IA255</f>
        <v>0</v>
      </c>
      <c r="P253" s="93">
        <f>'Rekap Harian'!IB255</f>
        <v>0</v>
      </c>
      <c r="Q253" s="93">
        <f>'Rekap Harian'!IC255</f>
        <v>0</v>
      </c>
      <c r="R253" s="93">
        <f>'Rekap Harian'!ID255</f>
        <v>0</v>
      </c>
      <c r="S253" s="93">
        <f t="shared" si="8"/>
        <v>0</v>
      </c>
      <c r="T253" s="46"/>
    </row>
    <row r="254" spans="1:20" ht="25.5" x14ac:dyDescent="0.2">
      <c r="A254" s="42">
        <f t="shared" si="7"/>
        <v>246</v>
      </c>
      <c r="B254" s="43" t="str">
        <f>'Rekap Harian'!B256 &amp; CHAR(10) &amp; "NIP. " &amp; 'Rekap Harian'!C256</f>
        <v>0
NIP. 0</v>
      </c>
      <c r="C254" s="44">
        <f>'Daftar Pegawai'!H250</f>
        <v>0</v>
      </c>
      <c r="D254" s="45">
        <f>'Daftar Pegawai'!E250</f>
        <v>0</v>
      </c>
      <c r="E254" s="44">
        <f>'Daftar Pegawai'!F250</f>
        <v>0</v>
      </c>
      <c r="F254" s="44">
        <f>'Rekap Harian'!HN256</f>
        <v>0</v>
      </c>
      <c r="G254" s="44">
        <f>'Rekap Harian'!HS256</f>
        <v>0</v>
      </c>
      <c r="H254" s="44">
        <f>'Rekap Harian'!HT256</f>
        <v>0</v>
      </c>
      <c r="I254" s="44">
        <f>'Rekap Harian'!HU256</f>
        <v>0</v>
      </c>
      <c r="J254" s="44">
        <f>'Rekap Harian'!HV256</f>
        <v>0</v>
      </c>
      <c r="K254" s="44">
        <f>'Rekap Harian'!HW256</f>
        <v>0</v>
      </c>
      <c r="L254" s="44">
        <f>'Rekap Harian'!HX256</f>
        <v>0</v>
      </c>
      <c r="M254" s="93">
        <f>'Rekap Harian'!HY256</f>
        <v>0</v>
      </c>
      <c r="N254" s="93">
        <f>'Rekap Harian'!HZ256</f>
        <v>0</v>
      </c>
      <c r="O254" s="93">
        <f>'Rekap Harian'!IA256</f>
        <v>0</v>
      </c>
      <c r="P254" s="93">
        <f>'Rekap Harian'!IB256</f>
        <v>0</v>
      </c>
      <c r="Q254" s="93">
        <f>'Rekap Harian'!IC256</f>
        <v>0</v>
      </c>
      <c r="R254" s="93">
        <f>'Rekap Harian'!ID256</f>
        <v>0</v>
      </c>
      <c r="S254" s="93">
        <f t="shared" si="8"/>
        <v>0</v>
      </c>
      <c r="T254" s="46"/>
    </row>
    <row r="255" spans="1:20" ht="25.5" x14ac:dyDescent="0.2">
      <c r="A255" s="42">
        <f t="shared" si="7"/>
        <v>247</v>
      </c>
      <c r="B255" s="43" t="str">
        <f>'Rekap Harian'!B257 &amp; CHAR(10) &amp; "NIP. " &amp; 'Rekap Harian'!C257</f>
        <v>0
NIP. 0</v>
      </c>
      <c r="C255" s="44">
        <f>'Daftar Pegawai'!H251</f>
        <v>0</v>
      </c>
      <c r="D255" s="45">
        <f>'Daftar Pegawai'!E251</f>
        <v>0</v>
      </c>
      <c r="E255" s="44">
        <f>'Daftar Pegawai'!F251</f>
        <v>0</v>
      </c>
      <c r="F255" s="44">
        <f>'Rekap Harian'!HN257</f>
        <v>0</v>
      </c>
      <c r="G255" s="44">
        <f>'Rekap Harian'!HS257</f>
        <v>0</v>
      </c>
      <c r="H255" s="44">
        <f>'Rekap Harian'!HT257</f>
        <v>0</v>
      </c>
      <c r="I255" s="44">
        <f>'Rekap Harian'!HU257</f>
        <v>0</v>
      </c>
      <c r="J255" s="44">
        <f>'Rekap Harian'!HV257</f>
        <v>0</v>
      </c>
      <c r="K255" s="44">
        <f>'Rekap Harian'!HW257</f>
        <v>0</v>
      </c>
      <c r="L255" s="44">
        <f>'Rekap Harian'!HX257</f>
        <v>0</v>
      </c>
      <c r="M255" s="93">
        <f>'Rekap Harian'!HY257</f>
        <v>0</v>
      </c>
      <c r="N255" s="93">
        <f>'Rekap Harian'!HZ257</f>
        <v>0</v>
      </c>
      <c r="O255" s="93">
        <f>'Rekap Harian'!IA257</f>
        <v>0</v>
      </c>
      <c r="P255" s="93">
        <f>'Rekap Harian'!IB257</f>
        <v>0</v>
      </c>
      <c r="Q255" s="93">
        <f>'Rekap Harian'!IC257</f>
        <v>0</v>
      </c>
      <c r="R255" s="93">
        <f>'Rekap Harian'!ID257</f>
        <v>0</v>
      </c>
      <c r="S255" s="93">
        <f t="shared" si="8"/>
        <v>0</v>
      </c>
      <c r="T255" s="46"/>
    </row>
    <row r="256" spans="1:20" ht="25.5" x14ac:dyDescent="0.2">
      <c r="A256" s="42">
        <f t="shared" si="7"/>
        <v>248</v>
      </c>
      <c r="B256" s="43" t="str">
        <f>'Rekap Harian'!B258 &amp; CHAR(10) &amp; "NIP. " &amp; 'Rekap Harian'!C258</f>
        <v>0
NIP. 0</v>
      </c>
      <c r="C256" s="44">
        <f>'Daftar Pegawai'!H252</f>
        <v>0</v>
      </c>
      <c r="D256" s="45">
        <f>'Daftar Pegawai'!E252</f>
        <v>0</v>
      </c>
      <c r="E256" s="44">
        <f>'Daftar Pegawai'!F252</f>
        <v>0</v>
      </c>
      <c r="F256" s="44">
        <f>'Rekap Harian'!HN258</f>
        <v>0</v>
      </c>
      <c r="G256" s="44">
        <f>'Rekap Harian'!HS258</f>
        <v>0</v>
      </c>
      <c r="H256" s="44">
        <f>'Rekap Harian'!HT258</f>
        <v>0</v>
      </c>
      <c r="I256" s="44">
        <f>'Rekap Harian'!HU258</f>
        <v>0</v>
      </c>
      <c r="J256" s="44">
        <f>'Rekap Harian'!HV258</f>
        <v>0</v>
      </c>
      <c r="K256" s="44">
        <f>'Rekap Harian'!HW258</f>
        <v>0</v>
      </c>
      <c r="L256" s="44">
        <f>'Rekap Harian'!HX258</f>
        <v>0</v>
      </c>
      <c r="M256" s="93">
        <f>'Rekap Harian'!HY258</f>
        <v>0</v>
      </c>
      <c r="N256" s="93">
        <f>'Rekap Harian'!HZ258</f>
        <v>0</v>
      </c>
      <c r="O256" s="93">
        <f>'Rekap Harian'!IA258</f>
        <v>0</v>
      </c>
      <c r="P256" s="93">
        <f>'Rekap Harian'!IB258</f>
        <v>0</v>
      </c>
      <c r="Q256" s="93">
        <f>'Rekap Harian'!IC258</f>
        <v>0</v>
      </c>
      <c r="R256" s="93">
        <f>'Rekap Harian'!ID258</f>
        <v>0</v>
      </c>
      <c r="S256" s="93">
        <f t="shared" si="8"/>
        <v>0</v>
      </c>
      <c r="T256" s="46"/>
    </row>
    <row r="257" spans="1:20" ht="25.5" x14ac:dyDescent="0.2">
      <c r="A257" s="42">
        <f t="shared" si="7"/>
        <v>249</v>
      </c>
      <c r="B257" s="43" t="str">
        <f>'Rekap Harian'!B259 &amp; CHAR(10) &amp; "NIP. " &amp; 'Rekap Harian'!C259</f>
        <v>0
NIP. 0</v>
      </c>
      <c r="C257" s="44">
        <f>'Daftar Pegawai'!H253</f>
        <v>0</v>
      </c>
      <c r="D257" s="45">
        <f>'Daftar Pegawai'!E253</f>
        <v>0</v>
      </c>
      <c r="E257" s="44">
        <f>'Daftar Pegawai'!F253</f>
        <v>0</v>
      </c>
      <c r="F257" s="44">
        <f>'Rekap Harian'!HN259</f>
        <v>0</v>
      </c>
      <c r="G257" s="44">
        <f>'Rekap Harian'!HS259</f>
        <v>0</v>
      </c>
      <c r="H257" s="44">
        <f>'Rekap Harian'!HT259</f>
        <v>0</v>
      </c>
      <c r="I257" s="44">
        <f>'Rekap Harian'!HU259</f>
        <v>0</v>
      </c>
      <c r="J257" s="44">
        <f>'Rekap Harian'!HV259</f>
        <v>0</v>
      </c>
      <c r="K257" s="44">
        <f>'Rekap Harian'!HW259</f>
        <v>0</v>
      </c>
      <c r="L257" s="44">
        <f>'Rekap Harian'!HX259</f>
        <v>0</v>
      </c>
      <c r="M257" s="93">
        <f>'Rekap Harian'!HY259</f>
        <v>0</v>
      </c>
      <c r="N257" s="93">
        <f>'Rekap Harian'!HZ259</f>
        <v>0</v>
      </c>
      <c r="O257" s="93">
        <f>'Rekap Harian'!IA259</f>
        <v>0</v>
      </c>
      <c r="P257" s="93">
        <f>'Rekap Harian'!IB259</f>
        <v>0</v>
      </c>
      <c r="Q257" s="93">
        <f>'Rekap Harian'!IC259</f>
        <v>0</v>
      </c>
      <c r="R257" s="93">
        <f>'Rekap Harian'!ID259</f>
        <v>0</v>
      </c>
      <c r="S257" s="93">
        <f t="shared" si="8"/>
        <v>0</v>
      </c>
      <c r="T257" s="46"/>
    </row>
    <row r="258" spans="1:20" ht="25.5" x14ac:dyDescent="0.2">
      <c r="A258" s="42">
        <f t="shared" si="7"/>
        <v>250</v>
      </c>
      <c r="B258" s="43" t="str">
        <f>'Rekap Harian'!B260 &amp; CHAR(10) &amp; "NIP. " &amp; 'Rekap Harian'!C260</f>
        <v>0
NIP. 0</v>
      </c>
      <c r="C258" s="44">
        <f>'Daftar Pegawai'!H254</f>
        <v>0</v>
      </c>
      <c r="D258" s="45">
        <f>'Daftar Pegawai'!E254</f>
        <v>0</v>
      </c>
      <c r="E258" s="44">
        <f>'Daftar Pegawai'!F254</f>
        <v>0</v>
      </c>
      <c r="F258" s="44">
        <f>'Rekap Harian'!HN260</f>
        <v>0</v>
      </c>
      <c r="G258" s="44">
        <f>'Rekap Harian'!HS260</f>
        <v>0</v>
      </c>
      <c r="H258" s="44">
        <f>'Rekap Harian'!HT260</f>
        <v>0</v>
      </c>
      <c r="I258" s="44">
        <f>'Rekap Harian'!HU260</f>
        <v>0</v>
      </c>
      <c r="J258" s="44">
        <f>'Rekap Harian'!HV260</f>
        <v>0</v>
      </c>
      <c r="K258" s="44">
        <f>'Rekap Harian'!HW260</f>
        <v>0</v>
      </c>
      <c r="L258" s="44">
        <f>'Rekap Harian'!HX260</f>
        <v>0</v>
      </c>
      <c r="M258" s="93">
        <f>'Rekap Harian'!HY260</f>
        <v>0</v>
      </c>
      <c r="N258" s="93">
        <f>'Rekap Harian'!HZ260</f>
        <v>0</v>
      </c>
      <c r="O258" s="93">
        <f>'Rekap Harian'!IA260</f>
        <v>0</v>
      </c>
      <c r="P258" s="93">
        <f>'Rekap Harian'!IB260</f>
        <v>0</v>
      </c>
      <c r="Q258" s="93">
        <f>'Rekap Harian'!IC260</f>
        <v>0</v>
      </c>
      <c r="R258" s="93">
        <f>'Rekap Harian'!ID260</f>
        <v>0</v>
      </c>
      <c r="S258" s="93">
        <f t="shared" si="8"/>
        <v>0</v>
      </c>
      <c r="T258" s="46" t="s">
        <v>209</v>
      </c>
    </row>
    <row r="259" spans="1:20" x14ac:dyDescent="0.2">
      <c r="S259" s="52"/>
    </row>
    <row r="260" spans="1:20" x14ac:dyDescent="0.2">
      <c r="S260" s="53" t="str">
        <f>'Form TTD'!C6 &amp; 'Form TTD'!C7</f>
        <v>ISI LOKASI BADAN/DINAS/KANTOR/SEKRETARIAT.. ................ 2022</v>
      </c>
    </row>
    <row r="261" spans="1:20" x14ac:dyDescent="0.2">
      <c r="S261" s="53"/>
    </row>
    <row r="262" spans="1:20" x14ac:dyDescent="0.2">
      <c r="S262" s="53" t="str">
        <f>'Form TTD'!C5</f>
        <v>KEPALA BADAN/DINAS/KANTOR/SEKRETARIAT</v>
      </c>
    </row>
    <row r="263" spans="1:20" x14ac:dyDescent="0.2">
      <c r="S263" s="53"/>
    </row>
    <row r="264" spans="1:20" x14ac:dyDescent="0.2">
      <c r="S264" s="53"/>
    </row>
    <row r="265" spans="1:20" x14ac:dyDescent="0.2">
      <c r="S265" s="53"/>
    </row>
    <row r="266" spans="1:20" x14ac:dyDescent="0.2">
      <c r="S266" s="54" t="str">
        <f>'Form TTD'!C4</f>
        <v>MR. XXX</v>
      </c>
    </row>
    <row r="267" spans="1:20" x14ac:dyDescent="0.2">
      <c r="S267" s="53" t="str">
        <f>"NIP. "&amp; 'Form TTD'!C3</f>
        <v>NIP. 19XXXXXX XXXXXX X XXX</v>
      </c>
    </row>
    <row r="268" spans="1:20" x14ac:dyDescent="0.2">
      <c r="S268" s="52"/>
    </row>
  </sheetData>
  <sheetProtection password="CC3D" sheet="1" objects="1" scenarios="1" formatRows="0"/>
  <mergeCells count="11">
    <mergeCell ref="A1:T1"/>
    <mergeCell ref="A6:A7"/>
    <mergeCell ref="B6:B7"/>
    <mergeCell ref="C6:C7"/>
    <mergeCell ref="D6:D7"/>
    <mergeCell ref="E6:E7"/>
    <mergeCell ref="M6:R6"/>
    <mergeCell ref="S6:S7"/>
    <mergeCell ref="T6:T7"/>
    <mergeCell ref="G6:L6"/>
    <mergeCell ref="F6:F7"/>
  </mergeCells>
  <pageMargins left="0.27559055118110237" right="0.15748031496062992" top="0.39370078740157483" bottom="0.31496062992125984" header="0.31496062992125984" footer="0.19685039370078741"/>
  <pageSetup paperSize="10000" scale="90" orientation="landscape" horizontalDpi="4294967292" verticalDpi="0" r:id="rId1"/>
  <headerFooter>
    <oddFooter>&amp;L&amp;"Tahoma,Italic"&amp;8Halaman &amp;P dari &amp;N Halaman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Q297"/>
  <sheetViews>
    <sheetView zoomScale="70" zoomScaleNormal="70" workbookViewId="0">
      <pane ySplit="7" topLeftCell="A8" activePane="bottomLeft" state="frozen"/>
      <selection pane="bottomLeft" activeCell="G9" sqref="G9"/>
    </sheetView>
  </sheetViews>
  <sheetFormatPr defaultRowHeight="12.75" x14ac:dyDescent="0.2"/>
  <cols>
    <col min="1" max="1" width="6.7109375" style="152" customWidth="1"/>
    <col min="2" max="2" width="29.7109375" style="152" customWidth="1"/>
    <col min="3" max="3" width="14" style="152" bestFit="1" customWidth="1"/>
    <col min="4" max="4" width="19.140625" style="152" customWidth="1"/>
    <col min="5" max="5" width="5.7109375" style="152" customWidth="1"/>
    <col min="6" max="6" width="13.42578125" style="152" customWidth="1"/>
    <col min="7" max="13" width="15.7109375" style="152" customWidth="1"/>
    <col min="14" max="14" width="30" style="196" customWidth="1"/>
    <col min="15" max="16" width="9.140625" style="152"/>
    <col min="17" max="17" width="11.5703125" style="152" bestFit="1" customWidth="1"/>
    <col min="18" max="16384" width="9.140625" style="152"/>
  </cols>
  <sheetData>
    <row r="1" spans="1:17" ht="30" customHeight="1" x14ac:dyDescent="0.2">
      <c r="A1" s="262" t="str">
        <f>"DAFTAR REKAPITULASI PEMOTONGAN TPP ASN PADA "&amp; 'Form TTD'!C2 &amp;CHAR(10)&amp;
"SESUAI SK BUPATI PIDIE JAYA NOMOR : " &amp; 'Form TTD'!C31</f>
        <v>DAFTAR REKAPITULASI PEMOTONGAN TPP ASN PADA ISI NAMA BADAN/DINAS/KANTOR/SEKRETARIAT
SESUAI SK BUPATI PIDIE JAYA NOMOR : .../..../2022 TANGGAL .. ........ 2022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7" s="154" customFormat="1" x14ac:dyDescent="0.2">
      <c r="A2" s="153"/>
      <c r="B2" s="153"/>
      <c r="C2" s="153"/>
      <c r="D2" s="153"/>
      <c r="E2" s="153"/>
      <c r="N2" s="197"/>
    </row>
    <row r="3" spans="1:17" s="155" customFormat="1" ht="24" customHeight="1" x14ac:dyDescent="0.2">
      <c r="A3" s="262" t="str">
        <f>"BULAN : "&amp; 'Rekap Harian'!C3</f>
        <v xml:space="preserve">BULAN : </v>
      </c>
      <c r="B3" s="263"/>
      <c r="C3" s="263"/>
      <c r="D3" s="263"/>
      <c r="E3" s="263"/>
      <c r="N3" s="198"/>
    </row>
    <row r="4" spans="1:17" s="154" customFormat="1" ht="45.75" customHeight="1" thickBot="1" x14ac:dyDescent="0.25">
      <c r="A4" s="264" t="str">
        <f>"KODE REKENING : " &amp; CHAR(10) &amp; 'Form TTD'!C9 &amp; CHAR(10) &amp; 'Form TTD'!C10</f>
        <v>KODE REKENING : 
1.1.1.1.0
2.2.2.2.0</v>
      </c>
      <c r="B4" s="264"/>
      <c r="C4" s="264"/>
      <c r="D4" s="264"/>
      <c r="E4" s="264"/>
      <c r="G4" s="265"/>
      <c r="H4" s="266"/>
      <c r="I4" s="266"/>
      <c r="J4" s="155"/>
      <c r="N4" s="197"/>
    </row>
    <row r="5" spans="1:17" s="156" customFormat="1" ht="21" customHeight="1" x14ac:dyDescent="0.25">
      <c r="A5" s="267" t="s">
        <v>0</v>
      </c>
      <c r="B5" s="269" t="s">
        <v>107</v>
      </c>
      <c r="C5" s="271" t="s">
        <v>108</v>
      </c>
      <c r="D5" s="273" t="s">
        <v>109</v>
      </c>
      <c r="E5" s="275" t="s">
        <v>110</v>
      </c>
      <c r="F5" s="254" t="s">
        <v>182</v>
      </c>
      <c r="G5" s="255"/>
      <c r="H5" s="255"/>
      <c r="I5" s="256"/>
      <c r="J5" s="254" t="s">
        <v>183</v>
      </c>
      <c r="K5" s="255"/>
      <c r="L5" s="255"/>
      <c r="M5" s="256"/>
      <c r="N5" s="250" t="s">
        <v>118</v>
      </c>
    </row>
    <row r="6" spans="1:17" s="156" customFormat="1" ht="51" customHeight="1" thickBot="1" x14ac:dyDescent="0.3">
      <c r="A6" s="268"/>
      <c r="B6" s="270"/>
      <c r="C6" s="272"/>
      <c r="D6" s="274"/>
      <c r="E6" s="276"/>
      <c r="F6" s="157" t="s">
        <v>176</v>
      </c>
      <c r="G6" s="158" t="str">
        <f>"Besaran "&amp;F5&amp;" (Rp.)"</f>
        <v>Besaran Produktivitas Kinerja (Rp.)</v>
      </c>
      <c r="H6" s="159" t="s">
        <v>174</v>
      </c>
      <c r="I6" s="160" t="str">
        <f>"Jumlah "&amp;F5&amp; " (Rp.)"</f>
        <v>Jumlah Produktivitas Kinerja (Rp.)</v>
      </c>
      <c r="J6" s="161" t="s">
        <v>177</v>
      </c>
      <c r="K6" s="158" t="str">
        <f>"Besaran "&amp;J5&amp;" (Rp.)"</f>
        <v>Besaran Disiplin Kinerja (Rp.)</v>
      </c>
      <c r="L6" s="159" t="s">
        <v>174</v>
      </c>
      <c r="M6" s="160" t="str">
        <f>"Jumlah "&amp;J5&amp; " (Rp.)"</f>
        <v>Jumlah Disiplin Kinerja (Rp.)</v>
      </c>
      <c r="N6" s="251"/>
    </row>
    <row r="7" spans="1:17" s="156" customFormat="1" ht="19.5" customHeight="1" thickBot="1" x14ac:dyDescent="0.3">
      <c r="A7" s="162" t="s">
        <v>55</v>
      </c>
      <c r="B7" s="162" t="s">
        <v>56</v>
      </c>
      <c r="C7" s="162" t="s">
        <v>57</v>
      </c>
      <c r="D7" s="162" t="s">
        <v>58</v>
      </c>
      <c r="E7" s="162" t="s">
        <v>59</v>
      </c>
      <c r="F7" s="162" t="s">
        <v>60</v>
      </c>
      <c r="G7" s="162" t="s">
        <v>61</v>
      </c>
      <c r="H7" s="162" t="s">
        <v>62</v>
      </c>
      <c r="I7" s="162" t="s">
        <v>63</v>
      </c>
      <c r="J7" s="163" t="s">
        <v>64</v>
      </c>
      <c r="K7" s="162" t="s">
        <v>68</v>
      </c>
      <c r="L7" s="162" t="s">
        <v>67</v>
      </c>
      <c r="M7" s="162" t="s">
        <v>66</v>
      </c>
      <c r="N7" s="199" t="s">
        <v>60</v>
      </c>
    </row>
    <row r="8" spans="1:17" s="174" customFormat="1" ht="54.75" customHeight="1" x14ac:dyDescent="0.25">
      <c r="A8" s="164" t="str">
        <f>ROW()-7 &amp;"."</f>
        <v>1.</v>
      </c>
      <c r="B8" s="165" t="str">
        <f>'Rekap Harian'!B11 &amp; CHAR(10) &amp; "NIP. " &amp; 'Rekap Harian'!C11 &amp; CHAR(10) &amp; "Gol. " &amp;'Daftar Pegawai'!H5</f>
        <v xml:space="preserve">0
NIP. 0
Gol. </v>
      </c>
      <c r="C8" s="166">
        <f>'Daftar Pegawai'!D5</f>
        <v>0</v>
      </c>
      <c r="D8" s="167">
        <f>'Daftar Pegawai'!E5</f>
        <v>0</v>
      </c>
      <c r="E8" s="168">
        <f>'Daftar Pegawai'!F5</f>
        <v>0</v>
      </c>
      <c r="F8" s="169">
        <f>IF('Daftar Pegawai'!D5 = "- JPT Pratama", 100%,)</f>
        <v>0</v>
      </c>
      <c r="G8" s="170">
        <f>'Daftar Pegawai'!G5*60%</f>
        <v>0</v>
      </c>
      <c r="H8" s="171">
        <f>(100%-Table57[[#This Row],[6]])*Table57[[#This Row],[7]]</f>
        <v>0</v>
      </c>
      <c r="I8" s="172">
        <f>Table57[[#This Row],[7]]-Table57[[#This Row],[8]]</f>
        <v>0</v>
      </c>
      <c r="J8" s="173">
        <f>100%-'Rekap Harian'!IF11</f>
        <v>0</v>
      </c>
      <c r="K8" s="170">
        <f>'Daftar Pegawai'!G5*40%</f>
        <v>0</v>
      </c>
      <c r="L8" s="171">
        <f>(100%-Table57[[#This Row],[10]])*Table57[[#This Row],[11]]</f>
        <v>0</v>
      </c>
      <c r="M8" s="172">
        <f>Table57[[#This Row],[11]]-Table57[[#This Row],[12]]</f>
        <v>0</v>
      </c>
      <c r="N8" s="200"/>
      <c r="Q8" s="175"/>
    </row>
    <row r="9" spans="1:17" s="174" customFormat="1" ht="54.95" customHeight="1" x14ac:dyDescent="0.25">
      <c r="A9" s="164" t="str">
        <f>ROW()-7 &amp;"."</f>
        <v>2.</v>
      </c>
      <c r="B9" s="165" t="str">
        <f>'Rekap Harian'!B12 &amp; CHAR(10) &amp; "NIP. " &amp; 'Rekap Harian'!C12 &amp; CHAR(10) &amp; "Gol. " &amp;'Daftar Pegawai'!H6</f>
        <v xml:space="preserve">0
NIP. 0
Gol. </v>
      </c>
      <c r="C9" s="166">
        <f>'Daftar Pegawai'!D6</f>
        <v>0</v>
      </c>
      <c r="D9" s="167">
        <f>'Daftar Pegawai'!E6</f>
        <v>0</v>
      </c>
      <c r="E9" s="168">
        <f>'Daftar Pegawai'!F6</f>
        <v>0</v>
      </c>
      <c r="F9" s="169">
        <f>IF('Daftar Pegawai'!D6 = "- JPT Pratama", 100%,)</f>
        <v>0</v>
      </c>
      <c r="G9" s="170">
        <f>'Daftar Pegawai'!G6*60%</f>
        <v>0</v>
      </c>
      <c r="H9" s="171">
        <f>(100%-Table57[[#This Row],[6]])*Table57[[#This Row],[7]]</f>
        <v>0</v>
      </c>
      <c r="I9" s="172">
        <f>Table57[[#This Row],[7]]-Table57[[#This Row],[8]]</f>
        <v>0</v>
      </c>
      <c r="J9" s="173">
        <f>100%-'Rekap Harian'!IF12</f>
        <v>0</v>
      </c>
      <c r="K9" s="170">
        <f>'Daftar Pegawai'!G6*40%</f>
        <v>0</v>
      </c>
      <c r="L9" s="171">
        <f>(100%-Table57[[#This Row],[10]])*Table57[[#This Row],[11]]</f>
        <v>0</v>
      </c>
      <c r="M9" s="172">
        <f>Table57[[#This Row],[11]]-Table57[[#This Row],[12]]</f>
        <v>0</v>
      </c>
      <c r="N9" s="200">
        <f>'Daftar Pegawai'!I6</f>
        <v>0</v>
      </c>
      <c r="Q9" s="176"/>
    </row>
    <row r="10" spans="1:17" s="174" customFormat="1" ht="54.95" customHeight="1" x14ac:dyDescent="0.25">
      <c r="A10" s="164" t="str">
        <f t="shared" ref="A10:A73" si="0">ROW()-7 &amp;"."</f>
        <v>3.</v>
      </c>
      <c r="B10" s="165" t="str">
        <f>'Rekap Harian'!B13 &amp; CHAR(10) &amp; "NIP. " &amp; 'Rekap Harian'!C13 &amp; CHAR(10) &amp; "Gol. " &amp;'Daftar Pegawai'!H7</f>
        <v xml:space="preserve">0
NIP. 0
Gol. </v>
      </c>
      <c r="C10" s="166">
        <f>'Daftar Pegawai'!D7</f>
        <v>0</v>
      </c>
      <c r="D10" s="167">
        <f>'Daftar Pegawai'!E7</f>
        <v>0</v>
      </c>
      <c r="E10" s="168">
        <f>'Daftar Pegawai'!F7</f>
        <v>0</v>
      </c>
      <c r="F10" s="169">
        <f>IF('Daftar Pegawai'!D7 = "- JPT Pratama", 100%,)</f>
        <v>0</v>
      </c>
      <c r="G10" s="170">
        <f>'Daftar Pegawai'!G7*60%</f>
        <v>0</v>
      </c>
      <c r="H10" s="171">
        <f>(100%-Table57[[#This Row],[6]])*Table57[[#This Row],[7]]</f>
        <v>0</v>
      </c>
      <c r="I10" s="172">
        <f>Table57[[#This Row],[7]]-Table57[[#This Row],[8]]</f>
        <v>0</v>
      </c>
      <c r="J10" s="173">
        <f>100%-'Rekap Harian'!IF13</f>
        <v>0</v>
      </c>
      <c r="K10" s="170">
        <f>'Daftar Pegawai'!G7*40%</f>
        <v>0</v>
      </c>
      <c r="L10" s="171">
        <f>(100%-Table57[[#This Row],[10]])*Table57[[#This Row],[11]]</f>
        <v>0</v>
      </c>
      <c r="M10" s="172">
        <f>Table57[[#This Row],[11]]-Table57[[#This Row],[12]]</f>
        <v>0</v>
      </c>
      <c r="N10" s="200">
        <f>'Daftar Pegawai'!I7</f>
        <v>0</v>
      </c>
    </row>
    <row r="11" spans="1:17" s="174" customFormat="1" ht="54.95" customHeight="1" x14ac:dyDescent="0.25">
      <c r="A11" s="164" t="str">
        <f t="shared" si="0"/>
        <v>4.</v>
      </c>
      <c r="B11" s="165" t="str">
        <f>'Rekap Harian'!B14 &amp; CHAR(10) &amp; "NIP. " &amp; 'Rekap Harian'!C14 &amp; CHAR(10) &amp; "Gol. " &amp;'Daftar Pegawai'!H8</f>
        <v xml:space="preserve">0
NIP. 0
Gol. </v>
      </c>
      <c r="C11" s="166">
        <f>'Daftar Pegawai'!D8</f>
        <v>0</v>
      </c>
      <c r="D11" s="167">
        <f>'Daftar Pegawai'!E8</f>
        <v>0</v>
      </c>
      <c r="E11" s="168">
        <f>'Daftar Pegawai'!F8</f>
        <v>0</v>
      </c>
      <c r="F11" s="169">
        <f>IF('Daftar Pegawai'!D8 = "- JPT Pratama", 100%,)</f>
        <v>0</v>
      </c>
      <c r="G11" s="170">
        <f>'Daftar Pegawai'!G8*60%</f>
        <v>0</v>
      </c>
      <c r="H11" s="171">
        <f>(100%-Table57[[#This Row],[6]])*Table57[[#This Row],[7]]</f>
        <v>0</v>
      </c>
      <c r="I11" s="172">
        <f>Table57[[#This Row],[7]]-Table57[[#This Row],[8]]</f>
        <v>0</v>
      </c>
      <c r="J11" s="173">
        <f>100%-'Rekap Harian'!IF14</f>
        <v>0</v>
      </c>
      <c r="K11" s="170">
        <f>'Daftar Pegawai'!G8*40%</f>
        <v>0</v>
      </c>
      <c r="L11" s="171">
        <f>(100%-Table57[[#This Row],[10]])*Table57[[#This Row],[11]]</f>
        <v>0</v>
      </c>
      <c r="M11" s="172">
        <f>Table57[[#This Row],[11]]-Table57[[#This Row],[12]]</f>
        <v>0</v>
      </c>
      <c r="N11" s="200">
        <f>'Daftar Pegawai'!I8</f>
        <v>0</v>
      </c>
    </row>
    <row r="12" spans="1:17" s="174" customFormat="1" ht="54.95" customHeight="1" x14ac:dyDescent="0.25">
      <c r="A12" s="164" t="str">
        <f t="shared" si="0"/>
        <v>5.</v>
      </c>
      <c r="B12" s="165" t="str">
        <f>'Rekap Harian'!B15 &amp; CHAR(10) &amp; "NIP. " &amp; 'Rekap Harian'!C15 &amp; CHAR(10) &amp; "Gol. " &amp;'Daftar Pegawai'!H9</f>
        <v xml:space="preserve">0
NIP. 0
Gol. </v>
      </c>
      <c r="C12" s="166">
        <f>'Daftar Pegawai'!D9</f>
        <v>0</v>
      </c>
      <c r="D12" s="167">
        <f>'Daftar Pegawai'!E9</f>
        <v>0</v>
      </c>
      <c r="E12" s="168">
        <f>'Daftar Pegawai'!F9</f>
        <v>0</v>
      </c>
      <c r="F12" s="169">
        <f>IF('Daftar Pegawai'!D9 = "- JPT Pratama", 100%,)</f>
        <v>0</v>
      </c>
      <c r="G12" s="170">
        <f>'Daftar Pegawai'!G9*60%</f>
        <v>0</v>
      </c>
      <c r="H12" s="171">
        <f>(100%-Table57[[#This Row],[6]])*Table57[[#This Row],[7]]</f>
        <v>0</v>
      </c>
      <c r="I12" s="172">
        <f>Table57[[#This Row],[7]]-Table57[[#This Row],[8]]</f>
        <v>0</v>
      </c>
      <c r="J12" s="173">
        <f>100%-'Rekap Harian'!IF15</f>
        <v>0</v>
      </c>
      <c r="K12" s="170">
        <f>'Daftar Pegawai'!G9*40%</f>
        <v>0</v>
      </c>
      <c r="L12" s="171">
        <f>(100%-Table57[[#This Row],[10]])*Table57[[#This Row],[11]]</f>
        <v>0</v>
      </c>
      <c r="M12" s="172">
        <f>Table57[[#This Row],[11]]-Table57[[#This Row],[12]]</f>
        <v>0</v>
      </c>
      <c r="N12" s="200">
        <f>'Daftar Pegawai'!I9</f>
        <v>0</v>
      </c>
    </row>
    <row r="13" spans="1:17" s="174" customFormat="1" ht="54.95" customHeight="1" x14ac:dyDescent="0.25">
      <c r="A13" s="164" t="str">
        <f t="shared" si="0"/>
        <v>6.</v>
      </c>
      <c r="B13" s="165" t="str">
        <f>'Rekap Harian'!B16 &amp; CHAR(10) &amp; "NIP. " &amp; 'Rekap Harian'!C16 &amp; CHAR(10) &amp; "Gol. " &amp;'Daftar Pegawai'!H10</f>
        <v xml:space="preserve">0
NIP. 0
Gol. </v>
      </c>
      <c r="C13" s="166">
        <f>'Daftar Pegawai'!D10</f>
        <v>0</v>
      </c>
      <c r="D13" s="167">
        <f>'Daftar Pegawai'!E10</f>
        <v>0</v>
      </c>
      <c r="E13" s="168">
        <f>'Daftar Pegawai'!F10</f>
        <v>0</v>
      </c>
      <c r="F13" s="169">
        <f>IF('Daftar Pegawai'!D10 = "- JPT Pratama", 100%,)</f>
        <v>0</v>
      </c>
      <c r="G13" s="170">
        <f>'Daftar Pegawai'!G10*60%</f>
        <v>0</v>
      </c>
      <c r="H13" s="171">
        <f>(100%-Table57[[#This Row],[6]])*Table57[[#This Row],[7]]</f>
        <v>0</v>
      </c>
      <c r="I13" s="172">
        <f>Table57[[#This Row],[7]]-Table57[[#This Row],[8]]</f>
        <v>0</v>
      </c>
      <c r="J13" s="173">
        <f>100%-'Rekap Harian'!IF16</f>
        <v>0</v>
      </c>
      <c r="K13" s="170">
        <f>'Daftar Pegawai'!G10*40%</f>
        <v>0</v>
      </c>
      <c r="L13" s="171">
        <f>(100%-Table57[[#This Row],[10]])*Table57[[#This Row],[11]]</f>
        <v>0</v>
      </c>
      <c r="M13" s="172">
        <f>Table57[[#This Row],[11]]-Table57[[#This Row],[12]]</f>
        <v>0</v>
      </c>
      <c r="N13" s="200">
        <f>'Daftar Pegawai'!I10</f>
        <v>0</v>
      </c>
    </row>
    <row r="14" spans="1:17" s="174" customFormat="1" ht="54.95" customHeight="1" x14ac:dyDescent="0.25">
      <c r="A14" s="164" t="str">
        <f t="shared" si="0"/>
        <v>7.</v>
      </c>
      <c r="B14" s="165" t="str">
        <f>'Rekap Harian'!B17 &amp; CHAR(10) &amp; "NIP. " &amp; 'Rekap Harian'!C17 &amp; CHAR(10) &amp; "Gol. " &amp;'Daftar Pegawai'!H11</f>
        <v xml:space="preserve">0
NIP. 0
Gol. </v>
      </c>
      <c r="C14" s="166">
        <f>'Daftar Pegawai'!D11</f>
        <v>0</v>
      </c>
      <c r="D14" s="167">
        <f>'Daftar Pegawai'!E11</f>
        <v>0</v>
      </c>
      <c r="E14" s="168">
        <f>'Daftar Pegawai'!F11</f>
        <v>0</v>
      </c>
      <c r="F14" s="169">
        <f>IF('Daftar Pegawai'!D11 = "- JPT Pratama", 100%,)</f>
        <v>0</v>
      </c>
      <c r="G14" s="170">
        <f>'Daftar Pegawai'!G11*60%</f>
        <v>0</v>
      </c>
      <c r="H14" s="171">
        <f>(100%-Table57[[#This Row],[6]])*Table57[[#This Row],[7]]</f>
        <v>0</v>
      </c>
      <c r="I14" s="172">
        <f>Table57[[#This Row],[7]]-Table57[[#This Row],[8]]</f>
        <v>0</v>
      </c>
      <c r="J14" s="173">
        <f>100%-'Rekap Harian'!IF17</f>
        <v>0</v>
      </c>
      <c r="K14" s="170">
        <f>'Daftar Pegawai'!G11*40%</f>
        <v>0</v>
      </c>
      <c r="L14" s="171">
        <f>(100%-Table57[[#This Row],[10]])*Table57[[#This Row],[11]]</f>
        <v>0</v>
      </c>
      <c r="M14" s="172">
        <f>Table57[[#This Row],[11]]-Table57[[#This Row],[12]]</f>
        <v>0</v>
      </c>
      <c r="N14" s="200">
        <f>'Daftar Pegawai'!I11</f>
        <v>0</v>
      </c>
    </row>
    <row r="15" spans="1:17" s="174" customFormat="1" ht="54.95" customHeight="1" x14ac:dyDescent="0.25">
      <c r="A15" s="164" t="str">
        <f t="shared" si="0"/>
        <v>8.</v>
      </c>
      <c r="B15" s="165" t="str">
        <f>'Rekap Harian'!B18 &amp; CHAR(10) &amp; "NIP. " &amp; 'Rekap Harian'!C18 &amp; CHAR(10) &amp; "Gol. " &amp;'Daftar Pegawai'!H12</f>
        <v xml:space="preserve">0
NIP. 0
Gol. </v>
      </c>
      <c r="C15" s="166">
        <f>'Daftar Pegawai'!D12</f>
        <v>0</v>
      </c>
      <c r="D15" s="167">
        <f>'Daftar Pegawai'!E12</f>
        <v>0</v>
      </c>
      <c r="E15" s="168">
        <f>'Daftar Pegawai'!F12</f>
        <v>0</v>
      </c>
      <c r="F15" s="169">
        <f>IF('Daftar Pegawai'!D12 = "- JPT Pratama", 100%,)</f>
        <v>0</v>
      </c>
      <c r="G15" s="170">
        <f>'Daftar Pegawai'!G12*60%</f>
        <v>0</v>
      </c>
      <c r="H15" s="171">
        <f>(100%-Table57[[#This Row],[6]])*Table57[[#This Row],[7]]</f>
        <v>0</v>
      </c>
      <c r="I15" s="172">
        <f>Table57[[#This Row],[7]]-Table57[[#This Row],[8]]</f>
        <v>0</v>
      </c>
      <c r="J15" s="173">
        <f>100%-'Rekap Harian'!IF18</f>
        <v>0</v>
      </c>
      <c r="K15" s="170">
        <f>'Daftar Pegawai'!G12*40%</f>
        <v>0</v>
      </c>
      <c r="L15" s="171">
        <f>(100%-Table57[[#This Row],[10]])*Table57[[#This Row],[11]]</f>
        <v>0</v>
      </c>
      <c r="M15" s="172">
        <f>Table57[[#This Row],[11]]-Table57[[#This Row],[12]]</f>
        <v>0</v>
      </c>
      <c r="N15" s="200">
        <f>'Daftar Pegawai'!I12</f>
        <v>0</v>
      </c>
    </row>
    <row r="16" spans="1:17" s="174" customFormat="1" ht="54.95" customHeight="1" x14ac:dyDescent="0.25">
      <c r="A16" s="164" t="str">
        <f t="shared" si="0"/>
        <v>9.</v>
      </c>
      <c r="B16" s="165" t="str">
        <f>'Rekap Harian'!B19 &amp; CHAR(10) &amp; "NIP. " &amp; 'Rekap Harian'!C19 &amp; CHAR(10) &amp; "Gol. " &amp;'Daftar Pegawai'!H13</f>
        <v xml:space="preserve">0
NIP. 0
Gol. </v>
      </c>
      <c r="C16" s="166">
        <f>'Daftar Pegawai'!D13</f>
        <v>0</v>
      </c>
      <c r="D16" s="167">
        <f>'Daftar Pegawai'!E13</f>
        <v>0</v>
      </c>
      <c r="E16" s="168">
        <f>'Daftar Pegawai'!F13</f>
        <v>0</v>
      </c>
      <c r="F16" s="169">
        <f>IF('Daftar Pegawai'!D13 = "- JPT Pratama", 100%,)</f>
        <v>0</v>
      </c>
      <c r="G16" s="170">
        <f>'Daftar Pegawai'!G13*60%</f>
        <v>0</v>
      </c>
      <c r="H16" s="171">
        <f>(100%-Table57[[#This Row],[6]])*Table57[[#This Row],[7]]</f>
        <v>0</v>
      </c>
      <c r="I16" s="172">
        <f>Table57[[#This Row],[7]]-Table57[[#This Row],[8]]</f>
        <v>0</v>
      </c>
      <c r="J16" s="173">
        <f>100%-'Rekap Harian'!IF19</f>
        <v>0</v>
      </c>
      <c r="K16" s="170">
        <f>'Daftar Pegawai'!G13*40%</f>
        <v>0</v>
      </c>
      <c r="L16" s="171">
        <f>(100%-Table57[[#This Row],[10]])*Table57[[#This Row],[11]]</f>
        <v>0</v>
      </c>
      <c r="M16" s="172">
        <f>Table57[[#This Row],[11]]-Table57[[#This Row],[12]]</f>
        <v>0</v>
      </c>
      <c r="N16" s="200">
        <f>'Daftar Pegawai'!I13</f>
        <v>0</v>
      </c>
    </row>
    <row r="17" spans="1:14" s="174" customFormat="1" ht="54.95" customHeight="1" x14ac:dyDescent="0.25">
      <c r="A17" s="164" t="str">
        <f t="shared" si="0"/>
        <v>10.</v>
      </c>
      <c r="B17" s="165" t="str">
        <f>'Rekap Harian'!B20 &amp; CHAR(10) &amp; "NIP. " &amp; 'Rekap Harian'!C20 &amp; CHAR(10) &amp; "Gol. " &amp;'Daftar Pegawai'!H14</f>
        <v xml:space="preserve">0
NIP. 0
Gol. </v>
      </c>
      <c r="C17" s="166">
        <f>'Daftar Pegawai'!D14</f>
        <v>0</v>
      </c>
      <c r="D17" s="167">
        <f>'Daftar Pegawai'!E14</f>
        <v>0</v>
      </c>
      <c r="E17" s="168">
        <f>'Daftar Pegawai'!F14</f>
        <v>0</v>
      </c>
      <c r="F17" s="169">
        <f>IF('Daftar Pegawai'!D14 = "- JPT Pratama", 100%,)</f>
        <v>0</v>
      </c>
      <c r="G17" s="170">
        <f>'Daftar Pegawai'!G14*60%</f>
        <v>0</v>
      </c>
      <c r="H17" s="171">
        <f>(100%-Table57[[#This Row],[6]])*Table57[[#This Row],[7]]</f>
        <v>0</v>
      </c>
      <c r="I17" s="172">
        <f>Table57[[#This Row],[7]]-Table57[[#This Row],[8]]</f>
        <v>0</v>
      </c>
      <c r="J17" s="173">
        <f>100%-'Rekap Harian'!IF20</f>
        <v>0</v>
      </c>
      <c r="K17" s="170">
        <f>'Daftar Pegawai'!G14*40%</f>
        <v>0</v>
      </c>
      <c r="L17" s="171">
        <f>(100%-Table57[[#This Row],[10]])*Table57[[#This Row],[11]]</f>
        <v>0</v>
      </c>
      <c r="M17" s="172">
        <f>Table57[[#This Row],[11]]-Table57[[#This Row],[12]]</f>
        <v>0</v>
      </c>
      <c r="N17" s="200">
        <f>'Daftar Pegawai'!I14</f>
        <v>0</v>
      </c>
    </row>
    <row r="18" spans="1:14" s="174" customFormat="1" ht="54.95" customHeight="1" x14ac:dyDescent="0.25">
      <c r="A18" s="164" t="str">
        <f t="shared" si="0"/>
        <v>11.</v>
      </c>
      <c r="B18" s="165" t="str">
        <f>'Rekap Harian'!B21 &amp; CHAR(10) &amp; "NIP. " &amp; 'Rekap Harian'!C21 &amp; CHAR(10) &amp; "Gol. " &amp;'Daftar Pegawai'!H15</f>
        <v xml:space="preserve">0
NIP. 0
Gol. </v>
      </c>
      <c r="C18" s="166">
        <f>'Daftar Pegawai'!D15</f>
        <v>0</v>
      </c>
      <c r="D18" s="167">
        <f>'Daftar Pegawai'!E15</f>
        <v>0</v>
      </c>
      <c r="E18" s="168">
        <f>'Daftar Pegawai'!F15</f>
        <v>0</v>
      </c>
      <c r="F18" s="169">
        <f>IF('Daftar Pegawai'!D15 = "- JPT Pratama", 100%,)</f>
        <v>0</v>
      </c>
      <c r="G18" s="170">
        <f>'Daftar Pegawai'!G15*60%</f>
        <v>0</v>
      </c>
      <c r="H18" s="171">
        <f>(100%-Table57[[#This Row],[6]])*Table57[[#This Row],[7]]</f>
        <v>0</v>
      </c>
      <c r="I18" s="172">
        <f>Table57[[#This Row],[7]]-Table57[[#This Row],[8]]</f>
        <v>0</v>
      </c>
      <c r="J18" s="173">
        <f>100%-'Rekap Harian'!IF21</f>
        <v>0</v>
      </c>
      <c r="K18" s="170">
        <f>'Daftar Pegawai'!G15*40%</f>
        <v>0</v>
      </c>
      <c r="L18" s="171">
        <f>(100%-Table57[[#This Row],[10]])*Table57[[#This Row],[11]]</f>
        <v>0</v>
      </c>
      <c r="M18" s="172">
        <f>Table57[[#This Row],[11]]-Table57[[#This Row],[12]]</f>
        <v>0</v>
      </c>
      <c r="N18" s="200">
        <f>'Daftar Pegawai'!I15</f>
        <v>0</v>
      </c>
    </row>
    <row r="19" spans="1:14" s="174" customFormat="1" ht="54.95" customHeight="1" x14ac:dyDescent="0.25">
      <c r="A19" s="164" t="str">
        <f t="shared" si="0"/>
        <v>12.</v>
      </c>
      <c r="B19" s="165" t="str">
        <f>'Rekap Harian'!B22 &amp; CHAR(10) &amp; "NIP. " &amp; 'Rekap Harian'!C22 &amp; CHAR(10) &amp; "Gol. " &amp;'Daftar Pegawai'!H16</f>
        <v xml:space="preserve">0
NIP. 0
Gol. </v>
      </c>
      <c r="C19" s="166">
        <f>'Daftar Pegawai'!D16</f>
        <v>0</v>
      </c>
      <c r="D19" s="167">
        <f>'Daftar Pegawai'!E16</f>
        <v>0</v>
      </c>
      <c r="E19" s="168">
        <f>'Daftar Pegawai'!F16</f>
        <v>0</v>
      </c>
      <c r="F19" s="169">
        <f>IF('Daftar Pegawai'!D16 = "- JPT Pratama", 100%,)</f>
        <v>0</v>
      </c>
      <c r="G19" s="170">
        <f>'Daftar Pegawai'!G16*60%</f>
        <v>0</v>
      </c>
      <c r="H19" s="171">
        <f>(100%-Table57[[#This Row],[6]])*Table57[[#This Row],[7]]</f>
        <v>0</v>
      </c>
      <c r="I19" s="172">
        <f>Table57[[#This Row],[7]]-Table57[[#This Row],[8]]</f>
        <v>0</v>
      </c>
      <c r="J19" s="173">
        <f>100%-'Rekap Harian'!IF22</f>
        <v>0</v>
      </c>
      <c r="K19" s="170">
        <f>'Daftar Pegawai'!G16*40%</f>
        <v>0</v>
      </c>
      <c r="L19" s="171">
        <f>(100%-Table57[[#This Row],[10]])*Table57[[#This Row],[11]]</f>
        <v>0</v>
      </c>
      <c r="M19" s="172">
        <f>Table57[[#This Row],[11]]-Table57[[#This Row],[12]]</f>
        <v>0</v>
      </c>
      <c r="N19" s="200">
        <f>'Daftar Pegawai'!I16</f>
        <v>0</v>
      </c>
    </row>
    <row r="20" spans="1:14" s="174" customFormat="1" ht="54.95" customHeight="1" x14ac:dyDescent="0.25">
      <c r="A20" s="164" t="str">
        <f t="shared" si="0"/>
        <v>13.</v>
      </c>
      <c r="B20" s="165" t="str">
        <f>'Rekap Harian'!B23 &amp; CHAR(10) &amp; "NIP. " &amp; 'Rekap Harian'!C23 &amp; CHAR(10) &amp; "Gol. " &amp;'Daftar Pegawai'!H17</f>
        <v xml:space="preserve">0
NIP. 0
Gol. </v>
      </c>
      <c r="C20" s="166">
        <f>'Daftar Pegawai'!D17</f>
        <v>0</v>
      </c>
      <c r="D20" s="167">
        <f>'Daftar Pegawai'!E17</f>
        <v>0</v>
      </c>
      <c r="E20" s="168">
        <f>'Daftar Pegawai'!F17</f>
        <v>0</v>
      </c>
      <c r="F20" s="169">
        <f>IF('Daftar Pegawai'!D17 = "- JPT Pratama", 100%,)</f>
        <v>0</v>
      </c>
      <c r="G20" s="170">
        <f>'Daftar Pegawai'!G17*60%</f>
        <v>0</v>
      </c>
      <c r="H20" s="171">
        <f>(100%-Table57[[#This Row],[6]])*Table57[[#This Row],[7]]</f>
        <v>0</v>
      </c>
      <c r="I20" s="172">
        <f>Table57[[#This Row],[7]]-Table57[[#This Row],[8]]</f>
        <v>0</v>
      </c>
      <c r="J20" s="173">
        <f>100%-'Rekap Harian'!IF23</f>
        <v>0</v>
      </c>
      <c r="K20" s="170">
        <f>'Daftar Pegawai'!G17*40%</f>
        <v>0</v>
      </c>
      <c r="L20" s="171">
        <f>(100%-Table57[[#This Row],[10]])*Table57[[#This Row],[11]]</f>
        <v>0</v>
      </c>
      <c r="M20" s="172">
        <f>Table57[[#This Row],[11]]-Table57[[#This Row],[12]]</f>
        <v>0</v>
      </c>
      <c r="N20" s="200">
        <f>'Daftar Pegawai'!I17</f>
        <v>0</v>
      </c>
    </row>
    <row r="21" spans="1:14" s="174" customFormat="1" ht="54.95" customHeight="1" x14ac:dyDescent="0.25">
      <c r="A21" s="164" t="str">
        <f t="shared" si="0"/>
        <v>14.</v>
      </c>
      <c r="B21" s="165" t="str">
        <f>'Rekap Harian'!B24 &amp; CHAR(10) &amp; "NIP. " &amp; 'Rekap Harian'!C24 &amp; CHAR(10) &amp; "Gol. " &amp;'Daftar Pegawai'!H18</f>
        <v xml:space="preserve">0
NIP. 0
Gol. </v>
      </c>
      <c r="C21" s="166">
        <f>'Daftar Pegawai'!D18</f>
        <v>0</v>
      </c>
      <c r="D21" s="167">
        <f>'Daftar Pegawai'!E18</f>
        <v>0</v>
      </c>
      <c r="E21" s="168">
        <f>'Daftar Pegawai'!F18</f>
        <v>0</v>
      </c>
      <c r="F21" s="169">
        <f>IF('Daftar Pegawai'!D18 = "- JPT Pratama", 100%,)</f>
        <v>0</v>
      </c>
      <c r="G21" s="170">
        <f>'Daftar Pegawai'!G18*60%</f>
        <v>0</v>
      </c>
      <c r="H21" s="171">
        <f>(100%-Table57[[#This Row],[6]])*Table57[[#This Row],[7]]</f>
        <v>0</v>
      </c>
      <c r="I21" s="172">
        <f>Table57[[#This Row],[7]]-Table57[[#This Row],[8]]</f>
        <v>0</v>
      </c>
      <c r="J21" s="173">
        <f>100%-'Rekap Harian'!IF24</f>
        <v>0</v>
      </c>
      <c r="K21" s="170">
        <f>'Daftar Pegawai'!G18*40%</f>
        <v>0</v>
      </c>
      <c r="L21" s="171">
        <f>(100%-Table57[[#This Row],[10]])*Table57[[#This Row],[11]]</f>
        <v>0</v>
      </c>
      <c r="M21" s="172">
        <f>Table57[[#This Row],[11]]-Table57[[#This Row],[12]]</f>
        <v>0</v>
      </c>
      <c r="N21" s="200">
        <f>'Daftar Pegawai'!I18</f>
        <v>0</v>
      </c>
    </row>
    <row r="22" spans="1:14" s="174" customFormat="1" ht="54.95" customHeight="1" x14ac:dyDescent="0.25">
      <c r="A22" s="164" t="str">
        <f t="shared" si="0"/>
        <v>15.</v>
      </c>
      <c r="B22" s="165" t="str">
        <f>'Rekap Harian'!B25 &amp; CHAR(10) &amp; "NIP. " &amp; 'Rekap Harian'!C25 &amp; CHAR(10) &amp; "Gol. " &amp;'Daftar Pegawai'!H19</f>
        <v xml:space="preserve">0
NIP. 0
Gol. </v>
      </c>
      <c r="C22" s="166">
        <f>'Daftar Pegawai'!D19</f>
        <v>0</v>
      </c>
      <c r="D22" s="167">
        <f>'Daftar Pegawai'!E19</f>
        <v>0</v>
      </c>
      <c r="E22" s="168">
        <f>'Daftar Pegawai'!F19</f>
        <v>0</v>
      </c>
      <c r="F22" s="169">
        <f>IF('Daftar Pegawai'!D19 = "- JPT Pratama", 100%,)</f>
        <v>0</v>
      </c>
      <c r="G22" s="170">
        <f>'Daftar Pegawai'!G19*60%</f>
        <v>0</v>
      </c>
      <c r="H22" s="171">
        <f>(100%-Table57[[#This Row],[6]])*Table57[[#This Row],[7]]</f>
        <v>0</v>
      </c>
      <c r="I22" s="172">
        <f>Table57[[#This Row],[7]]-Table57[[#This Row],[8]]</f>
        <v>0</v>
      </c>
      <c r="J22" s="173">
        <f>100%-'Rekap Harian'!IF25</f>
        <v>0</v>
      </c>
      <c r="K22" s="170">
        <f>'Daftar Pegawai'!G19*40%</f>
        <v>0</v>
      </c>
      <c r="L22" s="171">
        <f>(100%-Table57[[#This Row],[10]])*Table57[[#This Row],[11]]</f>
        <v>0</v>
      </c>
      <c r="M22" s="172">
        <f>Table57[[#This Row],[11]]-Table57[[#This Row],[12]]</f>
        <v>0</v>
      </c>
      <c r="N22" s="200">
        <f>'Daftar Pegawai'!I19</f>
        <v>0</v>
      </c>
    </row>
    <row r="23" spans="1:14" s="174" customFormat="1" ht="54.95" customHeight="1" x14ac:dyDescent="0.25">
      <c r="A23" s="164" t="str">
        <f t="shared" si="0"/>
        <v>16.</v>
      </c>
      <c r="B23" s="165" t="str">
        <f>'Rekap Harian'!B26 &amp; CHAR(10) &amp; "NIP. " &amp; 'Rekap Harian'!C26 &amp; CHAR(10) &amp; "Gol. " &amp;'Daftar Pegawai'!H20</f>
        <v xml:space="preserve">0
NIP. 0
Gol. </v>
      </c>
      <c r="C23" s="166">
        <f>'Daftar Pegawai'!D20</f>
        <v>0</v>
      </c>
      <c r="D23" s="167">
        <f>'Daftar Pegawai'!E20</f>
        <v>0</v>
      </c>
      <c r="E23" s="168">
        <f>'Daftar Pegawai'!F20</f>
        <v>0</v>
      </c>
      <c r="F23" s="169">
        <f>IF('Daftar Pegawai'!D20 = "- JPT Pratama", 100%,)</f>
        <v>0</v>
      </c>
      <c r="G23" s="170">
        <f>'Daftar Pegawai'!G20*60%</f>
        <v>0</v>
      </c>
      <c r="H23" s="171">
        <f>(100%-Table57[[#This Row],[6]])*Table57[[#This Row],[7]]</f>
        <v>0</v>
      </c>
      <c r="I23" s="172">
        <f>Table57[[#This Row],[7]]-Table57[[#This Row],[8]]</f>
        <v>0</v>
      </c>
      <c r="J23" s="173">
        <f>100%-'Rekap Harian'!IF26</f>
        <v>0</v>
      </c>
      <c r="K23" s="170">
        <f>'Daftar Pegawai'!G20*40%</f>
        <v>0</v>
      </c>
      <c r="L23" s="171">
        <f>(100%-Table57[[#This Row],[10]])*Table57[[#This Row],[11]]</f>
        <v>0</v>
      </c>
      <c r="M23" s="172">
        <f>Table57[[#This Row],[11]]-Table57[[#This Row],[12]]</f>
        <v>0</v>
      </c>
      <c r="N23" s="200">
        <f>'Daftar Pegawai'!I20</f>
        <v>0</v>
      </c>
    </row>
    <row r="24" spans="1:14" s="174" customFormat="1" ht="54.95" customHeight="1" x14ac:dyDescent="0.25">
      <c r="A24" s="164" t="str">
        <f t="shared" si="0"/>
        <v>17.</v>
      </c>
      <c r="B24" s="165" t="str">
        <f>'Rekap Harian'!B27 &amp; CHAR(10) &amp; "NIP. " &amp; 'Rekap Harian'!C27 &amp; CHAR(10) &amp; "Gol. " &amp;'Daftar Pegawai'!H21</f>
        <v xml:space="preserve">0
NIP. 0
Gol. </v>
      </c>
      <c r="C24" s="166">
        <f>'Daftar Pegawai'!D21</f>
        <v>0</v>
      </c>
      <c r="D24" s="167">
        <f>'Daftar Pegawai'!E21</f>
        <v>0</v>
      </c>
      <c r="E24" s="168">
        <f>'Daftar Pegawai'!F21</f>
        <v>0</v>
      </c>
      <c r="F24" s="169">
        <f>IF('Daftar Pegawai'!D21 = "- JPT Pratama", 100%,)</f>
        <v>0</v>
      </c>
      <c r="G24" s="170">
        <f>'Daftar Pegawai'!G21*60%</f>
        <v>0</v>
      </c>
      <c r="H24" s="171">
        <f>(100%-Table57[[#This Row],[6]])*Table57[[#This Row],[7]]</f>
        <v>0</v>
      </c>
      <c r="I24" s="172">
        <f>Table57[[#This Row],[7]]-Table57[[#This Row],[8]]</f>
        <v>0</v>
      </c>
      <c r="J24" s="173">
        <f>100%-'Rekap Harian'!IF27</f>
        <v>0</v>
      </c>
      <c r="K24" s="170">
        <f>'Daftar Pegawai'!G21*40%</f>
        <v>0</v>
      </c>
      <c r="L24" s="171">
        <f>(100%-Table57[[#This Row],[10]])*Table57[[#This Row],[11]]</f>
        <v>0</v>
      </c>
      <c r="M24" s="172">
        <f>Table57[[#This Row],[11]]-Table57[[#This Row],[12]]</f>
        <v>0</v>
      </c>
      <c r="N24" s="200">
        <f>'Daftar Pegawai'!I21</f>
        <v>0</v>
      </c>
    </row>
    <row r="25" spans="1:14" s="174" customFormat="1" ht="54.95" customHeight="1" x14ac:dyDescent="0.25">
      <c r="A25" s="164" t="str">
        <f t="shared" si="0"/>
        <v>18.</v>
      </c>
      <c r="B25" s="165" t="str">
        <f>'Rekap Harian'!B28 &amp; CHAR(10) &amp; "NIP. " &amp; 'Rekap Harian'!C28 &amp; CHAR(10) &amp; "Gol. " &amp;'Daftar Pegawai'!H22</f>
        <v xml:space="preserve">0
NIP. 0
Gol. </v>
      </c>
      <c r="C25" s="166">
        <f>'Daftar Pegawai'!D22</f>
        <v>0</v>
      </c>
      <c r="D25" s="167">
        <f>'Daftar Pegawai'!E22</f>
        <v>0</v>
      </c>
      <c r="E25" s="168">
        <f>'Daftar Pegawai'!F22</f>
        <v>0</v>
      </c>
      <c r="F25" s="169">
        <f>IF('Daftar Pegawai'!D22 = "- JPT Pratama", 100%,)</f>
        <v>0</v>
      </c>
      <c r="G25" s="170">
        <f>'Daftar Pegawai'!G22*60%</f>
        <v>0</v>
      </c>
      <c r="H25" s="171">
        <f>(100%-Table57[[#This Row],[6]])*Table57[[#This Row],[7]]</f>
        <v>0</v>
      </c>
      <c r="I25" s="172">
        <f>Table57[[#This Row],[7]]-Table57[[#This Row],[8]]</f>
        <v>0</v>
      </c>
      <c r="J25" s="173">
        <f>100%-'Rekap Harian'!IF28</f>
        <v>0</v>
      </c>
      <c r="K25" s="170">
        <f>'Daftar Pegawai'!G22*40%</f>
        <v>0</v>
      </c>
      <c r="L25" s="171">
        <f>(100%-Table57[[#This Row],[10]])*Table57[[#This Row],[11]]</f>
        <v>0</v>
      </c>
      <c r="M25" s="172">
        <f>Table57[[#This Row],[11]]-Table57[[#This Row],[12]]</f>
        <v>0</v>
      </c>
      <c r="N25" s="200">
        <f>'Daftar Pegawai'!I22</f>
        <v>0</v>
      </c>
    </row>
    <row r="26" spans="1:14" s="174" customFormat="1" ht="54.95" customHeight="1" x14ac:dyDescent="0.25">
      <c r="A26" s="164" t="str">
        <f t="shared" si="0"/>
        <v>19.</v>
      </c>
      <c r="B26" s="165" t="str">
        <f>'Rekap Harian'!B29 &amp; CHAR(10) &amp; "NIP. " &amp; 'Rekap Harian'!C29 &amp; CHAR(10) &amp; "Gol. " &amp;'Daftar Pegawai'!H23</f>
        <v xml:space="preserve">0
NIP. 0
Gol. </v>
      </c>
      <c r="C26" s="166">
        <f>'Daftar Pegawai'!D23</f>
        <v>0</v>
      </c>
      <c r="D26" s="167">
        <f>'Daftar Pegawai'!E23</f>
        <v>0</v>
      </c>
      <c r="E26" s="168">
        <f>'Daftar Pegawai'!F23</f>
        <v>0</v>
      </c>
      <c r="F26" s="169">
        <f>IF('Daftar Pegawai'!D23 = "- JPT Pratama", 100%,)</f>
        <v>0</v>
      </c>
      <c r="G26" s="170">
        <f>'Daftar Pegawai'!G23*60%</f>
        <v>0</v>
      </c>
      <c r="H26" s="171">
        <f>(100%-Table57[[#This Row],[6]])*Table57[[#This Row],[7]]</f>
        <v>0</v>
      </c>
      <c r="I26" s="172">
        <f>Table57[[#This Row],[7]]-Table57[[#This Row],[8]]</f>
        <v>0</v>
      </c>
      <c r="J26" s="173">
        <f>100%-'Rekap Harian'!IF29</f>
        <v>0</v>
      </c>
      <c r="K26" s="170">
        <f>'Daftar Pegawai'!G23*40%</f>
        <v>0</v>
      </c>
      <c r="L26" s="171">
        <f>(100%-Table57[[#This Row],[10]])*Table57[[#This Row],[11]]</f>
        <v>0</v>
      </c>
      <c r="M26" s="172">
        <f>Table57[[#This Row],[11]]-Table57[[#This Row],[12]]</f>
        <v>0</v>
      </c>
      <c r="N26" s="200">
        <f>'Daftar Pegawai'!I23</f>
        <v>0</v>
      </c>
    </row>
    <row r="27" spans="1:14" s="174" customFormat="1" ht="54.95" customHeight="1" x14ac:dyDescent="0.25">
      <c r="A27" s="164" t="str">
        <f t="shared" si="0"/>
        <v>20.</v>
      </c>
      <c r="B27" s="165" t="str">
        <f>'Rekap Harian'!B30 &amp; CHAR(10) &amp; "NIP. " &amp; 'Rekap Harian'!C30 &amp; CHAR(10) &amp; "Gol. " &amp;'Daftar Pegawai'!H24</f>
        <v xml:space="preserve">0
NIP. 0
Gol. </v>
      </c>
      <c r="C27" s="166">
        <f>'Daftar Pegawai'!D24</f>
        <v>0</v>
      </c>
      <c r="D27" s="167">
        <f>'Daftar Pegawai'!E24</f>
        <v>0</v>
      </c>
      <c r="E27" s="168">
        <f>'Daftar Pegawai'!F24</f>
        <v>0</v>
      </c>
      <c r="F27" s="169">
        <f>IF('Daftar Pegawai'!D24 = "- JPT Pratama", 100%,)</f>
        <v>0</v>
      </c>
      <c r="G27" s="170">
        <f>'Daftar Pegawai'!G24*60%</f>
        <v>0</v>
      </c>
      <c r="H27" s="171">
        <f>(100%-Table57[[#This Row],[6]])*Table57[[#This Row],[7]]</f>
        <v>0</v>
      </c>
      <c r="I27" s="172">
        <f>Table57[[#This Row],[7]]-Table57[[#This Row],[8]]</f>
        <v>0</v>
      </c>
      <c r="J27" s="173">
        <f>100%-'Rekap Harian'!IF30</f>
        <v>0</v>
      </c>
      <c r="K27" s="170">
        <f>'Daftar Pegawai'!G24*40%</f>
        <v>0</v>
      </c>
      <c r="L27" s="171">
        <f>(100%-Table57[[#This Row],[10]])*Table57[[#This Row],[11]]</f>
        <v>0</v>
      </c>
      <c r="M27" s="172">
        <f>Table57[[#This Row],[11]]-Table57[[#This Row],[12]]</f>
        <v>0</v>
      </c>
      <c r="N27" s="200">
        <f>'Daftar Pegawai'!I24</f>
        <v>0</v>
      </c>
    </row>
    <row r="28" spans="1:14" s="174" customFormat="1" ht="54.95" customHeight="1" x14ac:dyDescent="0.25">
      <c r="A28" s="164" t="str">
        <f t="shared" si="0"/>
        <v>21.</v>
      </c>
      <c r="B28" s="165" t="str">
        <f>'Rekap Harian'!B31 &amp; CHAR(10) &amp; "NIP. " &amp; 'Rekap Harian'!C31 &amp; CHAR(10) &amp; "Gol. " &amp;'Daftar Pegawai'!H25</f>
        <v xml:space="preserve">0
NIP. 0
Gol. </v>
      </c>
      <c r="C28" s="166">
        <f>'Daftar Pegawai'!D25</f>
        <v>0</v>
      </c>
      <c r="D28" s="167">
        <f>'Daftar Pegawai'!E25</f>
        <v>0</v>
      </c>
      <c r="E28" s="168">
        <f>'Daftar Pegawai'!F25</f>
        <v>0</v>
      </c>
      <c r="F28" s="169">
        <f>IF('Daftar Pegawai'!D25 = "- JPT Pratama", 100%,)</f>
        <v>0</v>
      </c>
      <c r="G28" s="170">
        <f>'Daftar Pegawai'!G25*60%</f>
        <v>0</v>
      </c>
      <c r="H28" s="171">
        <f>(100%-Table57[[#This Row],[6]])*Table57[[#This Row],[7]]</f>
        <v>0</v>
      </c>
      <c r="I28" s="172">
        <f>Table57[[#This Row],[7]]-Table57[[#This Row],[8]]</f>
        <v>0</v>
      </c>
      <c r="J28" s="173">
        <f>100%-'Rekap Harian'!IF31</f>
        <v>0</v>
      </c>
      <c r="K28" s="170">
        <f>'Daftar Pegawai'!G25*40%</f>
        <v>0</v>
      </c>
      <c r="L28" s="171">
        <f>(100%-Table57[[#This Row],[10]])*Table57[[#This Row],[11]]</f>
        <v>0</v>
      </c>
      <c r="M28" s="172">
        <f>Table57[[#This Row],[11]]-Table57[[#This Row],[12]]</f>
        <v>0</v>
      </c>
      <c r="N28" s="200">
        <f>'Daftar Pegawai'!I25</f>
        <v>0</v>
      </c>
    </row>
    <row r="29" spans="1:14" s="174" customFormat="1" ht="54.95" customHeight="1" x14ac:dyDescent="0.25">
      <c r="A29" s="164" t="str">
        <f t="shared" si="0"/>
        <v>22.</v>
      </c>
      <c r="B29" s="165" t="str">
        <f>'Rekap Harian'!B32 &amp; CHAR(10) &amp; "NIP. " &amp; 'Rekap Harian'!C32 &amp; CHAR(10) &amp; "Gol. " &amp;'Daftar Pegawai'!H26</f>
        <v xml:space="preserve">0
NIP. 0
Gol. </v>
      </c>
      <c r="C29" s="166">
        <f>'Daftar Pegawai'!D26</f>
        <v>0</v>
      </c>
      <c r="D29" s="167">
        <f>'Daftar Pegawai'!E26</f>
        <v>0</v>
      </c>
      <c r="E29" s="168">
        <f>'Daftar Pegawai'!F26</f>
        <v>0</v>
      </c>
      <c r="F29" s="169">
        <f>IF('Daftar Pegawai'!D26 = "- JPT Pratama", 100%,)</f>
        <v>0</v>
      </c>
      <c r="G29" s="170">
        <f>'Daftar Pegawai'!G26*60%</f>
        <v>0</v>
      </c>
      <c r="H29" s="171">
        <f>(100%-Table57[[#This Row],[6]])*Table57[[#This Row],[7]]</f>
        <v>0</v>
      </c>
      <c r="I29" s="172">
        <f>Table57[[#This Row],[7]]-Table57[[#This Row],[8]]</f>
        <v>0</v>
      </c>
      <c r="J29" s="173">
        <f>100%-'Rekap Harian'!IF32</f>
        <v>0</v>
      </c>
      <c r="K29" s="170">
        <f>'Daftar Pegawai'!G26*40%</f>
        <v>0</v>
      </c>
      <c r="L29" s="171">
        <f>(100%-Table57[[#This Row],[10]])*Table57[[#This Row],[11]]</f>
        <v>0</v>
      </c>
      <c r="M29" s="172">
        <f>Table57[[#This Row],[11]]-Table57[[#This Row],[12]]</f>
        <v>0</v>
      </c>
      <c r="N29" s="200">
        <f>'Daftar Pegawai'!I26</f>
        <v>0</v>
      </c>
    </row>
    <row r="30" spans="1:14" s="174" customFormat="1" ht="54.95" customHeight="1" x14ac:dyDescent="0.25">
      <c r="A30" s="164" t="str">
        <f t="shared" si="0"/>
        <v>23.</v>
      </c>
      <c r="B30" s="165" t="str">
        <f>'Rekap Harian'!B33 &amp; CHAR(10) &amp; "NIP. " &amp; 'Rekap Harian'!C33 &amp; CHAR(10) &amp; "Gol. " &amp;'Daftar Pegawai'!H27</f>
        <v xml:space="preserve">0
NIP. 0
Gol. </v>
      </c>
      <c r="C30" s="166">
        <f>'Daftar Pegawai'!D27</f>
        <v>0</v>
      </c>
      <c r="D30" s="167">
        <f>'Daftar Pegawai'!E27</f>
        <v>0</v>
      </c>
      <c r="E30" s="168">
        <f>'Daftar Pegawai'!F27</f>
        <v>0</v>
      </c>
      <c r="F30" s="169">
        <f>IF('Daftar Pegawai'!D27 = "- JPT Pratama", 100%,)</f>
        <v>0</v>
      </c>
      <c r="G30" s="170">
        <f>'Daftar Pegawai'!G27*60%</f>
        <v>0</v>
      </c>
      <c r="H30" s="171">
        <f>(100%-Table57[[#This Row],[6]])*Table57[[#This Row],[7]]</f>
        <v>0</v>
      </c>
      <c r="I30" s="172">
        <f>Table57[[#This Row],[7]]-Table57[[#This Row],[8]]</f>
        <v>0</v>
      </c>
      <c r="J30" s="173">
        <f>100%-'Rekap Harian'!IF33</f>
        <v>0</v>
      </c>
      <c r="K30" s="170">
        <f>'Daftar Pegawai'!G27*40%</f>
        <v>0</v>
      </c>
      <c r="L30" s="171">
        <f>(100%-Table57[[#This Row],[10]])*Table57[[#This Row],[11]]</f>
        <v>0</v>
      </c>
      <c r="M30" s="172">
        <f>Table57[[#This Row],[11]]-Table57[[#This Row],[12]]</f>
        <v>0</v>
      </c>
      <c r="N30" s="200">
        <f>'Daftar Pegawai'!I27</f>
        <v>0</v>
      </c>
    </row>
    <row r="31" spans="1:14" s="174" customFormat="1" ht="54.95" customHeight="1" x14ac:dyDescent="0.25">
      <c r="A31" s="164" t="str">
        <f t="shared" si="0"/>
        <v>24.</v>
      </c>
      <c r="B31" s="165" t="str">
        <f>'Rekap Harian'!B34 &amp; CHAR(10) &amp; "NIP. " &amp; 'Rekap Harian'!C34 &amp; CHAR(10) &amp; "Gol. " &amp;'Daftar Pegawai'!H28</f>
        <v xml:space="preserve">0
NIP. 0
Gol. </v>
      </c>
      <c r="C31" s="166">
        <f>'Daftar Pegawai'!D28</f>
        <v>0</v>
      </c>
      <c r="D31" s="167">
        <f>'Daftar Pegawai'!E28</f>
        <v>0</v>
      </c>
      <c r="E31" s="168">
        <f>'Daftar Pegawai'!F28</f>
        <v>0</v>
      </c>
      <c r="F31" s="169">
        <f>IF('Daftar Pegawai'!D28 = "- JPT Pratama", 100%,)</f>
        <v>0</v>
      </c>
      <c r="G31" s="170">
        <f>'Daftar Pegawai'!G28*60%</f>
        <v>0</v>
      </c>
      <c r="H31" s="171">
        <f>(100%-Table57[[#This Row],[6]])*Table57[[#This Row],[7]]</f>
        <v>0</v>
      </c>
      <c r="I31" s="172">
        <f>Table57[[#This Row],[7]]-Table57[[#This Row],[8]]</f>
        <v>0</v>
      </c>
      <c r="J31" s="173">
        <f>100%-'Rekap Harian'!IF34</f>
        <v>0</v>
      </c>
      <c r="K31" s="170">
        <f>'Daftar Pegawai'!G28*40%</f>
        <v>0</v>
      </c>
      <c r="L31" s="171">
        <f>(100%-Table57[[#This Row],[10]])*Table57[[#This Row],[11]]</f>
        <v>0</v>
      </c>
      <c r="M31" s="172">
        <f>Table57[[#This Row],[11]]-Table57[[#This Row],[12]]</f>
        <v>0</v>
      </c>
      <c r="N31" s="200">
        <f>'Daftar Pegawai'!I28</f>
        <v>0</v>
      </c>
    </row>
    <row r="32" spans="1:14" s="174" customFormat="1" ht="54.95" customHeight="1" x14ac:dyDescent="0.25">
      <c r="A32" s="164" t="str">
        <f t="shared" si="0"/>
        <v>25.</v>
      </c>
      <c r="B32" s="165" t="str">
        <f>'Rekap Harian'!B35 &amp; CHAR(10) &amp; "NIP. " &amp; 'Rekap Harian'!C35 &amp; CHAR(10) &amp; "Gol. " &amp;'Daftar Pegawai'!H29</f>
        <v xml:space="preserve">0
NIP. 0
Gol. </v>
      </c>
      <c r="C32" s="166">
        <f>'Daftar Pegawai'!D29</f>
        <v>0</v>
      </c>
      <c r="D32" s="167">
        <f>'Daftar Pegawai'!E29</f>
        <v>0</v>
      </c>
      <c r="E32" s="168">
        <f>'Daftar Pegawai'!F29</f>
        <v>0</v>
      </c>
      <c r="F32" s="169">
        <f>IF('Daftar Pegawai'!D29 = "- JPT Pratama", 100%,)</f>
        <v>0</v>
      </c>
      <c r="G32" s="170">
        <f>'Daftar Pegawai'!G29*60%</f>
        <v>0</v>
      </c>
      <c r="H32" s="171">
        <f>(100%-Table57[[#This Row],[6]])*Table57[[#This Row],[7]]</f>
        <v>0</v>
      </c>
      <c r="I32" s="172">
        <f>Table57[[#This Row],[7]]-Table57[[#This Row],[8]]</f>
        <v>0</v>
      </c>
      <c r="J32" s="173">
        <f>100%-'Rekap Harian'!IF35</f>
        <v>0</v>
      </c>
      <c r="K32" s="170">
        <f>'Daftar Pegawai'!G29*40%</f>
        <v>0</v>
      </c>
      <c r="L32" s="171">
        <f>(100%-Table57[[#This Row],[10]])*Table57[[#This Row],[11]]</f>
        <v>0</v>
      </c>
      <c r="M32" s="172">
        <f>Table57[[#This Row],[11]]-Table57[[#This Row],[12]]</f>
        <v>0</v>
      </c>
      <c r="N32" s="200">
        <f>'Daftar Pegawai'!I29</f>
        <v>0</v>
      </c>
    </row>
    <row r="33" spans="1:14" s="174" customFormat="1" ht="54.95" customHeight="1" x14ac:dyDescent="0.25">
      <c r="A33" s="164" t="str">
        <f t="shared" si="0"/>
        <v>26.</v>
      </c>
      <c r="B33" s="165" t="str">
        <f>'Rekap Harian'!B36 &amp; CHAR(10) &amp; "NIP. " &amp; 'Rekap Harian'!C36 &amp; CHAR(10) &amp; "Gol. " &amp;'Daftar Pegawai'!H30</f>
        <v xml:space="preserve">0
NIP. 0
Gol. </v>
      </c>
      <c r="C33" s="166">
        <f>'Daftar Pegawai'!D30</f>
        <v>0</v>
      </c>
      <c r="D33" s="167">
        <f>'Daftar Pegawai'!E30</f>
        <v>0</v>
      </c>
      <c r="E33" s="168">
        <f>'Daftar Pegawai'!F30</f>
        <v>0</v>
      </c>
      <c r="F33" s="169">
        <f>IF('Daftar Pegawai'!D30 = "- JPT Pratama", 100%,)</f>
        <v>0</v>
      </c>
      <c r="G33" s="170">
        <f>'Daftar Pegawai'!G30*60%</f>
        <v>0</v>
      </c>
      <c r="H33" s="171">
        <f>(100%-Table57[[#This Row],[6]])*Table57[[#This Row],[7]]</f>
        <v>0</v>
      </c>
      <c r="I33" s="172">
        <f>Table57[[#This Row],[7]]-Table57[[#This Row],[8]]</f>
        <v>0</v>
      </c>
      <c r="J33" s="173">
        <f>100%-'Rekap Harian'!IF36</f>
        <v>0</v>
      </c>
      <c r="K33" s="170">
        <f>'Daftar Pegawai'!G30*40%</f>
        <v>0</v>
      </c>
      <c r="L33" s="171">
        <f>(100%-Table57[[#This Row],[10]])*Table57[[#This Row],[11]]</f>
        <v>0</v>
      </c>
      <c r="M33" s="172">
        <f>Table57[[#This Row],[11]]-Table57[[#This Row],[12]]</f>
        <v>0</v>
      </c>
      <c r="N33" s="200">
        <f>'Daftar Pegawai'!I30</f>
        <v>0</v>
      </c>
    </row>
    <row r="34" spans="1:14" s="174" customFormat="1" ht="54.95" customHeight="1" x14ac:dyDescent="0.25">
      <c r="A34" s="164" t="str">
        <f t="shared" si="0"/>
        <v>27.</v>
      </c>
      <c r="B34" s="165" t="str">
        <f>'Rekap Harian'!B37 &amp; CHAR(10) &amp; "NIP. " &amp; 'Rekap Harian'!C37 &amp; CHAR(10) &amp; "Gol. " &amp;'Daftar Pegawai'!H31</f>
        <v xml:space="preserve">0
NIP. 0
Gol. </v>
      </c>
      <c r="C34" s="166">
        <f>'Daftar Pegawai'!D31</f>
        <v>0</v>
      </c>
      <c r="D34" s="167">
        <f>'Daftar Pegawai'!E31</f>
        <v>0</v>
      </c>
      <c r="E34" s="168">
        <f>'Daftar Pegawai'!F31</f>
        <v>0</v>
      </c>
      <c r="F34" s="169">
        <f>IF('Daftar Pegawai'!D31 = "- JPT Pratama", 100%,)</f>
        <v>0</v>
      </c>
      <c r="G34" s="170">
        <f>'Daftar Pegawai'!G31*60%</f>
        <v>0</v>
      </c>
      <c r="H34" s="171">
        <f>(100%-Table57[[#This Row],[6]])*Table57[[#This Row],[7]]</f>
        <v>0</v>
      </c>
      <c r="I34" s="172">
        <f>Table57[[#This Row],[7]]-Table57[[#This Row],[8]]</f>
        <v>0</v>
      </c>
      <c r="J34" s="173">
        <f>100%-'Rekap Harian'!IF37</f>
        <v>0</v>
      </c>
      <c r="K34" s="170">
        <f>'Daftar Pegawai'!G31*40%</f>
        <v>0</v>
      </c>
      <c r="L34" s="171">
        <f>(100%-Table57[[#This Row],[10]])*Table57[[#This Row],[11]]</f>
        <v>0</v>
      </c>
      <c r="M34" s="172">
        <f>Table57[[#This Row],[11]]-Table57[[#This Row],[12]]</f>
        <v>0</v>
      </c>
      <c r="N34" s="200">
        <f>'Daftar Pegawai'!I31</f>
        <v>0</v>
      </c>
    </row>
    <row r="35" spans="1:14" s="174" customFormat="1" ht="54.95" customHeight="1" x14ac:dyDescent="0.25">
      <c r="A35" s="164" t="str">
        <f t="shared" si="0"/>
        <v>28.</v>
      </c>
      <c r="B35" s="165" t="str">
        <f>'Rekap Harian'!B38 &amp; CHAR(10) &amp; "NIP. " &amp; 'Rekap Harian'!C38 &amp; CHAR(10) &amp; "Gol. " &amp;'Daftar Pegawai'!H32</f>
        <v xml:space="preserve">0
NIP. 0
Gol. </v>
      </c>
      <c r="C35" s="166">
        <f>'Daftar Pegawai'!D32</f>
        <v>0</v>
      </c>
      <c r="D35" s="167">
        <f>'Daftar Pegawai'!E32</f>
        <v>0</v>
      </c>
      <c r="E35" s="168">
        <f>'Daftar Pegawai'!F32</f>
        <v>0</v>
      </c>
      <c r="F35" s="169">
        <f>IF('Daftar Pegawai'!D32 = "- JPT Pratama", 100%,)</f>
        <v>0</v>
      </c>
      <c r="G35" s="170">
        <f>'Daftar Pegawai'!G32*60%</f>
        <v>0</v>
      </c>
      <c r="H35" s="171">
        <f>(100%-Table57[[#This Row],[6]])*Table57[[#This Row],[7]]</f>
        <v>0</v>
      </c>
      <c r="I35" s="172">
        <f>Table57[[#This Row],[7]]-Table57[[#This Row],[8]]</f>
        <v>0</v>
      </c>
      <c r="J35" s="173">
        <f>100%-'Rekap Harian'!IF38</f>
        <v>0</v>
      </c>
      <c r="K35" s="170">
        <f>'Daftar Pegawai'!G32*40%</f>
        <v>0</v>
      </c>
      <c r="L35" s="171">
        <f>(100%-Table57[[#This Row],[10]])*Table57[[#This Row],[11]]</f>
        <v>0</v>
      </c>
      <c r="M35" s="172">
        <f>Table57[[#This Row],[11]]-Table57[[#This Row],[12]]</f>
        <v>0</v>
      </c>
      <c r="N35" s="200">
        <f>'Daftar Pegawai'!I32</f>
        <v>0</v>
      </c>
    </row>
    <row r="36" spans="1:14" s="174" customFormat="1" ht="54.95" customHeight="1" x14ac:dyDescent="0.25">
      <c r="A36" s="164" t="str">
        <f t="shared" si="0"/>
        <v>29.</v>
      </c>
      <c r="B36" s="165" t="str">
        <f>'Rekap Harian'!B39 &amp; CHAR(10) &amp; "NIP. " &amp; 'Rekap Harian'!C39 &amp; CHAR(10) &amp; "Gol. " &amp;'Daftar Pegawai'!H33</f>
        <v xml:space="preserve">0
NIP. 0
Gol. </v>
      </c>
      <c r="C36" s="166">
        <f>'Daftar Pegawai'!D33</f>
        <v>0</v>
      </c>
      <c r="D36" s="167">
        <f>'Daftar Pegawai'!E33</f>
        <v>0</v>
      </c>
      <c r="E36" s="168">
        <f>'Daftar Pegawai'!F33</f>
        <v>0</v>
      </c>
      <c r="F36" s="169">
        <f>IF('Daftar Pegawai'!D33 = "- JPT Pratama", 100%,)</f>
        <v>0</v>
      </c>
      <c r="G36" s="170">
        <f>'Daftar Pegawai'!G33*60%</f>
        <v>0</v>
      </c>
      <c r="H36" s="171">
        <f>(100%-Table57[[#This Row],[6]])*Table57[[#This Row],[7]]</f>
        <v>0</v>
      </c>
      <c r="I36" s="172">
        <f>Table57[[#This Row],[7]]-Table57[[#This Row],[8]]</f>
        <v>0</v>
      </c>
      <c r="J36" s="173">
        <f>100%-'Rekap Harian'!IF39</f>
        <v>0</v>
      </c>
      <c r="K36" s="170">
        <f>'Daftar Pegawai'!G33*40%</f>
        <v>0</v>
      </c>
      <c r="L36" s="171">
        <f>(100%-Table57[[#This Row],[10]])*Table57[[#This Row],[11]]</f>
        <v>0</v>
      </c>
      <c r="M36" s="172">
        <f>Table57[[#This Row],[11]]-Table57[[#This Row],[12]]</f>
        <v>0</v>
      </c>
      <c r="N36" s="200">
        <f>'Daftar Pegawai'!I33</f>
        <v>0</v>
      </c>
    </row>
    <row r="37" spans="1:14" s="174" customFormat="1" ht="54.95" customHeight="1" x14ac:dyDescent="0.25">
      <c r="A37" s="164" t="str">
        <f t="shared" si="0"/>
        <v>30.</v>
      </c>
      <c r="B37" s="165" t="str">
        <f>'Rekap Harian'!B40 &amp; CHAR(10) &amp; "NIP. " &amp; 'Rekap Harian'!C40 &amp; CHAR(10) &amp; "Gol. " &amp;'Daftar Pegawai'!H34</f>
        <v xml:space="preserve">0
NIP. 0
Gol. </v>
      </c>
      <c r="C37" s="166">
        <f>'Daftar Pegawai'!D34</f>
        <v>0</v>
      </c>
      <c r="D37" s="167">
        <f>'Daftar Pegawai'!E34</f>
        <v>0</v>
      </c>
      <c r="E37" s="168">
        <f>'Daftar Pegawai'!F34</f>
        <v>0</v>
      </c>
      <c r="F37" s="169">
        <f>IF('Daftar Pegawai'!D34 = "- JPT Pratama", 100%,)</f>
        <v>0</v>
      </c>
      <c r="G37" s="170">
        <f>'Daftar Pegawai'!G34*60%</f>
        <v>0</v>
      </c>
      <c r="H37" s="171">
        <f>(100%-Table57[[#This Row],[6]])*Table57[[#This Row],[7]]</f>
        <v>0</v>
      </c>
      <c r="I37" s="172">
        <f>Table57[[#This Row],[7]]-Table57[[#This Row],[8]]</f>
        <v>0</v>
      </c>
      <c r="J37" s="173">
        <f>100%-'Rekap Harian'!IF40</f>
        <v>0</v>
      </c>
      <c r="K37" s="170">
        <f>'Daftar Pegawai'!G34*40%</f>
        <v>0</v>
      </c>
      <c r="L37" s="171">
        <f>(100%-Table57[[#This Row],[10]])*Table57[[#This Row],[11]]</f>
        <v>0</v>
      </c>
      <c r="M37" s="172">
        <f>Table57[[#This Row],[11]]-Table57[[#This Row],[12]]</f>
        <v>0</v>
      </c>
      <c r="N37" s="200">
        <f>'Daftar Pegawai'!I34</f>
        <v>0</v>
      </c>
    </row>
    <row r="38" spans="1:14" s="174" customFormat="1" ht="54.95" customHeight="1" x14ac:dyDescent="0.25">
      <c r="A38" s="164" t="str">
        <f t="shared" si="0"/>
        <v>31.</v>
      </c>
      <c r="B38" s="165" t="str">
        <f>'Rekap Harian'!B41 &amp; CHAR(10) &amp; "NIP. " &amp; 'Rekap Harian'!C41 &amp; CHAR(10) &amp; "Gol. " &amp;'Daftar Pegawai'!H35</f>
        <v xml:space="preserve">0
NIP. 0
Gol. </v>
      </c>
      <c r="C38" s="166">
        <f>'Daftar Pegawai'!D35</f>
        <v>0</v>
      </c>
      <c r="D38" s="167">
        <f>'Daftar Pegawai'!E35</f>
        <v>0</v>
      </c>
      <c r="E38" s="168">
        <f>'Daftar Pegawai'!F35</f>
        <v>0</v>
      </c>
      <c r="F38" s="169">
        <f>IF('Daftar Pegawai'!D35 = "- JPT Pratama", 100%,)</f>
        <v>0</v>
      </c>
      <c r="G38" s="170">
        <f>'Daftar Pegawai'!G35*60%</f>
        <v>0</v>
      </c>
      <c r="H38" s="171">
        <f>(100%-Table57[[#This Row],[6]])*Table57[[#This Row],[7]]</f>
        <v>0</v>
      </c>
      <c r="I38" s="172">
        <f>Table57[[#This Row],[7]]-Table57[[#This Row],[8]]</f>
        <v>0</v>
      </c>
      <c r="J38" s="173">
        <f>100%-'Rekap Harian'!IF41</f>
        <v>0</v>
      </c>
      <c r="K38" s="170">
        <f>'Daftar Pegawai'!G35*40%</f>
        <v>0</v>
      </c>
      <c r="L38" s="171">
        <f>(100%-Table57[[#This Row],[10]])*Table57[[#This Row],[11]]</f>
        <v>0</v>
      </c>
      <c r="M38" s="172">
        <f>Table57[[#This Row],[11]]-Table57[[#This Row],[12]]</f>
        <v>0</v>
      </c>
      <c r="N38" s="200">
        <f>'Daftar Pegawai'!I35</f>
        <v>0</v>
      </c>
    </row>
    <row r="39" spans="1:14" s="174" customFormat="1" ht="54.95" customHeight="1" x14ac:dyDescent="0.25">
      <c r="A39" s="164" t="str">
        <f t="shared" si="0"/>
        <v>32.</v>
      </c>
      <c r="B39" s="165" t="str">
        <f>'Rekap Harian'!B42 &amp; CHAR(10) &amp; "NIP. " &amp; 'Rekap Harian'!C42 &amp; CHAR(10) &amp; "Gol. " &amp;'Daftar Pegawai'!H36</f>
        <v xml:space="preserve">0
NIP. 0
Gol. </v>
      </c>
      <c r="C39" s="166">
        <f>'Daftar Pegawai'!D36</f>
        <v>0</v>
      </c>
      <c r="D39" s="167">
        <f>'Daftar Pegawai'!E36</f>
        <v>0</v>
      </c>
      <c r="E39" s="168">
        <f>'Daftar Pegawai'!F36</f>
        <v>0</v>
      </c>
      <c r="F39" s="169">
        <f>IF('Daftar Pegawai'!D36 = "- JPT Pratama", 100%,)</f>
        <v>0</v>
      </c>
      <c r="G39" s="170">
        <f>'Daftar Pegawai'!G36*60%</f>
        <v>0</v>
      </c>
      <c r="H39" s="171">
        <f>(100%-Table57[[#This Row],[6]])*Table57[[#This Row],[7]]</f>
        <v>0</v>
      </c>
      <c r="I39" s="172">
        <f>Table57[[#This Row],[7]]-Table57[[#This Row],[8]]</f>
        <v>0</v>
      </c>
      <c r="J39" s="173">
        <f>100%-'Rekap Harian'!IF42</f>
        <v>0</v>
      </c>
      <c r="K39" s="170">
        <f>'Daftar Pegawai'!G36*40%</f>
        <v>0</v>
      </c>
      <c r="L39" s="171">
        <f>(100%-Table57[[#This Row],[10]])*Table57[[#This Row],[11]]</f>
        <v>0</v>
      </c>
      <c r="M39" s="172">
        <f>Table57[[#This Row],[11]]-Table57[[#This Row],[12]]</f>
        <v>0</v>
      </c>
      <c r="N39" s="200">
        <f>'Daftar Pegawai'!I36</f>
        <v>0</v>
      </c>
    </row>
    <row r="40" spans="1:14" s="174" customFormat="1" ht="54.95" customHeight="1" x14ac:dyDescent="0.25">
      <c r="A40" s="164" t="str">
        <f t="shared" si="0"/>
        <v>33.</v>
      </c>
      <c r="B40" s="165" t="str">
        <f>'Rekap Harian'!B43 &amp; CHAR(10) &amp; "NIP. " &amp; 'Rekap Harian'!C43 &amp; CHAR(10) &amp; "Gol. " &amp;'Daftar Pegawai'!H37</f>
        <v xml:space="preserve">0
NIP. 0
Gol. </v>
      </c>
      <c r="C40" s="166">
        <f>'Daftar Pegawai'!D37</f>
        <v>0</v>
      </c>
      <c r="D40" s="167">
        <f>'Daftar Pegawai'!E37</f>
        <v>0</v>
      </c>
      <c r="E40" s="168">
        <f>'Daftar Pegawai'!F37</f>
        <v>0</v>
      </c>
      <c r="F40" s="169">
        <f>IF('Daftar Pegawai'!D37 = "- JPT Pratama", 100%,)</f>
        <v>0</v>
      </c>
      <c r="G40" s="170">
        <f>'Daftar Pegawai'!G37*60%</f>
        <v>0</v>
      </c>
      <c r="H40" s="171">
        <f>(100%-Table57[[#This Row],[6]])*Table57[[#This Row],[7]]</f>
        <v>0</v>
      </c>
      <c r="I40" s="172">
        <f>Table57[[#This Row],[7]]-Table57[[#This Row],[8]]</f>
        <v>0</v>
      </c>
      <c r="J40" s="173">
        <f>100%-'Rekap Harian'!IF43</f>
        <v>0</v>
      </c>
      <c r="K40" s="170">
        <f>'Daftar Pegawai'!G37*40%</f>
        <v>0</v>
      </c>
      <c r="L40" s="171">
        <f>(100%-Table57[[#This Row],[10]])*Table57[[#This Row],[11]]</f>
        <v>0</v>
      </c>
      <c r="M40" s="172">
        <f>Table57[[#This Row],[11]]-Table57[[#This Row],[12]]</f>
        <v>0</v>
      </c>
      <c r="N40" s="200">
        <f>'Daftar Pegawai'!I37</f>
        <v>0</v>
      </c>
    </row>
    <row r="41" spans="1:14" s="174" customFormat="1" ht="54.95" customHeight="1" x14ac:dyDescent="0.25">
      <c r="A41" s="164" t="str">
        <f t="shared" si="0"/>
        <v>34.</v>
      </c>
      <c r="B41" s="165" t="str">
        <f>'Rekap Harian'!B44 &amp; CHAR(10) &amp; "NIP. " &amp; 'Rekap Harian'!C44 &amp; CHAR(10) &amp; "Gol. " &amp;'Daftar Pegawai'!H38</f>
        <v xml:space="preserve">0
NIP. 0
Gol. </v>
      </c>
      <c r="C41" s="166">
        <f>'Daftar Pegawai'!D38</f>
        <v>0</v>
      </c>
      <c r="D41" s="167">
        <f>'Daftar Pegawai'!E38</f>
        <v>0</v>
      </c>
      <c r="E41" s="168">
        <f>'Daftar Pegawai'!F38</f>
        <v>0</v>
      </c>
      <c r="F41" s="169">
        <f>IF('Daftar Pegawai'!D38 = "- JPT Pratama", 100%,)</f>
        <v>0</v>
      </c>
      <c r="G41" s="170">
        <f>'Daftar Pegawai'!G38*60%</f>
        <v>0</v>
      </c>
      <c r="H41" s="171">
        <f>(100%-Table57[[#This Row],[6]])*Table57[[#This Row],[7]]</f>
        <v>0</v>
      </c>
      <c r="I41" s="172">
        <f>Table57[[#This Row],[7]]-Table57[[#This Row],[8]]</f>
        <v>0</v>
      </c>
      <c r="J41" s="173">
        <f>100%-'Rekap Harian'!IF44</f>
        <v>0</v>
      </c>
      <c r="K41" s="170">
        <f>'Daftar Pegawai'!G38*40%</f>
        <v>0</v>
      </c>
      <c r="L41" s="171">
        <f>(100%-Table57[[#This Row],[10]])*Table57[[#This Row],[11]]</f>
        <v>0</v>
      </c>
      <c r="M41" s="172">
        <f>Table57[[#This Row],[11]]-Table57[[#This Row],[12]]</f>
        <v>0</v>
      </c>
      <c r="N41" s="200">
        <f>'Daftar Pegawai'!I38</f>
        <v>0</v>
      </c>
    </row>
    <row r="42" spans="1:14" s="174" customFormat="1" ht="54.95" customHeight="1" x14ac:dyDescent="0.25">
      <c r="A42" s="164" t="str">
        <f t="shared" si="0"/>
        <v>35.</v>
      </c>
      <c r="B42" s="165" t="str">
        <f>'Rekap Harian'!B45 &amp; CHAR(10) &amp; "NIP. " &amp; 'Rekap Harian'!C45 &amp; CHAR(10) &amp; "Gol. " &amp;'Daftar Pegawai'!H39</f>
        <v xml:space="preserve">0
NIP. 0
Gol. </v>
      </c>
      <c r="C42" s="166">
        <f>'Daftar Pegawai'!D39</f>
        <v>0</v>
      </c>
      <c r="D42" s="167">
        <f>'Daftar Pegawai'!E39</f>
        <v>0</v>
      </c>
      <c r="E42" s="168">
        <f>'Daftar Pegawai'!F39</f>
        <v>0</v>
      </c>
      <c r="F42" s="169">
        <f>IF('Daftar Pegawai'!D39 = "- JPT Pratama", 100%,)</f>
        <v>0</v>
      </c>
      <c r="G42" s="170">
        <f>'Daftar Pegawai'!G39*60%</f>
        <v>0</v>
      </c>
      <c r="H42" s="171">
        <f>(100%-Table57[[#This Row],[6]])*Table57[[#This Row],[7]]</f>
        <v>0</v>
      </c>
      <c r="I42" s="172">
        <f>Table57[[#This Row],[7]]-Table57[[#This Row],[8]]</f>
        <v>0</v>
      </c>
      <c r="J42" s="173">
        <f>100%-'Rekap Harian'!IF45</f>
        <v>0</v>
      </c>
      <c r="K42" s="170">
        <f>'Daftar Pegawai'!G39*40%</f>
        <v>0</v>
      </c>
      <c r="L42" s="171">
        <f>(100%-Table57[[#This Row],[10]])*Table57[[#This Row],[11]]</f>
        <v>0</v>
      </c>
      <c r="M42" s="172">
        <f>Table57[[#This Row],[11]]-Table57[[#This Row],[12]]</f>
        <v>0</v>
      </c>
      <c r="N42" s="200">
        <f>'Daftar Pegawai'!I39</f>
        <v>0</v>
      </c>
    </row>
    <row r="43" spans="1:14" s="174" customFormat="1" ht="54.95" customHeight="1" x14ac:dyDescent="0.25">
      <c r="A43" s="164" t="str">
        <f t="shared" si="0"/>
        <v>36.</v>
      </c>
      <c r="B43" s="165" t="str">
        <f>'Rekap Harian'!B46 &amp; CHAR(10) &amp; "NIP. " &amp; 'Rekap Harian'!C46 &amp; CHAR(10) &amp; "Gol. " &amp;'Daftar Pegawai'!H40</f>
        <v xml:space="preserve">0
NIP. 0
Gol. </v>
      </c>
      <c r="C43" s="166">
        <f>'Daftar Pegawai'!D40</f>
        <v>0</v>
      </c>
      <c r="D43" s="167">
        <f>'Daftar Pegawai'!E40</f>
        <v>0</v>
      </c>
      <c r="E43" s="168">
        <f>'Daftar Pegawai'!F40</f>
        <v>0</v>
      </c>
      <c r="F43" s="169">
        <f>IF('Daftar Pegawai'!D40 = "- JPT Pratama", 100%,)</f>
        <v>0</v>
      </c>
      <c r="G43" s="170">
        <f>'Daftar Pegawai'!G40*60%</f>
        <v>0</v>
      </c>
      <c r="H43" s="171">
        <f>(100%-Table57[[#This Row],[6]])*Table57[[#This Row],[7]]</f>
        <v>0</v>
      </c>
      <c r="I43" s="172">
        <f>Table57[[#This Row],[7]]-Table57[[#This Row],[8]]</f>
        <v>0</v>
      </c>
      <c r="J43" s="173">
        <f>100%-'Rekap Harian'!IF46</f>
        <v>0</v>
      </c>
      <c r="K43" s="170">
        <f>'Daftar Pegawai'!G40*40%</f>
        <v>0</v>
      </c>
      <c r="L43" s="171">
        <f>(100%-Table57[[#This Row],[10]])*Table57[[#This Row],[11]]</f>
        <v>0</v>
      </c>
      <c r="M43" s="172">
        <f>Table57[[#This Row],[11]]-Table57[[#This Row],[12]]</f>
        <v>0</v>
      </c>
      <c r="N43" s="200">
        <f>'Daftar Pegawai'!I40</f>
        <v>0</v>
      </c>
    </row>
    <row r="44" spans="1:14" s="174" customFormat="1" ht="54.95" customHeight="1" x14ac:dyDescent="0.25">
      <c r="A44" s="164" t="str">
        <f t="shared" si="0"/>
        <v>37.</v>
      </c>
      <c r="B44" s="165" t="str">
        <f>'Rekap Harian'!B47 &amp; CHAR(10) &amp; "NIP. " &amp; 'Rekap Harian'!C47 &amp; CHAR(10) &amp; "Gol. " &amp;'Daftar Pegawai'!H41</f>
        <v xml:space="preserve">0
NIP. 0
Gol. </v>
      </c>
      <c r="C44" s="166">
        <f>'Daftar Pegawai'!D41</f>
        <v>0</v>
      </c>
      <c r="D44" s="167">
        <f>'Daftar Pegawai'!E41</f>
        <v>0</v>
      </c>
      <c r="E44" s="168">
        <f>'Daftar Pegawai'!F41</f>
        <v>0</v>
      </c>
      <c r="F44" s="169">
        <f>IF('Daftar Pegawai'!D41 = "- JPT Pratama", 100%,)</f>
        <v>0</v>
      </c>
      <c r="G44" s="170">
        <f>'Daftar Pegawai'!G41*60%</f>
        <v>0</v>
      </c>
      <c r="H44" s="171">
        <f>(100%-Table57[[#This Row],[6]])*Table57[[#This Row],[7]]</f>
        <v>0</v>
      </c>
      <c r="I44" s="172">
        <f>Table57[[#This Row],[7]]-Table57[[#This Row],[8]]</f>
        <v>0</v>
      </c>
      <c r="J44" s="173">
        <f>100%-'Rekap Harian'!IF47</f>
        <v>0</v>
      </c>
      <c r="K44" s="170">
        <f>'Daftar Pegawai'!G41*40%</f>
        <v>0</v>
      </c>
      <c r="L44" s="171">
        <f>(100%-Table57[[#This Row],[10]])*Table57[[#This Row],[11]]</f>
        <v>0</v>
      </c>
      <c r="M44" s="172">
        <f>Table57[[#This Row],[11]]-Table57[[#This Row],[12]]</f>
        <v>0</v>
      </c>
      <c r="N44" s="200">
        <f>'Daftar Pegawai'!I41</f>
        <v>0</v>
      </c>
    </row>
    <row r="45" spans="1:14" s="174" customFormat="1" ht="54.95" customHeight="1" x14ac:dyDescent="0.25">
      <c r="A45" s="164" t="str">
        <f t="shared" si="0"/>
        <v>38.</v>
      </c>
      <c r="B45" s="165" t="str">
        <f>'Rekap Harian'!B48 &amp; CHAR(10) &amp; "NIP. " &amp; 'Rekap Harian'!C48 &amp; CHAR(10) &amp; "Gol. " &amp;'Daftar Pegawai'!H42</f>
        <v xml:space="preserve">0
NIP. 0
Gol. </v>
      </c>
      <c r="C45" s="166">
        <f>'Daftar Pegawai'!D42</f>
        <v>0</v>
      </c>
      <c r="D45" s="167">
        <f>'Daftar Pegawai'!E42</f>
        <v>0</v>
      </c>
      <c r="E45" s="168">
        <f>'Daftar Pegawai'!F42</f>
        <v>0</v>
      </c>
      <c r="F45" s="169">
        <f>IF('Daftar Pegawai'!D42 = "- JPT Pratama", 100%,)</f>
        <v>0</v>
      </c>
      <c r="G45" s="170">
        <f>'Daftar Pegawai'!G42*60%</f>
        <v>0</v>
      </c>
      <c r="H45" s="171">
        <f>(100%-Table57[[#This Row],[6]])*Table57[[#This Row],[7]]</f>
        <v>0</v>
      </c>
      <c r="I45" s="172">
        <f>Table57[[#This Row],[7]]-Table57[[#This Row],[8]]</f>
        <v>0</v>
      </c>
      <c r="J45" s="173">
        <f>100%-'Rekap Harian'!IF48</f>
        <v>0</v>
      </c>
      <c r="K45" s="170">
        <f>'Daftar Pegawai'!G42*40%</f>
        <v>0</v>
      </c>
      <c r="L45" s="171">
        <f>(100%-Table57[[#This Row],[10]])*Table57[[#This Row],[11]]</f>
        <v>0</v>
      </c>
      <c r="M45" s="172">
        <f>Table57[[#This Row],[11]]-Table57[[#This Row],[12]]</f>
        <v>0</v>
      </c>
      <c r="N45" s="200">
        <f>'Daftar Pegawai'!I42</f>
        <v>0</v>
      </c>
    </row>
    <row r="46" spans="1:14" s="174" customFormat="1" ht="54.95" customHeight="1" x14ac:dyDescent="0.25">
      <c r="A46" s="164" t="str">
        <f t="shared" si="0"/>
        <v>39.</v>
      </c>
      <c r="B46" s="165" t="str">
        <f>'Rekap Harian'!B49 &amp; CHAR(10) &amp; "NIP. " &amp; 'Rekap Harian'!C49 &amp; CHAR(10) &amp; "Gol. " &amp;'Daftar Pegawai'!H43</f>
        <v xml:space="preserve">0
NIP. 0
Gol. </v>
      </c>
      <c r="C46" s="166">
        <f>'Daftar Pegawai'!D43</f>
        <v>0</v>
      </c>
      <c r="D46" s="167">
        <f>'Daftar Pegawai'!E43</f>
        <v>0</v>
      </c>
      <c r="E46" s="168">
        <f>'Daftar Pegawai'!F43</f>
        <v>0</v>
      </c>
      <c r="F46" s="169">
        <f>IF('Daftar Pegawai'!D43 = "- JPT Pratama", 100%,)</f>
        <v>0</v>
      </c>
      <c r="G46" s="170">
        <f>'Daftar Pegawai'!G43*60%</f>
        <v>0</v>
      </c>
      <c r="H46" s="171">
        <f>(100%-Table57[[#This Row],[6]])*Table57[[#This Row],[7]]</f>
        <v>0</v>
      </c>
      <c r="I46" s="172">
        <f>Table57[[#This Row],[7]]-Table57[[#This Row],[8]]</f>
        <v>0</v>
      </c>
      <c r="J46" s="173">
        <f>100%-'Rekap Harian'!IF49</f>
        <v>0</v>
      </c>
      <c r="K46" s="170">
        <f>'Daftar Pegawai'!G43*40%</f>
        <v>0</v>
      </c>
      <c r="L46" s="171">
        <f>(100%-Table57[[#This Row],[10]])*Table57[[#This Row],[11]]</f>
        <v>0</v>
      </c>
      <c r="M46" s="172">
        <f>Table57[[#This Row],[11]]-Table57[[#This Row],[12]]</f>
        <v>0</v>
      </c>
      <c r="N46" s="200">
        <f>'Daftar Pegawai'!I43</f>
        <v>0</v>
      </c>
    </row>
    <row r="47" spans="1:14" s="174" customFormat="1" ht="54.95" customHeight="1" x14ac:dyDescent="0.25">
      <c r="A47" s="164" t="str">
        <f t="shared" si="0"/>
        <v>40.</v>
      </c>
      <c r="B47" s="165" t="str">
        <f>'Rekap Harian'!B50 &amp; CHAR(10) &amp; "NIP. " &amp; 'Rekap Harian'!C50 &amp; CHAR(10) &amp; "Gol. " &amp;'Daftar Pegawai'!H44</f>
        <v xml:space="preserve">0
NIP. 0
Gol. </v>
      </c>
      <c r="C47" s="166">
        <f>'Daftar Pegawai'!D44</f>
        <v>0</v>
      </c>
      <c r="D47" s="167">
        <f>'Daftar Pegawai'!E44</f>
        <v>0</v>
      </c>
      <c r="E47" s="168">
        <f>'Daftar Pegawai'!F44</f>
        <v>0</v>
      </c>
      <c r="F47" s="169">
        <f>IF('Daftar Pegawai'!D44 = "- JPT Pratama", 100%,)</f>
        <v>0</v>
      </c>
      <c r="G47" s="170">
        <f>'Daftar Pegawai'!G44*60%</f>
        <v>0</v>
      </c>
      <c r="H47" s="171">
        <f>(100%-Table57[[#This Row],[6]])*Table57[[#This Row],[7]]</f>
        <v>0</v>
      </c>
      <c r="I47" s="172">
        <f>Table57[[#This Row],[7]]-Table57[[#This Row],[8]]</f>
        <v>0</v>
      </c>
      <c r="J47" s="173">
        <f>100%-'Rekap Harian'!IF50</f>
        <v>0</v>
      </c>
      <c r="K47" s="170">
        <f>'Daftar Pegawai'!G44*40%</f>
        <v>0</v>
      </c>
      <c r="L47" s="171">
        <f>(100%-Table57[[#This Row],[10]])*Table57[[#This Row],[11]]</f>
        <v>0</v>
      </c>
      <c r="M47" s="172">
        <f>Table57[[#This Row],[11]]-Table57[[#This Row],[12]]</f>
        <v>0</v>
      </c>
      <c r="N47" s="200">
        <f>'Daftar Pegawai'!I44</f>
        <v>0</v>
      </c>
    </row>
    <row r="48" spans="1:14" s="174" customFormat="1" ht="54.95" customHeight="1" x14ac:dyDescent="0.25">
      <c r="A48" s="164" t="str">
        <f t="shared" si="0"/>
        <v>41.</v>
      </c>
      <c r="B48" s="165" t="str">
        <f>'Rekap Harian'!B51 &amp; CHAR(10) &amp; "NIP. " &amp; 'Rekap Harian'!C51 &amp; CHAR(10) &amp; "Gol. " &amp;'Daftar Pegawai'!H45</f>
        <v xml:space="preserve">0
NIP. 0
Gol. </v>
      </c>
      <c r="C48" s="166">
        <f>'Daftar Pegawai'!D45</f>
        <v>0</v>
      </c>
      <c r="D48" s="167">
        <f>'Daftar Pegawai'!E45</f>
        <v>0</v>
      </c>
      <c r="E48" s="168">
        <f>'Daftar Pegawai'!F45</f>
        <v>0</v>
      </c>
      <c r="F48" s="169">
        <f>IF('Daftar Pegawai'!D45 = "- JPT Pratama", 100%,)</f>
        <v>0</v>
      </c>
      <c r="G48" s="170">
        <f>'Daftar Pegawai'!G45*60%</f>
        <v>0</v>
      </c>
      <c r="H48" s="171">
        <f>(100%-Table57[[#This Row],[6]])*Table57[[#This Row],[7]]</f>
        <v>0</v>
      </c>
      <c r="I48" s="172">
        <f>Table57[[#This Row],[7]]-Table57[[#This Row],[8]]</f>
        <v>0</v>
      </c>
      <c r="J48" s="173">
        <f>100%-'Rekap Harian'!IF51</f>
        <v>0</v>
      </c>
      <c r="K48" s="170">
        <f>'Daftar Pegawai'!G45*40%</f>
        <v>0</v>
      </c>
      <c r="L48" s="171">
        <f>(100%-Table57[[#This Row],[10]])*Table57[[#This Row],[11]]</f>
        <v>0</v>
      </c>
      <c r="M48" s="172">
        <f>Table57[[#This Row],[11]]-Table57[[#This Row],[12]]</f>
        <v>0</v>
      </c>
      <c r="N48" s="200">
        <f>'Daftar Pegawai'!I45</f>
        <v>0</v>
      </c>
    </row>
    <row r="49" spans="1:14" s="174" customFormat="1" ht="54.95" customHeight="1" x14ac:dyDescent="0.25">
      <c r="A49" s="164" t="str">
        <f t="shared" si="0"/>
        <v>42.</v>
      </c>
      <c r="B49" s="165" t="str">
        <f>'Rekap Harian'!B52 &amp; CHAR(10) &amp; "NIP. " &amp; 'Rekap Harian'!C52 &amp; CHAR(10) &amp; "Gol. " &amp;'Daftar Pegawai'!H46</f>
        <v xml:space="preserve">0
NIP. 0
Gol. </v>
      </c>
      <c r="C49" s="166">
        <f>'Daftar Pegawai'!D46</f>
        <v>0</v>
      </c>
      <c r="D49" s="167">
        <f>'Daftar Pegawai'!E46</f>
        <v>0</v>
      </c>
      <c r="E49" s="168">
        <f>'Daftar Pegawai'!F46</f>
        <v>0</v>
      </c>
      <c r="F49" s="169">
        <f>IF('Daftar Pegawai'!D46 = "- JPT Pratama", 100%,)</f>
        <v>0</v>
      </c>
      <c r="G49" s="170">
        <f>'Daftar Pegawai'!G46*60%</f>
        <v>0</v>
      </c>
      <c r="H49" s="171">
        <f>(100%-Table57[[#This Row],[6]])*Table57[[#This Row],[7]]</f>
        <v>0</v>
      </c>
      <c r="I49" s="172">
        <f>Table57[[#This Row],[7]]-Table57[[#This Row],[8]]</f>
        <v>0</v>
      </c>
      <c r="J49" s="173">
        <f>100%-'Rekap Harian'!IF52</f>
        <v>0</v>
      </c>
      <c r="K49" s="170">
        <f>'Daftar Pegawai'!G46*40%</f>
        <v>0</v>
      </c>
      <c r="L49" s="171">
        <f>(100%-Table57[[#This Row],[10]])*Table57[[#This Row],[11]]</f>
        <v>0</v>
      </c>
      <c r="M49" s="172">
        <f>Table57[[#This Row],[11]]-Table57[[#This Row],[12]]</f>
        <v>0</v>
      </c>
      <c r="N49" s="200">
        <f>'Daftar Pegawai'!I46</f>
        <v>0</v>
      </c>
    </row>
    <row r="50" spans="1:14" s="174" customFormat="1" ht="54.95" customHeight="1" x14ac:dyDescent="0.25">
      <c r="A50" s="164" t="str">
        <f t="shared" si="0"/>
        <v>43.</v>
      </c>
      <c r="B50" s="165" t="str">
        <f>'Rekap Harian'!B53 &amp; CHAR(10) &amp; "NIP. " &amp; 'Rekap Harian'!C53 &amp; CHAR(10) &amp; "Gol. " &amp;'Daftar Pegawai'!H47</f>
        <v xml:space="preserve">0
NIP. 0
Gol. </v>
      </c>
      <c r="C50" s="166">
        <f>'Daftar Pegawai'!D47</f>
        <v>0</v>
      </c>
      <c r="D50" s="167">
        <f>'Daftar Pegawai'!E47</f>
        <v>0</v>
      </c>
      <c r="E50" s="168">
        <f>'Daftar Pegawai'!F47</f>
        <v>0</v>
      </c>
      <c r="F50" s="169">
        <f>IF('Daftar Pegawai'!D47 = "- JPT Pratama", 100%,)</f>
        <v>0</v>
      </c>
      <c r="G50" s="170">
        <f>'Daftar Pegawai'!G47*60%</f>
        <v>0</v>
      </c>
      <c r="H50" s="171">
        <f>(100%-Table57[[#This Row],[6]])*Table57[[#This Row],[7]]</f>
        <v>0</v>
      </c>
      <c r="I50" s="172">
        <f>Table57[[#This Row],[7]]-Table57[[#This Row],[8]]</f>
        <v>0</v>
      </c>
      <c r="J50" s="173">
        <f>100%-'Rekap Harian'!IF53</f>
        <v>0</v>
      </c>
      <c r="K50" s="170">
        <f>'Daftar Pegawai'!G47*40%</f>
        <v>0</v>
      </c>
      <c r="L50" s="171">
        <f>(100%-Table57[[#This Row],[10]])*Table57[[#This Row],[11]]</f>
        <v>0</v>
      </c>
      <c r="M50" s="172">
        <f>Table57[[#This Row],[11]]-Table57[[#This Row],[12]]</f>
        <v>0</v>
      </c>
      <c r="N50" s="200">
        <f>'Daftar Pegawai'!I47</f>
        <v>0</v>
      </c>
    </row>
    <row r="51" spans="1:14" s="174" customFormat="1" ht="54.95" customHeight="1" x14ac:dyDescent="0.25">
      <c r="A51" s="164" t="str">
        <f t="shared" si="0"/>
        <v>44.</v>
      </c>
      <c r="B51" s="165" t="str">
        <f>'Rekap Harian'!B54 &amp; CHAR(10) &amp; "NIP. " &amp; 'Rekap Harian'!C54 &amp; CHAR(10) &amp; "Gol. " &amp;'Daftar Pegawai'!H48</f>
        <v xml:space="preserve">0
NIP. 0
Gol. </v>
      </c>
      <c r="C51" s="166">
        <f>'Daftar Pegawai'!D48</f>
        <v>0</v>
      </c>
      <c r="D51" s="167">
        <f>'Daftar Pegawai'!E48</f>
        <v>0</v>
      </c>
      <c r="E51" s="168">
        <f>'Daftar Pegawai'!F48</f>
        <v>0</v>
      </c>
      <c r="F51" s="169">
        <f>IF('Daftar Pegawai'!D48 = "- JPT Pratama", 100%,)</f>
        <v>0</v>
      </c>
      <c r="G51" s="170">
        <f>'Daftar Pegawai'!G48*60%</f>
        <v>0</v>
      </c>
      <c r="H51" s="171">
        <f>(100%-Table57[[#This Row],[6]])*Table57[[#This Row],[7]]</f>
        <v>0</v>
      </c>
      <c r="I51" s="172">
        <f>Table57[[#This Row],[7]]-Table57[[#This Row],[8]]</f>
        <v>0</v>
      </c>
      <c r="J51" s="173">
        <f>100%-'Rekap Harian'!IF54</f>
        <v>0</v>
      </c>
      <c r="K51" s="170">
        <f>'Daftar Pegawai'!G48*40%</f>
        <v>0</v>
      </c>
      <c r="L51" s="171">
        <f>(100%-Table57[[#This Row],[10]])*Table57[[#This Row],[11]]</f>
        <v>0</v>
      </c>
      <c r="M51" s="172">
        <f>Table57[[#This Row],[11]]-Table57[[#This Row],[12]]</f>
        <v>0</v>
      </c>
      <c r="N51" s="200">
        <f>'Daftar Pegawai'!I48</f>
        <v>0</v>
      </c>
    </row>
    <row r="52" spans="1:14" s="174" customFormat="1" ht="54.95" customHeight="1" x14ac:dyDescent="0.25">
      <c r="A52" s="164" t="str">
        <f t="shared" si="0"/>
        <v>45.</v>
      </c>
      <c r="B52" s="165" t="str">
        <f>'Rekap Harian'!B55 &amp; CHAR(10) &amp; "NIP. " &amp; 'Rekap Harian'!C55 &amp; CHAR(10) &amp; "Gol. " &amp;'Daftar Pegawai'!H49</f>
        <v xml:space="preserve">0
NIP. 0
Gol. </v>
      </c>
      <c r="C52" s="166">
        <f>'Daftar Pegawai'!D49</f>
        <v>0</v>
      </c>
      <c r="D52" s="167">
        <f>'Daftar Pegawai'!E49</f>
        <v>0</v>
      </c>
      <c r="E52" s="168">
        <f>'Daftar Pegawai'!F49</f>
        <v>0</v>
      </c>
      <c r="F52" s="169">
        <f>IF('Daftar Pegawai'!D49 = "- JPT Pratama", 100%,)</f>
        <v>0</v>
      </c>
      <c r="G52" s="170">
        <f>'Daftar Pegawai'!G49*60%</f>
        <v>0</v>
      </c>
      <c r="H52" s="171">
        <f>(100%-Table57[[#This Row],[6]])*Table57[[#This Row],[7]]</f>
        <v>0</v>
      </c>
      <c r="I52" s="172">
        <f>Table57[[#This Row],[7]]-Table57[[#This Row],[8]]</f>
        <v>0</v>
      </c>
      <c r="J52" s="173">
        <f>100%-'Rekap Harian'!IF55</f>
        <v>0</v>
      </c>
      <c r="K52" s="170">
        <f>'Daftar Pegawai'!G49*40%</f>
        <v>0</v>
      </c>
      <c r="L52" s="171">
        <f>(100%-Table57[[#This Row],[10]])*Table57[[#This Row],[11]]</f>
        <v>0</v>
      </c>
      <c r="M52" s="172">
        <f>Table57[[#This Row],[11]]-Table57[[#This Row],[12]]</f>
        <v>0</v>
      </c>
      <c r="N52" s="200">
        <f>'Daftar Pegawai'!I49</f>
        <v>0</v>
      </c>
    </row>
    <row r="53" spans="1:14" s="174" customFormat="1" ht="54.95" customHeight="1" x14ac:dyDescent="0.25">
      <c r="A53" s="164" t="str">
        <f t="shared" si="0"/>
        <v>46.</v>
      </c>
      <c r="B53" s="165" t="str">
        <f>'Rekap Harian'!B56 &amp; CHAR(10) &amp; "NIP. " &amp; 'Rekap Harian'!C56 &amp; CHAR(10) &amp; "Gol. " &amp;'Daftar Pegawai'!H50</f>
        <v xml:space="preserve">0
NIP. 0
Gol. </v>
      </c>
      <c r="C53" s="166">
        <f>'Daftar Pegawai'!D50</f>
        <v>0</v>
      </c>
      <c r="D53" s="167">
        <f>'Daftar Pegawai'!E50</f>
        <v>0</v>
      </c>
      <c r="E53" s="168">
        <f>'Daftar Pegawai'!F50</f>
        <v>0</v>
      </c>
      <c r="F53" s="169">
        <f>IF('Daftar Pegawai'!D50 = "- JPT Pratama", 100%,)</f>
        <v>0</v>
      </c>
      <c r="G53" s="170">
        <f>'Daftar Pegawai'!G50*60%</f>
        <v>0</v>
      </c>
      <c r="H53" s="171">
        <f>(100%-Table57[[#This Row],[6]])*Table57[[#This Row],[7]]</f>
        <v>0</v>
      </c>
      <c r="I53" s="172">
        <f>Table57[[#This Row],[7]]-Table57[[#This Row],[8]]</f>
        <v>0</v>
      </c>
      <c r="J53" s="173">
        <f>100%-'Rekap Harian'!IF56</f>
        <v>0</v>
      </c>
      <c r="K53" s="170">
        <f>'Daftar Pegawai'!G50*40%</f>
        <v>0</v>
      </c>
      <c r="L53" s="171">
        <f>(100%-Table57[[#This Row],[10]])*Table57[[#This Row],[11]]</f>
        <v>0</v>
      </c>
      <c r="M53" s="172">
        <f>Table57[[#This Row],[11]]-Table57[[#This Row],[12]]</f>
        <v>0</v>
      </c>
      <c r="N53" s="200">
        <f>'Daftar Pegawai'!I50</f>
        <v>0</v>
      </c>
    </row>
    <row r="54" spans="1:14" s="174" customFormat="1" ht="54.95" customHeight="1" x14ac:dyDescent="0.25">
      <c r="A54" s="164" t="str">
        <f t="shared" si="0"/>
        <v>47.</v>
      </c>
      <c r="B54" s="165" t="str">
        <f>'Rekap Harian'!B57 &amp; CHAR(10) &amp; "NIP. " &amp; 'Rekap Harian'!C57 &amp; CHAR(10) &amp; "Gol. " &amp;'Daftar Pegawai'!H51</f>
        <v xml:space="preserve">0
NIP. 0
Gol. </v>
      </c>
      <c r="C54" s="166">
        <f>'Daftar Pegawai'!D51</f>
        <v>0</v>
      </c>
      <c r="D54" s="167">
        <f>'Daftar Pegawai'!E51</f>
        <v>0</v>
      </c>
      <c r="E54" s="168">
        <f>'Daftar Pegawai'!F51</f>
        <v>0</v>
      </c>
      <c r="F54" s="169">
        <f>IF('Daftar Pegawai'!D51 = "- JPT Pratama", 100%,)</f>
        <v>0</v>
      </c>
      <c r="G54" s="170">
        <f>'Daftar Pegawai'!G51*60%</f>
        <v>0</v>
      </c>
      <c r="H54" s="171">
        <f>(100%-Table57[[#This Row],[6]])*Table57[[#This Row],[7]]</f>
        <v>0</v>
      </c>
      <c r="I54" s="172">
        <f>Table57[[#This Row],[7]]-Table57[[#This Row],[8]]</f>
        <v>0</v>
      </c>
      <c r="J54" s="173">
        <f>100%-'Rekap Harian'!IF57</f>
        <v>0</v>
      </c>
      <c r="K54" s="170">
        <f>'Daftar Pegawai'!G51*40%</f>
        <v>0</v>
      </c>
      <c r="L54" s="171">
        <f>(100%-Table57[[#This Row],[10]])*Table57[[#This Row],[11]]</f>
        <v>0</v>
      </c>
      <c r="M54" s="172">
        <f>Table57[[#This Row],[11]]-Table57[[#This Row],[12]]</f>
        <v>0</v>
      </c>
      <c r="N54" s="200">
        <f>'Daftar Pegawai'!I51</f>
        <v>0</v>
      </c>
    </row>
    <row r="55" spans="1:14" s="174" customFormat="1" ht="54.95" customHeight="1" x14ac:dyDescent="0.25">
      <c r="A55" s="164" t="str">
        <f t="shared" si="0"/>
        <v>48.</v>
      </c>
      <c r="B55" s="165" t="str">
        <f>'Rekap Harian'!B58 &amp; CHAR(10) &amp; "NIP. " &amp; 'Rekap Harian'!C58 &amp; CHAR(10) &amp; "Gol. " &amp;'Daftar Pegawai'!H52</f>
        <v xml:space="preserve">0
NIP. 0
Gol. </v>
      </c>
      <c r="C55" s="166">
        <f>'Daftar Pegawai'!D52</f>
        <v>0</v>
      </c>
      <c r="D55" s="167">
        <f>'Daftar Pegawai'!E52</f>
        <v>0</v>
      </c>
      <c r="E55" s="168">
        <f>'Daftar Pegawai'!F52</f>
        <v>0</v>
      </c>
      <c r="F55" s="169">
        <f>IF('Daftar Pegawai'!D52 = "- JPT Pratama", 100%,)</f>
        <v>0</v>
      </c>
      <c r="G55" s="170">
        <f>'Daftar Pegawai'!G52*60%</f>
        <v>0</v>
      </c>
      <c r="H55" s="171">
        <f>(100%-Table57[[#This Row],[6]])*Table57[[#This Row],[7]]</f>
        <v>0</v>
      </c>
      <c r="I55" s="172">
        <f>Table57[[#This Row],[7]]-Table57[[#This Row],[8]]</f>
        <v>0</v>
      </c>
      <c r="J55" s="173">
        <f>100%-'Rekap Harian'!IF58</f>
        <v>0</v>
      </c>
      <c r="K55" s="170">
        <f>'Daftar Pegawai'!G52*40%</f>
        <v>0</v>
      </c>
      <c r="L55" s="171">
        <f>(100%-Table57[[#This Row],[10]])*Table57[[#This Row],[11]]</f>
        <v>0</v>
      </c>
      <c r="M55" s="172">
        <f>Table57[[#This Row],[11]]-Table57[[#This Row],[12]]</f>
        <v>0</v>
      </c>
      <c r="N55" s="200">
        <f>'Daftar Pegawai'!I52</f>
        <v>0</v>
      </c>
    </row>
    <row r="56" spans="1:14" s="174" customFormat="1" ht="54.95" customHeight="1" x14ac:dyDescent="0.25">
      <c r="A56" s="164" t="str">
        <f t="shared" si="0"/>
        <v>49.</v>
      </c>
      <c r="B56" s="165" t="str">
        <f>'Rekap Harian'!B59 &amp; CHAR(10) &amp; "NIP. " &amp; 'Rekap Harian'!C59 &amp; CHAR(10) &amp; "Gol. " &amp;'Daftar Pegawai'!H53</f>
        <v xml:space="preserve">0
NIP. 0
Gol. </v>
      </c>
      <c r="C56" s="166">
        <f>'Daftar Pegawai'!D53</f>
        <v>0</v>
      </c>
      <c r="D56" s="167">
        <f>'Daftar Pegawai'!E53</f>
        <v>0</v>
      </c>
      <c r="E56" s="168">
        <f>'Daftar Pegawai'!F53</f>
        <v>0</v>
      </c>
      <c r="F56" s="169">
        <f>IF('Daftar Pegawai'!D53 = "- JPT Pratama", 100%,)</f>
        <v>0</v>
      </c>
      <c r="G56" s="170">
        <f>'Daftar Pegawai'!G53*60%</f>
        <v>0</v>
      </c>
      <c r="H56" s="171">
        <f>(100%-Table57[[#This Row],[6]])*Table57[[#This Row],[7]]</f>
        <v>0</v>
      </c>
      <c r="I56" s="172">
        <f>Table57[[#This Row],[7]]-Table57[[#This Row],[8]]</f>
        <v>0</v>
      </c>
      <c r="J56" s="173">
        <f>100%-'Rekap Harian'!IF59</f>
        <v>0</v>
      </c>
      <c r="K56" s="170">
        <f>'Daftar Pegawai'!G53*40%</f>
        <v>0</v>
      </c>
      <c r="L56" s="171">
        <f>(100%-Table57[[#This Row],[10]])*Table57[[#This Row],[11]]</f>
        <v>0</v>
      </c>
      <c r="M56" s="172">
        <f>Table57[[#This Row],[11]]-Table57[[#This Row],[12]]</f>
        <v>0</v>
      </c>
      <c r="N56" s="200">
        <f>'Daftar Pegawai'!I53</f>
        <v>0</v>
      </c>
    </row>
    <row r="57" spans="1:14" s="174" customFormat="1" ht="54.95" customHeight="1" x14ac:dyDescent="0.25">
      <c r="A57" s="164" t="str">
        <f t="shared" si="0"/>
        <v>50.</v>
      </c>
      <c r="B57" s="165" t="str">
        <f>'Rekap Harian'!B60 &amp; CHAR(10) &amp; "NIP. " &amp; 'Rekap Harian'!C60 &amp; CHAR(10) &amp; "Gol. " &amp;'Daftar Pegawai'!H54</f>
        <v xml:space="preserve">0
NIP. 0
Gol. </v>
      </c>
      <c r="C57" s="166">
        <f>'Daftar Pegawai'!D54</f>
        <v>0</v>
      </c>
      <c r="D57" s="167">
        <f>'Daftar Pegawai'!E54</f>
        <v>0</v>
      </c>
      <c r="E57" s="168">
        <f>'Daftar Pegawai'!F54</f>
        <v>0</v>
      </c>
      <c r="F57" s="169">
        <f>IF('Daftar Pegawai'!D54 = "- JPT Pratama", 100%,)</f>
        <v>0</v>
      </c>
      <c r="G57" s="170">
        <f>'Daftar Pegawai'!G54*60%</f>
        <v>0</v>
      </c>
      <c r="H57" s="171">
        <f>(100%-Table57[[#This Row],[6]])*Table57[[#This Row],[7]]</f>
        <v>0</v>
      </c>
      <c r="I57" s="172">
        <f>Table57[[#This Row],[7]]-Table57[[#This Row],[8]]</f>
        <v>0</v>
      </c>
      <c r="J57" s="173">
        <f>100%-'Rekap Harian'!IF60</f>
        <v>0</v>
      </c>
      <c r="K57" s="170">
        <f>'Daftar Pegawai'!G54*40%</f>
        <v>0</v>
      </c>
      <c r="L57" s="171">
        <f>(100%-Table57[[#This Row],[10]])*Table57[[#This Row],[11]]</f>
        <v>0</v>
      </c>
      <c r="M57" s="172">
        <f>Table57[[#This Row],[11]]-Table57[[#This Row],[12]]</f>
        <v>0</v>
      </c>
      <c r="N57" s="200">
        <f>'Daftar Pegawai'!I54</f>
        <v>0</v>
      </c>
    </row>
    <row r="58" spans="1:14" s="174" customFormat="1" ht="54.95" customHeight="1" x14ac:dyDescent="0.25">
      <c r="A58" s="164" t="str">
        <f t="shared" si="0"/>
        <v>51.</v>
      </c>
      <c r="B58" s="165" t="str">
        <f>'Rekap Harian'!B61 &amp; CHAR(10) &amp; "NIP. " &amp; 'Rekap Harian'!C61 &amp; CHAR(10) &amp; "Gol. " &amp;'Daftar Pegawai'!H55</f>
        <v xml:space="preserve">0
NIP. 0
Gol. </v>
      </c>
      <c r="C58" s="166">
        <f>'Daftar Pegawai'!D55</f>
        <v>0</v>
      </c>
      <c r="D58" s="167">
        <f>'Daftar Pegawai'!E55</f>
        <v>0</v>
      </c>
      <c r="E58" s="168">
        <f>'Daftar Pegawai'!F55</f>
        <v>0</v>
      </c>
      <c r="F58" s="169">
        <f>IF('Daftar Pegawai'!D55 = "- JPT Pratama", 100%,)</f>
        <v>0</v>
      </c>
      <c r="G58" s="170">
        <f>'Daftar Pegawai'!G55*60%</f>
        <v>0</v>
      </c>
      <c r="H58" s="171">
        <f>(100%-Table57[[#This Row],[6]])*Table57[[#This Row],[7]]</f>
        <v>0</v>
      </c>
      <c r="I58" s="172">
        <f>Table57[[#This Row],[7]]-Table57[[#This Row],[8]]</f>
        <v>0</v>
      </c>
      <c r="J58" s="173">
        <f>100%-'Rekap Harian'!IF61</f>
        <v>0</v>
      </c>
      <c r="K58" s="170">
        <f>'Daftar Pegawai'!G55*40%</f>
        <v>0</v>
      </c>
      <c r="L58" s="171">
        <f>(100%-Table57[[#This Row],[10]])*Table57[[#This Row],[11]]</f>
        <v>0</v>
      </c>
      <c r="M58" s="172">
        <f>Table57[[#This Row],[11]]-Table57[[#This Row],[12]]</f>
        <v>0</v>
      </c>
      <c r="N58" s="200">
        <f>'Daftar Pegawai'!I55</f>
        <v>0</v>
      </c>
    </row>
    <row r="59" spans="1:14" s="174" customFormat="1" ht="54.95" customHeight="1" x14ac:dyDescent="0.25">
      <c r="A59" s="164" t="str">
        <f t="shared" si="0"/>
        <v>52.</v>
      </c>
      <c r="B59" s="165" t="str">
        <f>'Rekap Harian'!B62 &amp; CHAR(10) &amp; "NIP. " &amp; 'Rekap Harian'!C62 &amp; CHAR(10) &amp; "Gol. " &amp;'Daftar Pegawai'!H56</f>
        <v xml:space="preserve">0
NIP. 0
Gol. </v>
      </c>
      <c r="C59" s="166">
        <f>'Daftar Pegawai'!D56</f>
        <v>0</v>
      </c>
      <c r="D59" s="167">
        <f>'Daftar Pegawai'!E56</f>
        <v>0</v>
      </c>
      <c r="E59" s="168">
        <f>'Daftar Pegawai'!F56</f>
        <v>0</v>
      </c>
      <c r="F59" s="169">
        <f>IF('Daftar Pegawai'!D56 = "- JPT Pratama", 100%,)</f>
        <v>0</v>
      </c>
      <c r="G59" s="170">
        <f>'Daftar Pegawai'!G56*60%</f>
        <v>0</v>
      </c>
      <c r="H59" s="171">
        <f>(100%-Table57[[#This Row],[6]])*Table57[[#This Row],[7]]</f>
        <v>0</v>
      </c>
      <c r="I59" s="172">
        <f>Table57[[#This Row],[7]]-Table57[[#This Row],[8]]</f>
        <v>0</v>
      </c>
      <c r="J59" s="173">
        <f>100%-'Rekap Harian'!IF62</f>
        <v>0</v>
      </c>
      <c r="K59" s="170">
        <f>'Daftar Pegawai'!G56*40%</f>
        <v>0</v>
      </c>
      <c r="L59" s="171">
        <f>(100%-Table57[[#This Row],[10]])*Table57[[#This Row],[11]]</f>
        <v>0</v>
      </c>
      <c r="M59" s="172">
        <f>Table57[[#This Row],[11]]-Table57[[#This Row],[12]]</f>
        <v>0</v>
      </c>
      <c r="N59" s="200">
        <f>'Daftar Pegawai'!I56</f>
        <v>0</v>
      </c>
    </row>
    <row r="60" spans="1:14" s="174" customFormat="1" ht="54.95" customHeight="1" x14ac:dyDescent="0.25">
      <c r="A60" s="164" t="str">
        <f t="shared" si="0"/>
        <v>53.</v>
      </c>
      <c r="B60" s="165" t="str">
        <f>'Rekap Harian'!B63 &amp; CHAR(10) &amp; "NIP. " &amp; 'Rekap Harian'!C63 &amp; CHAR(10) &amp; "Gol. " &amp;'Daftar Pegawai'!H57</f>
        <v xml:space="preserve">0
NIP. 0
Gol. </v>
      </c>
      <c r="C60" s="166">
        <f>'Daftar Pegawai'!D57</f>
        <v>0</v>
      </c>
      <c r="D60" s="167">
        <f>'Daftar Pegawai'!E57</f>
        <v>0</v>
      </c>
      <c r="E60" s="168">
        <f>'Daftar Pegawai'!F57</f>
        <v>0</v>
      </c>
      <c r="F60" s="169">
        <f>IF('Daftar Pegawai'!D57 = "- JPT Pratama", 100%,)</f>
        <v>0</v>
      </c>
      <c r="G60" s="170">
        <f>'Daftar Pegawai'!G57*60%</f>
        <v>0</v>
      </c>
      <c r="H60" s="171">
        <f>(100%-Table57[[#This Row],[6]])*Table57[[#This Row],[7]]</f>
        <v>0</v>
      </c>
      <c r="I60" s="172">
        <f>Table57[[#This Row],[7]]-Table57[[#This Row],[8]]</f>
        <v>0</v>
      </c>
      <c r="J60" s="173">
        <f>100%-'Rekap Harian'!IF63</f>
        <v>0</v>
      </c>
      <c r="K60" s="170">
        <f>'Daftar Pegawai'!G57*40%</f>
        <v>0</v>
      </c>
      <c r="L60" s="171">
        <f>(100%-Table57[[#This Row],[10]])*Table57[[#This Row],[11]]</f>
        <v>0</v>
      </c>
      <c r="M60" s="172">
        <f>Table57[[#This Row],[11]]-Table57[[#This Row],[12]]</f>
        <v>0</v>
      </c>
      <c r="N60" s="200">
        <f>'Daftar Pegawai'!I57</f>
        <v>0</v>
      </c>
    </row>
    <row r="61" spans="1:14" s="174" customFormat="1" ht="54.95" customHeight="1" x14ac:dyDescent="0.25">
      <c r="A61" s="164" t="str">
        <f t="shared" si="0"/>
        <v>54.</v>
      </c>
      <c r="B61" s="165" t="str">
        <f>'Rekap Harian'!B64 &amp; CHAR(10) &amp; "NIP. " &amp; 'Rekap Harian'!C64 &amp; CHAR(10) &amp; "Gol. " &amp;'Daftar Pegawai'!H58</f>
        <v xml:space="preserve">0
NIP. 0
Gol. </v>
      </c>
      <c r="C61" s="166">
        <f>'Daftar Pegawai'!D58</f>
        <v>0</v>
      </c>
      <c r="D61" s="167">
        <f>'Daftar Pegawai'!E58</f>
        <v>0</v>
      </c>
      <c r="E61" s="168">
        <f>'Daftar Pegawai'!F58</f>
        <v>0</v>
      </c>
      <c r="F61" s="169">
        <f>IF('Daftar Pegawai'!D58 = "- JPT Pratama", 100%,)</f>
        <v>0</v>
      </c>
      <c r="G61" s="170">
        <f>'Daftar Pegawai'!G58*60%</f>
        <v>0</v>
      </c>
      <c r="H61" s="171">
        <f>(100%-Table57[[#This Row],[6]])*Table57[[#This Row],[7]]</f>
        <v>0</v>
      </c>
      <c r="I61" s="172">
        <f>Table57[[#This Row],[7]]-Table57[[#This Row],[8]]</f>
        <v>0</v>
      </c>
      <c r="J61" s="173">
        <f>100%-'Rekap Harian'!IF64</f>
        <v>0</v>
      </c>
      <c r="K61" s="170">
        <f>'Daftar Pegawai'!G58*40%</f>
        <v>0</v>
      </c>
      <c r="L61" s="171">
        <f>(100%-Table57[[#This Row],[10]])*Table57[[#This Row],[11]]</f>
        <v>0</v>
      </c>
      <c r="M61" s="172">
        <f>Table57[[#This Row],[11]]-Table57[[#This Row],[12]]</f>
        <v>0</v>
      </c>
      <c r="N61" s="200">
        <f>'Daftar Pegawai'!I58</f>
        <v>0</v>
      </c>
    </row>
    <row r="62" spans="1:14" s="174" customFormat="1" ht="54.95" customHeight="1" x14ac:dyDescent="0.25">
      <c r="A62" s="164" t="str">
        <f t="shared" si="0"/>
        <v>55.</v>
      </c>
      <c r="B62" s="165" t="str">
        <f>'Rekap Harian'!B65 &amp; CHAR(10) &amp; "NIP. " &amp; 'Rekap Harian'!C65 &amp; CHAR(10) &amp; "Gol. " &amp;'Daftar Pegawai'!H59</f>
        <v xml:space="preserve">0
NIP. 0
Gol. </v>
      </c>
      <c r="C62" s="166">
        <f>'Daftar Pegawai'!D59</f>
        <v>0</v>
      </c>
      <c r="D62" s="167">
        <f>'Daftar Pegawai'!E59</f>
        <v>0</v>
      </c>
      <c r="E62" s="168">
        <f>'Daftar Pegawai'!F59</f>
        <v>0</v>
      </c>
      <c r="F62" s="169">
        <f>IF('Daftar Pegawai'!D59 = "- JPT Pratama", 100%,)</f>
        <v>0</v>
      </c>
      <c r="G62" s="170">
        <f>'Daftar Pegawai'!G59*60%</f>
        <v>0</v>
      </c>
      <c r="H62" s="171">
        <f>(100%-Table57[[#This Row],[6]])*Table57[[#This Row],[7]]</f>
        <v>0</v>
      </c>
      <c r="I62" s="172">
        <f>Table57[[#This Row],[7]]-Table57[[#This Row],[8]]</f>
        <v>0</v>
      </c>
      <c r="J62" s="173">
        <f>100%-'Rekap Harian'!IF65</f>
        <v>0</v>
      </c>
      <c r="K62" s="170">
        <f>'Daftar Pegawai'!G59*40%</f>
        <v>0</v>
      </c>
      <c r="L62" s="171">
        <f>(100%-Table57[[#This Row],[10]])*Table57[[#This Row],[11]]</f>
        <v>0</v>
      </c>
      <c r="M62" s="172">
        <f>Table57[[#This Row],[11]]-Table57[[#This Row],[12]]</f>
        <v>0</v>
      </c>
      <c r="N62" s="200">
        <f>'Daftar Pegawai'!I59</f>
        <v>0</v>
      </c>
    </row>
    <row r="63" spans="1:14" s="174" customFormat="1" ht="54.95" customHeight="1" x14ac:dyDescent="0.25">
      <c r="A63" s="164" t="str">
        <f t="shared" si="0"/>
        <v>56.</v>
      </c>
      <c r="B63" s="165" t="str">
        <f>'Rekap Harian'!B66 &amp; CHAR(10) &amp; "NIP. " &amp; 'Rekap Harian'!C66 &amp; CHAR(10) &amp; "Gol. " &amp;'Daftar Pegawai'!H60</f>
        <v xml:space="preserve">0
NIP. 0
Gol. </v>
      </c>
      <c r="C63" s="166">
        <f>'Daftar Pegawai'!D60</f>
        <v>0</v>
      </c>
      <c r="D63" s="167">
        <f>'Daftar Pegawai'!E60</f>
        <v>0</v>
      </c>
      <c r="E63" s="168">
        <f>'Daftar Pegawai'!F60</f>
        <v>0</v>
      </c>
      <c r="F63" s="169">
        <f>IF('Daftar Pegawai'!D60 = "- JPT Pratama", 100%,)</f>
        <v>0</v>
      </c>
      <c r="G63" s="170">
        <f>'Daftar Pegawai'!G60*60%</f>
        <v>0</v>
      </c>
      <c r="H63" s="171">
        <f>(100%-Table57[[#This Row],[6]])*Table57[[#This Row],[7]]</f>
        <v>0</v>
      </c>
      <c r="I63" s="172">
        <f>Table57[[#This Row],[7]]-Table57[[#This Row],[8]]</f>
        <v>0</v>
      </c>
      <c r="J63" s="173">
        <f>100%-'Rekap Harian'!IF66</f>
        <v>0</v>
      </c>
      <c r="K63" s="170">
        <f>'Daftar Pegawai'!G60*40%</f>
        <v>0</v>
      </c>
      <c r="L63" s="171">
        <f>(100%-Table57[[#This Row],[10]])*Table57[[#This Row],[11]]</f>
        <v>0</v>
      </c>
      <c r="M63" s="172">
        <f>Table57[[#This Row],[11]]-Table57[[#This Row],[12]]</f>
        <v>0</v>
      </c>
      <c r="N63" s="200">
        <f>'Daftar Pegawai'!I60</f>
        <v>0</v>
      </c>
    </row>
    <row r="64" spans="1:14" s="174" customFormat="1" ht="54.95" customHeight="1" x14ac:dyDescent="0.25">
      <c r="A64" s="164" t="str">
        <f t="shared" si="0"/>
        <v>57.</v>
      </c>
      <c r="B64" s="165" t="str">
        <f>'Rekap Harian'!B67 &amp; CHAR(10) &amp; "NIP. " &amp; 'Rekap Harian'!C67 &amp; CHAR(10) &amp; "Gol. " &amp;'Daftar Pegawai'!H61</f>
        <v xml:space="preserve">0
NIP. 0
Gol. </v>
      </c>
      <c r="C64" s="166">
        <f>'Daftar Pegawai'!D61</f>
        <v>0</v>
      </c>
      <c r="D64" s="167">
        <f>'Daftar Pegawai'!E61</f>
        <v>0</v>
      </c>
      <c r="E64" s="168">
        <f>'Daftar Pegawai'!F61</f>
        <v>0</v>
      </c>
      <c r="F64" s="169">
        <f>IF('Daftar Pegawai'!D61 = "- JPT Pratama", 100%,)</f>
        <v>0</v>
      </c>
      <c r="G64" s="170">
        <f>'Daftar Pegawai'!G61*60%</f>
        <v>0</v>
      </c>
      <c r="H64" s="171">
        <f>(100%-Table57[[#This Row],[6]])*Table57[[#This Row],[7]]</f>
        <v>0</v>
      </c>
      <c r="I64" s="172">
        <f>Table57[[#This Row],[7]]-Table57[[#This Row],[8]]</f>
        <v>0</v>
      </c>
      <c r="J64" s="173">
        <f>100%-'Rekap Harian'!IF67</f>
        <v>0</v>
      </c>
      <c r="K64" s="170">
        <f>'Daftar Pegawai'!G61*40%</f>
        <v>0</v>
      </c>
      <c r="L64" s="171">
        <f>(100%-Table57[[#This Row],[10]])*Table57[[#This Row],[11]]</f>
        <v>0</v>
      </c>
      <c r="M64" s="172">
        <f>Table57[[#This Row],[11]]-Table57[[#This Row],[12]]</f>
        <v>0</v>
      </c>
      <c r="N64" s="200">
        <f>'Daftar Pegawai'!I61</f>
        <v>0</v>
      </c>
    </row>
    <row r="65" spans="1:14" s="174" customFormat="1" ht="54.95" customHeight="1" x14ac:dyDescent="0.25">
      <c r="A65" s="164" t="str">
        <f t="shared" si="0"/>
        <v>58.</v>
      </c>
      <c r="B65" s="165" t="str">
        <f>'Rekap Harian'!B68 &amp; CHAR(10) &amp; "NIP. " &amp; 'Rekap Harian'!C68 &amp; CHAR(10) &amp; "Gol. " &amp;'Daftar Pegawai'!H62</f>
        <v xml:space="preserve">0
NIP. 0
Gol. </v>
      </c>
      <c r="C65" s="166">
        <f>'Daftar Pegawai'!D62</f>
        <v>0</v>
      </c>
      <c r="D65" s="167">
        <f>'Daftar Pegawai'!E62</f>
        <v>0</v>
      </c>
      <c r="E65" s="168">
        <f>'Daftar Pegawai'!F62</f>
        <v>0</v>
      </c>
      <c r="F65" s="169">
        <f>IF('Daftar Pegawai'!D62 = "- JPT Pratama", 100%,)</f>
        <v>0</v>
      </c>
      <c r="G65" s="170">
        <f>'Daftar Pegawai'!G62*60%</f>
        <v>0</v>
      </c>
      <c r="H65" s="171">
        <f>(100%-Table57[[#This Row],[6]])*Table57[[#This Row],[7]]</f>
        <v>0</v>
      </c>
      <c r="I65" s="172">
        <f>Table57[[#This Row],[7]]-Table57[[#This Row],[8]]</f>
        <v>0</v>
      </c>
      <c r="J65" s="173">
        <f>100%-'Rekap Harian'!IF68</f>
        <v>0</v>
      </c>
      <c r="K65" s="170">
        <f>'Daftar Pegawai'!G62*40%</f>
        <v>0</v>
      </c>
      <c r="L65" s="171">
        <f>(100%-Table57[[#This Row],[10]])*Table57[[#This Row],[11]]</f>
        <v>0</v>
      </c>
      <c r="M65" s="172">
        <f>Table57[[#This Row],[11]]-Table57[[#This Row],[12]]</f>
        <v>0</v>
      </c>
      <c r="N65" s="200">
        <f>'Daftar Pegawai'!I62</f>
        <v>0</v>
      </c>
    </row>
    <row r="66" spans="1:14" s="174" customFormat="1" ht="54.95" customHeight="1" x14ac:dyDescent="0.25">
      <c r="A66" s="164" t="str">
        <f t="shared" si="0"/>
        <v>59.</v>
      </c>
      <c r="B66" s="165" t="str">
        <f>'Rekap Harian'!B69 &amp; CHAR(10) &amp; "NIP. " &amp; 'Rekap Harian'!C69 &amp; CHAR(10) &amp; "Gol. " &amp;'Daftar Pegawai'!H63</f>
        <v xml:space="preserve">0
NIP. 0
Gol. </v>
      </c>
      <c r="C66" s="166">
        <f>'Daftar Pegawai'!D63</f>
        <v>0</v>
      </c>
      <c r="D66" s="167">
        <f>'Daftar Pegawai'!E63</f>
        <v>0</v>
      </c>
      <c r="E66" s="168">
        <f>'Daftar Pegawai'!F63</f>
        <v>0</v>
      </c>
      <c r="F66" s="169">
        <f>IF('Daftar Pegawai'!D63 = "- JPT Pratama", 100%,)</f>
        <v>0</v>
      </c>
      <c r="G66" s="170">
        <f>'Daftar Pegawai'!G63*60%</f>
        <v>0</v>
      </c>
      <c r="H66" s="171">
        <f>(100%-Table57[[#This Row],[6]])*Table57[[#This Row],[7]]</f>
        <v>0</v>
      </c>
      <c r="I66" s="172">
        <f>Table57[[#This Row],[7]]-Table57[[#This Row],[8]]</f>
        <v>0</v>
      </c>
      <c r="J66" s="173">
        <f>100%-'Rekap Harian'!IF69</f>
        <v>0</v>
      </c>
      <c r="K66" s="170">
        <f>'Daftar Pegawai'!G63*40%</f>
        <v>0</v>
      </c>
      <c r="L66" s="171">
        <f>(100%-Table57[[#This Row],[10]])*Table57[[#This Row],[11]]</f>
        <v>0</v>
      </c>
      <c r="M66" s="172">
        <f>Table57[[#This Row],[11]]-Table57[[#This Row],[12]]</f>
        <v>0</v>
      </c>
      <c r="N66" s="200">
        <f>'Daftar Pegawai'!I63</f>
        <v>0</v>
      </c>
    </row>
    <row r="67" spans="1:14" s="174" customFormat="1" ht="54.95" customHeight="1" x14ac:dyDescent="0.25">
      <c r="A67" s="164" t="str">
        <f t="shared" si="0"/>
        <v>60.</v>
      </c>
      <c r="B67" s="165" t="str">
        <f>'Rekap Harian'!B70 &amp; CHAR(10) &amp; "NIP. " &amp; 'Rekap Harian'!C70 &amp; CHAR(10) &amp; "Gol. " &amp;'Daftar Pegawai'!H64</f>
        <v xml:space="preserve">0
NIP. 0
Gol. </v>
      </c>
      <c r="C67" s="166">
        <f>'Daftar Pegawai'!D64</f>
        <v>0</v>
      </c>
      <c r="D67" s="167">
        <f>'Daftar Pegawai'!E64</f>
        <v>0</v>
      </c>
      <c r="E67" s="168">
        <f>'Daftar Pegawai'!F64</f>
        <v>0</v>
      </c>
      <c r="F67" s="169">
        <f>IF('Daftar Pegawai'!D64 = "- JPT Pratama", 100%,)</f>
        <v>0</v>
      </c>
      <c r="G67" s="170">
        <f>'Daftar Pegawai'!G64*60%</f>
        <v>0</v>
      </c>
      <c r="H67" s="171">
        <f>(100%-Table57[[#This Row],[6]])*Table57[[#This Row],[7]]</f>
        <v>0</v>
      </c>
      <c r="I67" s="172">
        <f>Table57[[#This Row],[7]]-Table57[[#This Row],[8]]</f>
        <v>0</v>
      </c>
      <c r="J67" s="173">
        <f>100%-'Rekap Harian'!IF70</f>
        <v>0</v>
      </c>
      <c r="K67" s="170">
        <f>'Daftar Pegawai'!G64*40%</f>
        <v>0</v>
      </c>
      <c r="L67" s="171">
        <f>(100%-Table57[[#This Row],[10]])*Table57[[#This Row],[11]]</f>
        <v>0</v>
      </c>
      <c r="M67" s="172">
        <f>Table57[[#This Row],[11]]-Table57[[#This Row],[12]]</f>
        <v>0</v>
      </c>
      <c r="N67" s="200">
        <f>'Daftar Pegawai'!I64</f>
        <v>0</v>
      </c>
    </row>
    <row r="68" spans="1:14" s="174" customFormat="1" ht="54.95" customHeight="1" x14ac:dyDescent="0.25">
      <c r="A68" s="164" t="str">
        <f t="shared" si="0"/>
        <v>61.</v>
      </c>
      <c r="B68" s="165" t="str">
        <f>'Rekap Harian'!B71 &amp; CHAR(10) &amp; "NIP. " &amp; 'Rekap Harian'!C71 &amp; CHAR(10) &amp; "Gol. " &amp;'Daftar Pegawai'!H65</f>
        <v xml:space="preserve">0
NIP. 0
Gol. </v>
      </c>
      <c r="C68" s="166">
        <f>'Daftar Pegawai'!D65</f>
        <v>0</v>
      </c>
      <c r="D68" s="167">
        <f>'Daftar Pegawai'!E65</f>
        <v>0</v>
      </c>
      <c r="E68" s="168">
        <f>'Daftar Pegawai'!F65</f>
        <v>0</v>
      </c>
      <c r="F68" s="169">
        <f>IF('Daftar Pegawai'!D65 = "- JPT Pratama", 100%,)</f>
        <v>0</v>
      </c>
      <c r="G68" s="170">
        <f>'Daftar Pegawai'!G65*60%</f>
        <v>0</v>
      </c>
      <c r="H68" s="171">
        <f>(100%-Table57[[#This Row],[6]])*Table57[[#This Row],[7]]</f>
        <v>0</v>
      </c>
      <c r="I68" s="172">
        <f>Table57[[#This Row],[7]]-Table57[[#This Row],[8]]</f>
        <v>0</v>
      </c>
      <c r="J68" s="173">
        <f>100%-'Rekap Harian'!IF71</f>
        <v>0</v>
      </c>
      <c r="K68" s="170">
        <f>'Daftar Pegawai'!G65*40%</f>
        <v>0</v>
      </c>
      <c r="L68" s="171">
        <f>(100%-Table57[[#This Row],[10]])*Table57[[#This Row],[11]]</f>
        <v>0</v>
      </c>
      <c r="M68" s="172">
        <f>Table57[[#This Row],[11]]-Table57[[#This Row],[12]]</f>
        <v>0</v>
      </c>
      <c r="N68" s="200">
        <f>'Daftar Pegawai'!I65</f>
        <v>0</v>
      </c>
    </row>
    <row r="69" spans="1:14" s="174" customFormat="1" ht="54.95" customHeight="1" x14ac:dyDescent="0.25">
      <c r="A69" s="164" t="str">
        <f t="shared" si="0"/>
        <v>62.</v>
      </c>
      <c r="B69" s="165" t="str">
        <f>'Rekap Harian'!B72 &amp; CHAR(10) &amp; "NIP. " &amp; 'Rekap Harian'!C72 &amp; CHAR(10) &amp; "Gol. " &amp;'Daftar Pegawai'!H66</f>
        <v xml:space="preserve">0
NIP. 0
Gol. </v>
      </c>
      <c r="C69" s="166">
        <f>'Daftar Pegawai'!D66</f>
        <v>0</v>
      </c>
      <c r="D69" s="167">
        <f>'Daftar Pegawai'!E66</f>
        <v>0</v>
      </c>
      <c r="E69" s="168">
        <f>'Daftar Pegawai'!F66</f>
        <v>0</v>
      </c>
      <c r="F69" s="169">
        <f>IF('Daftar Pegawai'!D66 = "- JPT Pratama", 100%,)</f>
        <v>0</v>
      </c>
      <c r="G69" s="170">
        <f>'Daftar Pegawai'!G66*60%</f>
        <v>0</v>
      </c>
      <c r="H69" s="171">
        <f>(100%-Table57[[#This Row],[6]])*Table57[[#This Row],[7]]</f>
        <v>0</v>
      </c>
      <c r="I69" s="172">
        <f>Table57[[#This Row],[7]]-Table57[[#This Row],[8]]</f>
        <v>0</v>
      </c>
      <c r="J69" s="173">
        <f>100%-'Rekap Harian'!IF72</f>
        <v>0</v>
      </c>
      <c r="K69" s="170">
        <f>'Daftar Pegawai'!G66*40%</f>
        <v>0</v>
      </c>
      <c r="L69" s="171">
        <f>(100%-Table57[[#This Row],[10]])*Table57[[#This Row],[11]]</f>
        <v>0</v>
      </c>
      <c r="M69" s="172">
        <f>Table57[[#This Row],[11]]-Table57[[#This Row],[12]]</f>
        <v>0</v>
      </c>
      <c r="N69" s="200">
        <f>'Daftar Pegawai'!I66</f>
        <v>0</v>
      </c>
    </row>
    <row r="70" spans="1:14" s="174" customFormat="1" ht="54.95" customHeight="1" x14ac:dyDescent="0.25">
      <c r="A70" s="164" t="str">
        <f t="shared" si="0"/>
        <v>63.</v>
      </c>
      <c r="B70" s="165" t="str">
        <f>'Rekap Harian'!B73 &amp; CHAR(10) &amp; "NIP. " &amp; 'Rekap Harian'!C73 &amp; CHAR(10) &amp; "Gol. " &amp;'Daftar Pegawai'!H67</f>
        <v xml:space="preserve">0
NIP. 0
Gol. </v>
      </c>
      <c r="C70" s="166">
        <f>'Daftar Pegawai'!D67</f>
        <v>0</v>
      </c>
      <c r="D70" s="167">
        <f>'Daftar Pegawai'!E67</f>
        <v>0</v>
      </c>
      <c r="E70" s="168">
        <f>'Daftar Pegawai'!F67</f>
        <v>0</v>
      </c>
      <c r="F70" s="169">
        <f>IF('Daftar Pegawai'!D67 = "- JPT Pratama", 100%,)</f>
        <v>0</v>
      </c>
      <c r="G70" s="170">
        <f>'Daftar Pegawai'!G67*60%</f>
        <v>0</v>
      </c>
      <c r="H70" s="171">
        <f>(100%-Table57[[#This Row],[6]])*Table57[[#This Row],[7]]</f>
        <v>0</v>
      </c>
      <c r="I70" s="172">
        <f>Table57[[#This Row],[7]]-Table57[[#This Row],[8]]</f>
        <v>0</v>
      </c>
      <c r="J70" s="173">
        <f>100%-'Rekap Harian'!IF73</f>
        <v>0</v>
      </c>
      <c r="K70" s="170">
        <f>'Daftar Pegawai'!G67*40%</f>
        <v>0</v>
      </c>
      <c r="L70" s="171">
        <f>(100%-Table57[[#This Row],[10]])*Table57[[#This Row],[11]]</f>
        <v>0</v>
      </c>
      <c r="M70" s="172">
        <f>Table57[[#This Row],[11]]-Table57[[#This Row],[12]]</f>
        <v>0</v>
      </c>
      <c r="N70" s="200">
        <f>'Daftar Pegawai'!I67</f>
        <v>0</v>
      </c>
    </row>
    <row r="71" spans="1:14" s="174" customFormat="1" ht="54.95" customHeight="1" x14ac:dyDescent="0.25">
      <c r="A71" s="164" t="str">
        <f t="shared" si="0"/>
        <v>64.</v>
      </c>
      <c r="B71" s="165" t="str">
        <f>'Rekap Harian'!B74 &amp; CHAR(10) &amp; "NIP. " &amp; 'Rekap Harian'!C74 &amp; CHAR(10) &amp; "Gol. " &amp;'Daftar Pegawai'!H68</f>
        <v xml:space="preserve">0
NIP. 0
Gol. </v>
      </c>
      <c r="C71" s="166">
        <f>'Daftar Pegawai'!D68</f>
        <v>0</v>
      </c>
      <c r="D71" s="167">
        <f>'Daftar Pegawai'!E68</f>
        <v>0</v>
      </c>
      <c r="E71" s="168">
        <f>'Daftar Pegawai'!F68</f>
        <v>0</v>
      </c>
      <c r="F71" s="169">
        <f>IF('Daftar Pegawai'!D68 = "- JPT Pratama", 100%,)</f>
        <v>0</v>
      </c>
      <c r="G71" s="170">
        <f>'Daftar Pegawai'!G68*60%</f>
        <v>0</v>
      </c>
      <c r="H71" s="171">
        <f>(100%-Table57[[#This Row],[6]])*Table57[[#This Row],[7]]</f>
        <v>0</v>
      </c>
      <c r="I71" s="172">
        <f>Table57[[#This Row],[7]]-Table57[[#This Row],[8]]</f>
        <v>0</v>
      </c>
      <c r="J71" s="173">
        <f>100%-'Rekap Harian'!IF74</f>
        <v>0</v>
      </c>
      <c r="K71" s="170">
        <f>'Daftar Pegawai'!G68*40%</f>
        <v>0</v>
      </c>
      <c r="L71" s="171">
        <f>(100%-Table57[[#This Row],[10]])*Table57[[#This Row],[11]]</f>
        <v>0</v>
      </c>
      <c r="M71" s="172">
        <f>Table57[[#This Row],[11]]-Table57[[#This Row],[12]]</f>
        <v>0</v>
      </c>
      <c r="N71" s="200">
        <f>'Daftar Pegawai'!I68</f>
        <v>0</v>
      </c>
    </row>
    <row r="72" spans="1:14" s="174" customFormat="1" ht="54.95" customHeight="1" x14ac:dyDescent="0.25">
      <c r="A72" s="164" t="str">
        <f t="shared" si="0"/>
        <v>65.</v>
      </c>
      <c r="B72" s="165" t="str">
        <f>'Rekap Harian'!B75 &amp; CHAR(10) &amp; "NIP. " &amp; 'Rekap Harian'!C75 &amp; CHAR(10) &amp; "Gol. " &amp;'Daftar Pegawai'!H69</f>
        <v xml:space="preserve">0
NIP. 0
Gol. </v>
      </c>
      <c r="C72" s="166">
        <f>'Daftar Pegawai'!D69</f>
        <v>0</v>
      </c>
      <c r="D72" s="167">
        <f>'Daftar Pegawai'!E69</f>
        <v>0</v>
      </c>
      <c r="E72" s="168">
        <f>'Daftar Pegawai'!F69</f>
        <v>0</v>
      </c>
      <c r="F72" s="169">
        <f>IF('Daftar Pegawai'!D69 = "- JPT Pratama", 100%,)</f>
        <v>0</v>
      </c>
      <c r="G72" s="170">
        <f>'Daftar Pegawai'!G69*60%</f>
        <v>0</v>
      </c>
      <c r="H72" s="171">
        <f>(100%-Table57[[#This Row],[6]])*Table57[[#This Row],[7]]</f>
        <v>0</v>
      </c>
      <c r="I72" s="172">
        <f>Table57[[#This Row],[7]]-Table57[[#This Row],[8]]</f>
        <v>0</v>
      </c>
      <c r="J72" s="173">
        <f>100%-'Rekap Harian'!IF75</f>
        <v>0</v>
      </c>
      <c r="K72" s="170">
        <f>'Daftar Pegawai'!G69*40%</f>
        <v>0</v>
      </c>
      <c r="L72" s="171">
        <f>(100%-Table57[[#This Row],[10]])*Table57[[#This Row],[11]]</f>
        <v>0</v>
      </c>
      <c r="M72" s="172">
        <f>Table57[[#This Row],[11]]-Table57[[#This Row],[12]]</f>
        <v>0</v>
      </c>
      <c r="N72" s="200">
        <f>'Daftar Pegawai'!I69</f>
        <v>0</v>
      </c>
    </row>
    <row r="73" spans="1:14" s="174" customFormat="1" ht="54.95" customHeight="1" x14ac:dyDescent="0.25">
      <c r="A73" s="164" t="str">
        <f t="shared" si="0"/>
        <v>66.</v>
      </c>
      <c r="B73" s="165" t="str">
        <f>'Rekap Harian'!B76 &amp; CHAR(10) &amp; "NIP. " &amp; 'Rekap Harian'!C76 &amp; CHAR(10) &amp; "Gol. " &amp;'Daftar Pegawai'!H70</f>
        <v xml:space="preserve">0
NIP. 0
Gol. </v>
      </c>
      <c r="C73" s="166">
        <f>'Daftar Pegawai'!D70</f>
        <v>0</v>
      </c>
      <c r="D73" s="167">
        <f>'Daftar Pegawai'!E70</f>
        <v>0</v>
      </c>
      <c r="E73" s="168">
        <f>'Daftar Pegawai'!F70</f>
        <v>0</v>
      </c>
      <c r="F73" s="169">
        <f>IF('Daftar Pegawai'!D70 = "- JPT Pratama", 100%,)</f>
        <v>0</v>
      </c>
      <c r="G73" s="170">
        <f>'Daftar Pegawai'!G70*60%</f>
        <v>0</v>
      </c>
      <c r="H73" s="171">
        <f>(100%-Table57[[#This Row],[6]])*Table57[[#This Row],[7]]</f>
        <v>0</v>
      </c>
      <c r="I73" s="172">
        <f>Table57[[#This Row],[7]]-Table57[[#This Row],[8]]</f>
        <v>0</v>
      </c>
      <c r="J73" s="173">
        <f>100%-'Rekap Harian'!IF76</f>
        <v>0</v>
      </c>
      <c r="K73" s="170">
        <f>'Daftar Pegawai'!G70*40%</f>
        <v>0</v>
      </c>
      <c r="L73" s="171">
        <f>(100%-Table57[[#This Row],[10]])*Table57[[#This Row],[11]]</f>
        <v>0</v>
      </c>
      <c r="M73" s="172">
        <f>Table57[[#This Row],[11]]-Table57[[#This Row],[12]]</f>
        <v>0</v>
      </c>
      <c r="N73" s="200">
        <f>'Daftar Pegawai'!I70</f>
        <v>0</v>
      </c>
    </row>
    <row r="74" spans="1:14" s="174" customFormat="1" ht="54.95" customHeight="1" x14ac:dyDescent="0.25">
      <c r="A74" s="164" t="str">
        <f t="shared" ref="A74:A137" si="1">ROW()-7 &amp;"."</f>
        <v>67.</v>
      </c>
      <c r="B74" s="165" t="str">
        <f>'Rekap Harian'!B77 &amp; CHAR(10) &amp; "NIP. " &amp; 'Rekap Harian'!C77 &amp; CHAR(10) &amp; "Gol. " &amp;'Daftar Pegawai'!H71</f>
        <v xml:space="preserve">0
NIP. 0
Gol. </v>
      </c>
      <c r="C74" s="166">
        <f>'Daftar Pegawai'!D71</f>
        <v>0</v>
      </c>
      <c r="D74" s="167">
        <f>'Daftar Pegawai'!E71</f>
        <v>0</v>
      </c>
      <c r="E74" s="168">
        <f>'Daftar Pegawai'!F71</f>
        <v>0</v>
      </c>
      <c r="F74" s="169">
        <f>IF('Daftar Pegawai'!D71 = "- JPT Pratama", 100%,)</f>
        <v>0</v>
      </c>
      <c r="G74" s="170">
        <f>'Daftar Pegawai'!G71*60%</f>
        <v>0</v>
      </c>
      <c r="H74" s="171">
        <f>(100%-Table57[[#This Row],[6]])*Table57[[#This Row],[7]]</f>
        <v>0</v>
      </c>
      <c r="I74" s="172">
        <f>Table57[[#This Row],[7]]-Table57[[#This Row],[8]]</f>
        <v>0</v>
      </c>
      <c r="J74" s="173">
        <f>100%-'Rekap Harian'!IF77</f>
        <v>0</v>
      </c>
      <c r="K74" s="170">
        <f>'Daftar Pegawai'!G71*40%</f>
        <v>0</v>
      </c>
      <c r="L74" s="171">
        <f>(100%-Table57[[#This Row],[10]])*Table57[[#This Row],[11]]</f>
        <v>0</v>
      </c>
      <c r="M74" s="172">
        <f>Table57[[#This Row],[11]]-Table57[[#This Row],[12]]</f>
        <v>0</v>
      </c>
      <c r="N74" s="200">
        <f>'Daftar Pegawai'!I71</f>
        <v>0</v>
      </c>
    </row>
    <row r="75" spans="1:14" s="174" customFormat="1" ht="54.95" customHeight="1" x14ac:dyDescent="0.25">
      <c r="A75" s="164" t="str">
        <f t="shared" si="1"/>
        <v>68.</v>
      </c>
      <c r="B75" s="165" t="str">
        <f>'Rekap Harian'!B78 &amp; CHAR(10) &amp; "NIP. " &amp; 'Rekap Harian'!C78 &amp; CHAR(10) &amp; "Gol. " &amp;'Daftar Pegawai'!H72</f>
        <v xml:space="preserve">0
NIP. 0
Gol. </v>
      </c>
      <c r="C75" s="166">
        <f>'Daftar Pegawai'!D72</f>
        <v>0</v>
      </c>
      <c r="D75" s="167">
        <f>'Daftar Pegawai'!E72</f>
        <v>0</v>
      </c>
      <c r="E75" s="168">
        <f>'Daftar Pegawai'!F72</f>
        <v>0</v>
      </c>
      <c r="F75" s="169">
        <f>IF('Daftar Pegawai'!D72 = "- JPT Pratama", 100%,)</f>
        <v>0</v>
      </c>
      <c r="G75" s="170">
        <f>'Daftar Pegawai'!G72*60%</f>
        <v>0</v>
      </c>
      <c r="H75" s="171">
        <f>(100%-Table57[[#This Row],[6]])*Table57[[#This Row],[7]]</f>
        <v>0</v>
      </c>
      <c r="I75" s="172">
        <f>Table57[[#This Row],[7]]-Table57[[#This Row],[8]]</f>
        <v>0</v>
      </c>
      <c r="J75" s="173">
        <f>100%-'Rekap Harian'!IF78</f>
        <v>0</v>
      </c>
      <c r="K75" s="170">
        <f>'Daftar Pegawai'!G72*40%</f>
        <v>0</v>
      </c>
      <c r="L75" s="171">
        <f>(100%-Table57[[#This Row],[10]])*Table57[[#This Row],[11]]</f>
        <v>0</v>
      </c>
      <c r="M75" s="172">
        <f>Table57[[#This Row],[11]]-Table57[[#This Row],[12]]</f>
        <v>0</v>
      </c>
      <c r="N75" s="200">
        <f>'Daftar Pegawai'!I72</f>
        <v>0</v>
      </c>
    </row>
    <row r="76" spans="1:14" s="174" customFormat="1" ht="54.95" customHeight="1" x14ac:dyDescent="0.25">
      <c r="A76" s="164" t="str">
        <f t="shared" si="1"/>
        <v>69.</v>
      </c>
      <c r="B76" s="165" t="str">
        <f>'Rekap Harian'!B79 &amp; CHAR(10) &amp; "NIP. " &amp; 'Rekap Harian'!C79 &amp; CHAR(10) &amp; "Gol. " &amp;'Daftar Pegawai'!H73</f>
        <v xml:space="preserve">0
NIP. 0
Gol. </v>
      </c>
      <c r="C76" s="166">
        <f>'Daftar Pegawai'!D73</f>
        <v>0</v>
      </c>
      <c r="D76" s="167">
        <f>'Daftar Pegawai'!E73</f>
        <v>0</v>
      </c>
      <c r="E76" s="168">
        <f>'Daftar Pegawai'!F73</f>
        <v>0</v>
      </c>
      <c r="F76" s="169">
        <f>IF('Daftar Pegawai'!D73 = "- JPT Pratama", 100%,)</f>
        <v>0</v>
      </c>
      <c r="G76" s="170">
        <f>'Daftar Pegawai'!G73*60%</f>
        <v>0</v>
      </c>
      <c r="H76" s="171">
        <f>(100%-Table57[[#This Row],[6]])*Table57[[#This Row],[7]]</f>
        <v>0</v>
      </c>
      <c r="I76" s="172">
        <f>Table57[[#This Row],[7]]-Table57[[#This Row],[8]]</f>
        <v>0</v>
      </c>
      <c r="J76" s="173">
        <f>100%-'Rekap Harian'!IF79</f>
        <v>0</v>
      </c>
      <c r="K76" s="170">
        <f>'Daftar Pegawai'!G73*40%</f>
        <v>0</v>
      </c>
      <c r="L76" s="171">
        <f>(100%-Table57[[#This Row],[10]])*Table57[[#This Row],[11]]</f>
        <v>0</v>
      </c>
      <c r="M76" s="172">
        <f>Table57[[#This Row],[11]]-Table57[[#This Row],[12]]</f>
        <v>0</v>
      </c>
      <c r="N76" s="200">
        <f>'Daftar Pegawai'!I73</f>
        <v>0</v>
      </c>
    </row>
    <row r="77" spans="1:14" s="174" customFormat="1" ht="54.95" customHeight="1" x14ac:dyDescent="0.25">
      <c r="A77" s="164" t="str">
        <f t="shared" si="1"/>
        <v>70.</v>
      </c>
      <c r="B77" s="165" t="str">
        <f>'Rekap Harian'!B80 &amp; CHAR(10) &amp; "NIP. " &amp; 'Rekap Harian'!C80 &amp; CHAR(10) &amp; "Gol. " &amp;'Daftar Pegawai'!H74</f>
        <v xml:space="preserve">0
NIP. 0
Gol. </v>
      </c>
      <c r="C77" s="166">
        <f>'Daftar Pegawai'!D74</f>
        <v>0</v>
      </c>
      <c r="D77" s="167">
        <f>'Daftar Pegawai'!E74</f>
        <v>0</v>
      </c>
      <c r="E77" s="168">
        <f>'Daftar Pegawai'!F74</f>
        <v>0</v>
      </c>
      <c r="F77" s="169">
        <f>IF('Daftar Pegawai'!D74 = "- JPT Pratama", 100%,)</f>
        <v>0</v>
      </c>
      <c r="G77" s="170">
        <f>'Daftar Pegawai'!G74*60%</f>
        <v>0</v>
      </c>
      <c r="H77" s="171">
        <f>(100%-Table57[[#This Row],[6]])*Table57[[#This Row],[7]]</f>
        <v>0</v>
      </c>
      <c r="I77" s="172">
        <f>Table57[[#This Row],[7]]-Table57[[#This Row],[8]]</f>
        <v>0</v>
      </c>
      <c r="J77" s="173">
        <f>100%-'Rekap Harian'!IF80</f>
        <v>0</v>
      </c>
      <c r="K77" s="170">
        <f>'Daftar Pegawai'!G74*40%</f>
        <v>0</v>
      </c>
      <c r="L77" s="171">
        <f>(100%-Table57[[#This Row],[10]])*Table57[[#This Row],[11]]</f>
        <v>0</v>
      </c>
      <c r="M77" s="172">
        <f>Table57[[#This Row],[11]]-Table57[[#This Row],[12]]</f>
        <v>0</v>
      </c>
      <c r="N77" s="200">
        <f>'Daftar Pegawai'!I74</f>
        <v>0</v>
      </c>
    </row>
    <row r="78" spans="1:14" s="174" customFormat="1" ht="54.95" customHeight="1" x14ac:dyDescent="0.25">
      <c r="A78" s="164" t="str">
        <f t="shared" si="1"/>
        <v>71.</v>
      </c>
      <c r="B78" s="165" t="str">
        <f>'Rekap Harian'!B81 &amp; CHAR(10) &amp; "NIP. " &amp; 'Rekap Harian'!C81 &amp; CHAR(10) &amp; "Gol. " &amp;'Daftar Pegawai'!H75</f>
        <v xml:space="preserve">0
NIP. 0
Gol. </v>
      </c>
      <c r="C78" s="166">
        <f>'Daftar Pegawai'!D75</f>
        <v>0</v>
      </c>
      <c r="D78" s="167">
        <f>'Daftar Pegawai'!E75</f>
        <v>0</v>
      </c>
      <c r="E78" s="168">
        <f>'Daftar Pegawai'!F75</f>
        <v>0</v>
      </c>
      <c r="F78" s="169">
        <f>IF('Daftar Pegawai'!D75 = "- JPT Pratama", 100%,)</f>
        <v>0</v>
      </c>
      <c r="G78" s="170">
        <f>'Daftar Pegawai'!G75*60%</f>
        <v>0</v>
      </c>
      <c r="H78" s="171">
        <f>(100%-Table57[[#This Row],[6]])*Table57[[#This Row],[7]]</f>
        <v>0</v>
      </c>
      <c r="I78" s="172">
        <f>Table57[[#This Row],[7]]-Table57[[#This Row],[8]]</f>
        <v>0</v>
      </c>
      <c r="J78" s="173">
        <f>100%-'Rekap Harian'!IF81</f>
        <v>0</v>
      </c>
      <c r="K78" s="170">
        <f>'Daftar Pegawai'!G75*40%</f>
        <v>0</v>
      </c>
      <c r="L78" s="171">
        <f>(100%-Table57[[#This Row],[10]])*Table57[[#This Row],[11]]</f>
        <v>0</v>
      </c>
      <c r="M78" s="172">
        <f>Table57[[#This Row],[11]]-Table57[[#This Row],[12]]</f>
        <v>0</v>
      </c>
      <c r="N78" s="200">
        <f>'Daftar Pegawai'!I75</f>
        <v>0</v>
      </c>
    </row>
    <row r="79" spans="1:14" s="174" customFormat="1" ht="54.95" customHeight="1" x14ac:dyDescent="0.25">
      <c r="A79" s="164" t="str">
        <f t="shared" si="1"/>
        <v>72.</v>
      </c>
      <c r="B79" s="165" t="str">
        <f>'Rekap Harian'!B82 &amp; CHAR(10) &amp; "NIP. " &amp; 'Rekap Harian'!C82 &amp; CHAR(10) &amp; "Gol. " &amp;'Daftar Pegawai'!H76</f>
        <v xml:space="preserve">0
NIP. 0
Gol. </v>
      </c>
      <c r="C79" s="166">
        <f>'Daftar Pegawai'!D76</f>
        <v>0</v>
      </c>
      <c r="D79" s="167">
        <f>'Daftar Pegawai'!E76</f>
        <v>0</v>
      </c>
      <c r="E79" s="168">
        <f>'Daftar Pegawai'!F76</f>
        <v>0</v>
      </c>
      <c r="F79" s="169">
        <f>IF('Daftar Pegawai'!D76 = "- JPT Pratama", 100%,)</f>
        <v>0</v>
      </c>
      <c r="G79" s="170">
        <f>'Daftar Pegawai'!G76*60%</f>
        <v>0</v>
      </c>
      <c r="H79" s="171">
        <f>(100%-Table57[[#This Row],[6]])*Table57[[#This Row],[7]]</f>
        <v>0</v>
      </c>
      <c r="I79" s="172">
        <f>Table57[[#This Row],[7]]-Table57[[#This Row],[8]]</f>
        <v>0</v>
      </c>
      <c r="J79" s="173">
        <f>100%-'Rekap Harian'!IF82</f>
        <v>0</v>
      </c>
      <c r="K79" s="170">
        <f>'Daftar Pegawai'!G76*40%</f>
        <v>0</v>
      </c>
      <c r="L79" s="171">
        <f>(100%-Table57[[#This Row],[10]])*Table57[[#This Row],[11]]</f>
        <v>0</v>
      </c>
      <c r="M79" s="172">
        <f>Table57[[#This Row],[11]]-Table57[[#This Row],[12]]</f>
        <v>0</v>
      </c>
      <c r="N79" s="200">
        <f>'Daftar Pegawai'!I76</f>
        <v>0</v>
      </c>
    </row>
    <row r="80" spans="1:14" s="174" customFormat="1" ht="54.95" customHeight="1" x14ac:dyDescent="0.25">
      <c r="A80" s="164" t="str">
        <f t="shared" si="1"/>
        <v>73.</v>
      </c>
      <c r="B80" s="165" t="str">
        <f>'Rekap Harian'!B83 &amp; CHAR(10) &amp; "NIP. " &amp; 'Rekap Harian'!C83 &amp; CHAR(10) &amp; "Gol. " &amp;'Daftar Pegawai'!H77</f>
        <v xml:space="preserve">0
NIP. 0
Gol. </v>
      </c>
      <c r="C80" s="166">
        <f>'Daftar Pegawai'!D77</f>
        <v>0</v>
      </c>
      <c r="D80" s="167">
        <f>'Daftar Pegawai'!E77</f>
        <v>0</v>
      </c>
      <c r="E80" s="168">
        <f>'Daftar Pegawai'!F77</f>
        <v>0</v>
      </c>
      <c r="F80" s="169">
        <f>IF('Daftar Pegawai'!D77 = "- JPT Pratama", 100%,)</f>
        <v>0</v>
      </c>
      <c r="G80" s="170">
        <f>'Daftar Pegawai'!G77*60%</f>
        <v>0</v>
      </c>
      <c r="H80" s="171">
        <f>(100%-Table57[[#This Row],[6]])*Table57[[#This Row],[7]]</f>
        <v>0</v>
      </c>
      <c r="I80" s="172">
        <f>Table57[[#This Row],[7]]-Table57[[#This Row],[8]]</f>
        <v>0</v>
      </c>
      <c r="J80" s="173">
        <f>100%-'Rekap Harian'!IF83</f>
        <v>0</v>
      </c>
      <c r="K80" s="170">
        <f>'Daftar Pegawai'!G77*40%</f>
        <v>0</v>
      </c>
      <c r="L80" s="171">
        <f>(100%-Table57[[#This Row],[10]])*Table57[[#This Row],[11]]</f>
        <v>0</v>
      </c>
      <c r="M80" s="172">
        <f>Table57[[#This Row],[11]]-Table57[[#This Row],[12]]</f>
        <v>0</v>
      </c>
      <c r="N80" s="200">
        <f>'Daftar Pegawai'!I77</f>
        <v>0</v>
      </c>
    </row>
    <row r="81" spans="1:14" s="174" customFormat="1" ht="54.95" customHeight="1" x14ac:dyDescent="0.25">
      <c r="A81" s="164" t="str">
        <f t="shared" si="1"/>
        <v>74.</v>
      </c>
      <c r="B81" s="165" t="str">
        <f>'Rekap Harian'!B84 &amp; CHAR(10) &amp; "NIP. " &amp; 'Rekap Harian'!C84 &amp; CHAR(10) &amp; "Gol. " &amp;'Daftar Pegawai'!H78</f>
        <v xml:space="preserve">0
NIP. 0
Gol. </v>
      </c>
      <c r="C81" s="166">
        <f>'Daftar Pegawai'!D78</f>
        <v>0</v>
      </c>
      <c r="D81" s="167">
        <f>'Daftar Pegawai'!E78</f>
        <v>0</v>
      </c>
      <c r="E81" s="168">
        <f>'Daftar Pegawai'!F78</f>
        <v>0</v>
      </c>
      <c r="F81" s="169">
        <f>IF('Daftar Pegawai'!D78 = "- JPT Pratama", 100%,)</f>
        <v>0</v>
      </c>
      <c r="G81" s="170">
        <f>'Daftar Pegawai'!G78*60%</f>
        <v>0</v>
      </c>
      <c r="H81" s="171">
        <f>(100%-Table57[[#This Row],[6]])*Table57[[#This Row],[7]]</f>
        <v>0</v>
      </c>
      <c r="I81" s="172">
        <f>Table57[[#This Row],[7]]-Table57[[#This Row],[8]]</f>
        <v>0</v>
      </c>
      <c r="J81" s="173">
        <f>100%-'Rekap Harian'!IF84</f>
        <v>0</v>
      </c>
      <c r="K81" s="170">
        <f>'Daftar Pegawai'!G78*40%</f>
        <v>0</v>
      </c>
      <c r="L81" s="171">
        <f>(100%-Table57[[#This Row],[10]])*Table57[[#This Row],[11]]</f>
        <v>0</v>
      </c>
      <c r="M81" s="172">
        <f>Table57[[#This Row],[11]]-Table57[[#This Row],[12]]</f>
        <v>0</v>
      </c>
      <c r="N81" s="200">
        <f>'Daftar Pegawai'!I78</f>
        <v>0</v>
      </c>
    </row>
    <row r="82" spans="1:14" s="174" customFormat="1" ht="54.95" customHeight="1" x14ac:dyDescent="0.25">
      <c r="A82" s="164" t="str">
        <f t="shared" si="1"/>
        <v>75.</v>
      </c>
      <c r="B82" s="165" t="str">
        <f>'Rekap Harian'!B85 &amp; CHAR(10) &amp; "NIP. " &amp; 'Rekap Harian'!C85 &amp; CHAR(10) &amp; "Gol. " &amp;'Daftar Pegawai'!H79</f>
        <v xml:space="preserve">0
NIP. 0
Gol. </v>
      </c>
      <c r="C82" s="166">
        <f>'Daftar Pegawai'!D79</f>
        <v>0</v>
      </c>
      <c r="D82" s="167">
        <f>'Daftar Pegawai'!E79</f>
        <v>0</v>
      </c>
      <c r="E82" s="168">
        <f>'Daftar Pegawai'!F79</f>
        <v>0</v>
      </c>
      <c r="F82" s="169">
        <f>IF('Daftar Pegawai'!D79 = "- JPT Pratama", 100%,)</f>
        <v>0</v>
      </c>
      <c r="G82" s="170">
        <f>'Daftar Pegawai'!G79*60%</f>
        <v>0</v>
      </c>
      <c r="H82" s="171">
        <f>(100%-Table57[[#This Row],[6]])*Table57[[#This Row],[7]]</f>
        <v>0</v>
      </c>
      <c r="I82" s="172">
        <f>Table57[[#This Row],[7]]-Table57[[#This Row],[8]]</f>
        <v>0</v>
      </c>
      <c r="J82" s="173">
        <f>100%-'Rekap Harian'!IF85</f>
        <v>0</v>
      </c>
      <c r="K82" s="170">
        <f>'Daftar Pegawai'!G79*40%</f>
        <v>0</v>
      </c>
      <c r="L82" s="171">
        <f>(100%-Table57[[#This Row],[10]])*Table57[[#This Row],[11]]</f>
        <v>0</v>
      </c>
      <c r="M82" s="172">
        <f>Table57[[#This Row],[11]]-Table57[[#This Row],[12]]</f>
        <v>0</v>
      </c>
      <c r="N82" s="200">
        <f>'Daftar Pegawai'!I79</f>
        <v>0</v>
      </c>
    </row>
    <row r="83" spans="1:14" s="174" customFormat="1" ht="54.95" customHeight="1" x14ac:dyDescent="0.25">
      <c r="A83" s="164" t="str">
        <f t="shared" si="1"/>
        <v>76.</v>
      </c>
      <c r="B83" s="165" t="str">
        <f>'Rekap Harian'!B86 &amp; CHAR(10) &amp; "NIP. " &amp; 'Rekap Harian'!C86 &amp; CHAR(10) &amp; "Gol. " &amp;'Daftar Pegawai'!H80</f>
        <v xml:space="preserve">0
NIP. 0
Gol. </v>
      </c>
      <c r="C83" s="166">
        <f>'Daftar Pegawai'!D80</f>
        <v>0</v>
      </c>
      <c r="D83" s="167">
        <f>'Daftar Pegawai'!E80</f>
        <v>0</v>
      </c>
      <c r="E83" s="168">
        <f>'Daftar Pegawai'!F80</f>
        <v>0</v>
      </c>
      <c r="F83" s="169">
        <f>IF('Daftar Pegawai'!D80 = "- JPT Pratama", 100%,)</f>
        <v>0</v>
      </c>
      <c r="G83" s="170">
        <f>'Daftar Pegawai'!G80*60%</f>
        <v>0</v>
      </c>
      <c r="H83" s="171">
        <f>(100%-Table57[[#This Row],[6]])*Table57[[#This Row],[7]]</f>
        <v>0</v>
      </c>
      <c r="I83" s="172">
        <f>Table57[[#This Row],[7]]-Table57[[#This Row],[8]]</f>
        <v>0</v>
      </c>
      <c r="J83" s="173">
        <f>100%-'Rekap Harian'!IF86</f>
        <v>0</v>
      </c>
      <c r="K83" s="170">
        <f>'Daftar Pegawai'!G80*40%</f>
        <v>0</v>
      </c>
      <c r="L83" s="171">
        <f>(100%-Table57[[#This Row],[10]])*Table57[[#This Row],[11]]</f>
        <v>0</v>
      </c>
      <c r="M83" s="172">
        <f>Table57[[#This Row],[11]]-Table57[[#This Row],[12]]</f>
        <v>0</v>
      </c>
      <c r="N83" s="200">
        <f>'Daftar Pegawai'!I80</f>
        <v>0</v>
      </c>
    </row>
    <row r="84" spans="1:14" s="174" customFormat="1" ht="54.95" customHeight="1" x14ac:dyDescent="0.25">
      <c r="A84" s="164" t="str">
        <f t="shared" si="1"/>
        <v>77.</v>
      </c>
      <c r="B84" s="165" t="str">
        <f>'Rekap Harian'!B87 &amp; CHAR(10) &amp; "NIP. " &amp; 'Rekap Harian'!C87 &amp; CHAR(10) &amp; "Gol. " &amp;'Daftar Pegawai'!H81</f>
        <v xml:space="preserve">0
NIP. 0
Gol. </v>
      </c>
      <c r="C84" s="166">
        <f>'Daftar Pegawai'!D81</f>
        <v>0</v>
      </c>
      <c r="D84" s="167">
        <f>'Daftar Pegawai'!E81</f>
        <v>0</v>
      </c>
      <c r="E84" s="168">
        <f>'Daftar Pegawai'!F81</f>
        <v>0</v>
      </c>
      <c r="F84" s="169">
        <f>IF('Daftar Pegawai'!D81 = "- JPT Pratama", 100%,)</f>
        <v>0</v>
      </c>
      <c r="G84" s="170">
        <f>'Daftar Pegawai'!G81*60%</f>
        <v>0</v>
      </c>
      <c r="H84" s="171">
        <f>(100%-Table57[[#This Row],[6]])*Table57[[#This Row],[7]]</f>
        <v>0</v>
      </c>
      <c r="I84" s="172">
        <f>Table57[[#This Row],[7]]-Table57[[#This Row],[8]]</f>
        <v>0</v>
      </c>
      <c r="J84" s="173">
        <f>100%-'Rekap Harian'!IF87</f>
        <v>0</v>
      </c>
      <c r="K84" s="170">
        <f>'Daftar Pegawai'!G81*40%</f>
        <v>0</v>
      </c>
      <c r="L84" s="171">
        <f>(100%-Table57[[#This Row],[10]])*Table57[[#This Row],[11]]</f>
        <v>0</v>
      </c>
      <c r="M84" s="172">
        <f>Table57[[#This Row],[11]]-Table57[[#This Row],[12]]</f>
        <v>0</v>
      </c>
      <c r="N84" s="200">
        <f>'Daftar Pegawai'!I81</f>
        <v>0</v>
      </c>
    </row>
    <row r="85" spans="1:14" s="174" customFormat="1" ht="54.95" customHeight="1" x14ac:dyDescent="0.25">
      <c r="A85" s="164" t="str">
        <f t="shared" si="1"/>
        <v>78.</v>
      </c>
      <c r="B85" s="165" t="str">
        <f>'Rekap Harian'!B88 &amp; CHAR(10) &amp; "NIP. " &amp; 'Rekap Harian'!C88 &amp; CHAR(10) &amp; "Gol. " &amp;'Daftar Pegawai'!H82</f>
        <v xml:space="preserve">0
NIP. 0
Gol. </v>
      </c>
      <c r="C85" s="166">
        <f>'Daftar Pegawai'!D82</f>
        <v>0</v>
      </c>
      <c r="D85" s="167">
        <f>'Daftar Pegawai'!E82</f>
        <v>0</v>
      </c>
      <c r="E85" s="168">
        <f>'Daftar Pegawai'!F82</f>
        <v>0</v>
      </c>
      <c r="F85" s="169">
        <f>IF('Daftar Pegawai'!D82 = "- JPT Pratama", 100%,)</f>
        <v>0</v>
      </c>
      <c r="G85" s="170">
        <f>'Daftar Pegawai'!G82*60%</f>
        <v>0</v>
      </c>
      <c r="H85" s="171">
        <f>(100%-Table57[[#This Row],[6]])*Table57[[#This Row],[7]]</f>
        <v>0</v>
      </c>
      <c r="I85" s="172">
        <f>Table57[[#This Row],[7]]-Table57[[#This Row],[8]]</f>
        <v>0</v>
      </c>
      <c r="J85" s="173">
        <f>100%-'Rekap Harian'!IF88</f>
        <v>0</v>
      </c>
      <c r="K85" s="170">
        <f>'Daftar Pegawai'!G82*40%</f>
        <v>0</v>
      </c>
      <c r="L85" s="171">
        <f>(100%-Table57[[#This Row],[10]])*Table57[[#This Row],[11]]</f>
        <v>0</v>
      </c>
      <c r="M85" s="172">
        <f>Table57[[#This Row],[11]]-Table57[[#This Row],[12]]</f>
        <v>0</v>
      </c>
      <c r="N85" s="200">
        <f>'Daftar Pegawai'!I82</f>
        <v>0</v>
      </c>
    </row>
    <row r="86" spans="1:14" s="174" customFormat="1" ht="54.95" customHeight="1" x14ac:dyDescent="0.25">
      <c r="A86" s="164" t="str">
        <f t="shared" si="1"/>
        <v>79.</v>
      </c>
      <c r="B86" s="165" t="str">
        <f>'Rekap Harian'!B89 &amp; CHAR(10) &amp; "NIP. " &amp; 'Rekap Harian'!C89 &amp; CHAR(10) &amp; "Gol. " &amp;'Daftar Pegawai'!H83</f>
        <v xml:space="preserve">0
NIP. 0
Gol. </v>
      </c>
      <c r="C86" s="166">
        <f>'Daftar Pegawai'!D83</f>
        <v>0</v>
      </c>
      <c r="D86" s="167">
        <f>'Daftar Pegawai'!E83</f>
        <v>0</v>
      </c>
      <c r="E86" s="168">
        <f>'Daftar Pegawai'!F83</f>
        <v>0</v>
      </c>
      <c r="F86" s="169">
        <f>IF('Daftar Pegawai'!D83 = "- JPT Pratama", 100%,)</f>
        <v>0</v>
      </c>
      <c r="G86" s="170">
        <f>'Daftar Pegawai'!G83*60%</f>
        <v>0</v>
      </c>
      <c r="H86" s="171">
        <f>(100%-Table57[[#This Row],[6]])*Table57[[#This Row],[7]]</f>
        <v>0</v>
      </c>
      <c r="I86" s="172">
        <f>Table57[[#This Row],[7]]-Table57[[#This Row],[8]]</f>
        <v>0</v>
      </c>
      <c r="J86" s="173">
        <f>100%-'Rekap Harian'!IF89</f>
        <v>0</v>
      </c>
      <c r="K86" s="170">
        <f>'Daftar Pegawai'!G83*40%</f>
        <v>0</v>
      </c>
      <c r="L86" s="171">
        <f>(100%-Table57[[#This Row],[10]])*Table57[[#This Row],[11]]</f>
        <v>0</v>
      </c>
      <c r="M86" s="172">
        <f>Table57[[#This Row],[11]]-Table57[[#This Row],[12]]</f>
        <v>0</v>
      </c>
      <c r="N86" s="200">
        <f>'Daftar Pegawai'!I83</f>
        <v>0</v>
      </c>
    </row>
    <row r="87" spans="1:14" s="174" customFormat="1" ht="54.95" customHeight="1" x14ac:dyDescent="0.25">
      <c r="A87" s="164" t="str">
        <f t="shared" si="1"/>
        <v>80.</v>
      </c>
      <c r="B87" s="165" t="str">
        <f>'Rekap Harian'!B90 &amp; CHAR(10) &amp; "NIP. " &amp; 'Rekap Harian'!C90 &amp; CHAR(10) &amp; "Gol. " &amp;'Daftar Pegawai'!H84</f>
        <v xml:space="preserve">0
NIP. 0
Gol. </v>
      </c>
      <c r="C87" s="166">
        <f>'Daftar Pegawai'!D84</f>
        <v>0</v>
      </c>
      <c r="D87" s="167">
        <f>'Daftar Pegawai'!E84</f>
        <v>0</v>
      </c>
      <c r="E87" s="168">
        <f>'Daftar Pegawai'!F84</f>
        <v>0</v>
      </c>
      <c r="F87" s="169">
        <f>IF('Daftar Pegawai'!D84 = "- JPT Pratama", 100%,)</f>
        <v>0</v>
      </c>
      <c r="G87" s="170">
        <f>'Daftar Pegawai'!G84*60%</f>
        <v>0</v>
      </c>
      <c r="H87" s="171">
        <f>(100%-Table57[[#This Row],[6]])*Table57[[#This Row],[7]]</f>
        <v>0</v>
      </c>
      <c r="I87" s="172">
        <f>Table57[[#This Row],[7]]-Table57[[#This Row],[8]]</f>
        <v>0</v>
      </c>
      <c r="J87" s="173">
        <f>100%-'Rekap Harian'!IF90</f>
        <v>0</v>
      </c>
      <c r="K87" s="170">
        <f>'Daftar Pegawai'!G84*40%</f>
        <v>0</v>
      </c>
      <c r="L87" s="171">
        <f>(100%-Table57[[#This Row],[10]])*Table57[[#This Row],[11]]</f>
        <v>0</v>
      </c>
      <c r="M87" s="172">
        <f>Table57[[#This Row],[11]]-Table57[[#This Row],[12]]</f>
        <v>0</v>
      </c>
      <c r="N87" s="200">
        <f>'Daftar Pegawai'!I84</f>
        <v>0</v>
      </c>
    </row>
    <row r="88" spans="1:14" s="174" customFormat="1" ht="54.95" customHeight="1" x14ac:dyDescent="0.25">
      <c r="A88" s="164" t="str">
        <f t="shared" si="1"/>
        <v>81.</v>
      </c>
      <c r="B88" s="165" t="str">
        <f>'Rekap Harian'!B91 &amp; CHAR(10) &amp; "NIP. " &amp; 'Rekap Harian'!C91 &amp; CHAR(10) &amp; "Gol. " &amp;'Daftar Pegawai'!H85</f>
        <v xml:space="preserve">0
NIP. 0
Gol. </v>
      </c>
      <c r="C88" s="166">
        <f>'Daftar Pegawai'!D85</f>
        <v>0</v>
      </c>
      <c r="D88" s="167">
        <f>'Daftar Pegawai'!E85</f>
        <v>0</v>
      </c>
      <c r="E88" s="168">
        <f>'Daftar Pegawai'!F85</f>
        <v>0</v>
      </c>
      <c r="F88" s="169">
        <f>IF('Daftar Pegawai'!D85 = "- JPT Pratama", 100%,)</f>
        <v>0</v>
      </c>
      <c r="G88" s="170">
        <f>'Daftar Pegawai'!G85*60%</f>
        <v>0</v>
      </c>
      <c r="H88" s="171">
        <f>(100%-Table57[[#This Row],[6]])*Table57[[#This Row],[7]]</f>
        <v>0</v>
      </c>
      <c r="I88" s="172">
        <f>Table57[[#This Row],[7]]-Table57[[#This Row],[8]]</f>
        <v>0</v>
      </c>
      <c r="J88" s="173">
        <f>100%-'Rekap Harian'!IF91</f>
        <v>0</v>
      </c>
      <c r="K88" s="170">
        <f>'Daftar Pegawai'!G85*40%</f>
        <v>0</v>
      </c>
      <c r="L88" s="171">
        <f>(100%-Table57[[#This Row],[10]])*Table57[[#This Row],[11]]</f>
        <v>0</v>
      </c>
      <c r="M88" s="172">
        <f>Table57[[#This Row],[11]]-Table57[[#This Row],[12]]</f>
        <v>0</v>
      </c>
      <c r="N88" s="200">
        <f>'Daftar Pegawai'!I85</f>
        <v>0</v>
      </c>
    </row>
    <row r="89" spans="1:14" s="174" customFormat="1" ht="54.95" customHeight="1" x14ac:dyDescent="0.25">
      <c r="A89" s="164" t="str">
        <f t="shared" si="1"/>
        <v>82.</v>
      </c>
      <c r="B89" s="165" t="str">
        <f>'Rekap Harian'!B92 &amp; CHAR(10) &amp; "NIP. " &amp; 'Rekap Harian'!C92 &amp; CHAR(10) &amp; "Gol. " &amp;'Daftar Pegawai'!H86</f>
        <v xml:space="preserve">0
NIP. 0
Gol. </v>
      </c>
      <c r="C89" s="166">
        <f>'Daftar Pegawai'!D86</f>
        <v>0</v>
      </c>
      <c r="D89" s="167">
        <f>'Daftar Pegawai'!E86</f>
        <v>0</v>
      </c>
      <c r="E89" s="168">
        <f>'Daftar Pegawai'!F86</f>
        <v>0</v>
      </c>
      <c r="F89" s="169">
        <f>IF('Daftar Pegawai'!D86 = "- JPT Pratama", 100%,)</f>
        <v>0</v>
      </c>
      <c r="G89" s="170">
        <f>'Daftar Pegawai'!G86*60%</f>
        <v>0</v>
      </c>
      <c r="H89" s="171">
        <f>(100%-Table57[[#This Row],[6]])*Table57[[#This Row],[7]]</f>
        <v>0</v>
      </c>
      <c r="I89" s="172">
        <f>Table57[[#This Row],[7]]-Table57[[#This Row],[8]]</f>
        <v>0</v>
      </c>
      <c r="J89" s="173">
        <f>100%-'Rekap Harian'!IF92</f>
        <v>0</v>
      </c>
      <c r="K89" s="170">
        <f>'Daftar Pegawai'!G86*40%</f>
        <v>0</v>
      </c>
      <c r="L89" s="171">
        <f>(100%-Table57[[#This Row],[10]])*Table57[[#This Row],[11]]</f>
        <v>0</v>
      </c>
      <c r="M89" s="172">
        <f>Table57[[#This Row],[11]]-Table57[[#This Row],[12]]</f>
        <v>0</v>
      </c>
      <c r="N89" s="200">
        <f>'Daftar Pegawai'!I86</f>
        <v>0</v>
      </c>
    </row>
    <row r="90" spans="1:14" s="174" customFormat="1" ht="54.95" customHeight="1" x14ac:dyDescent="0.25">
      <c r="A90" s="164" t="str">
        <f t="shared" si="1"/>
        <v>83.</v>
      </c>
      <c r="B90" s="165" t="str">
        <f>'Rekap Harian'!B93 &amp; CHAR(10) &amp; "NIP. " &amp; 'Rekap Harian'!C93 &amp; CHAR(10) &amp; "Gol. " &amp;'Daftar Pegawai'!H87</f>
        <v xml:space="preserve">0
NIP. 0
Gol. </v>
      </c>
      <c r="C90" s="166">
        <f>'Daftar Pegawai'!D87</f>
        <v>0</v>
      </c>
      <c r="D90" s="167">
        <f>'Daftar Pegawai'!E87</f>
        <v>0</v>
      </c>
      <c r="E90" s="168">
        <f>'Daftar Pegawai'!F87</f>
        <v>0</v>
      </c>
      <c r="F90" s="169">
        <f>IF('Daftar Pegawai'!D87 = "- JPT Pratama", 100%,)</f>
        <v>0</v>
      </c>
      <c r="G90" s="170">
        <f>'Daftar Pegawai'!G87*60%</f>
        <v>0</v>
      </c>
      <c r="H90" s="171">
        <f>(100%-Table57[[#This Row],[6]])*Table57[[#This Row],[7]]</f>
        <v>0</v>
      </c>
      <c r="I90" s="172">
        <f>Table57[[#This Row],[7]]-Table57[[#This Row],[8]]</f>
        <v>0</v>
      </c>
      <c r="J90" s="173">
        <f>100%-'Rekap Harian'!IF93</f>
        <v>0</v>
      </c>
      <c r="K90" s="170">
        <f>'Daftar Pegawai'!G87*40%</f>
        <v>0</v>
      </c>
      <c r="L90" s="171">
        <f>(100%-Table57[[#This Row],[10]])*Table57[[#This Row],[11]]</f>
        <v>0</v>
      </c>
      <c r="M90" s="172">
        <f>Table57[[#This Row],[11]]-Table57[[#This Row],[12]]</f>
        <v>0</v>
      </c>
      <c r="N90" s="200">
        <f>'Daftar Pegawai'!I87</f>
        <v>0</v>
      </c>
    </row>
    <row r="91" spans="1:14" s="174" customFormat="1" ht="54.95" customHeight="1" x14ac:dyDescent="0.25">
      <c r="A91" s="164" t="str">
        <f t="shared" si="1"/>
        <v>84.</v>
      </c>
      <c r="B91" s="165" t="str">
        <f>'Rekap Harian'!B94 &amp; CHAR(10) &amp; "NIP. " &amp; 'Rekap Harian'!C94 &amp; CHAR(10) &amp; "Gol. " &amp;'Daftar Pegawai'!H88</f>
        <v xml:space="preserve">0
NIP. 0
Gol. </v>
      </c>
      <c r="C91" s="166">
        <f>'Daftar Pegawai'!D88</f>
        <v>0</v>
      </c>
      <c r="D91" s="167">
        <f>'Daftar Pegawai'!E88</f>
        <v>0</v>
      </c>
      <c r="E91" s="168">
        <f>'Daftar Pegawai'!F88</f>
        <v>0</v>
      </c>
      <c r="F91" s="169">
        <f>IF('Daftar Pegawai'!D88 = "- JPT Pratama", 100%,)</f>
        <v>0</v>
      </c>
      <c r="G91" s="170">
        <f>'Daftar Pegawai'!G88*60%</f>
        <v>0</v>
      </c>
      <c r="H91" s="171">
        <f>(100%-Table57[[#This Row],[6]])*Table57[[#This Row],[7]]</f>
        <v>0</v>
      </c>
      <c r="I91" s="172">
        <f>Table57[[#This Row],[7]]-Table57[[#This Row],[8]]</f>
        <v>0</v>
      </c>
      <c r="J91" s="173">
        <f>100%-'Rekap Harian'!IF94</f>
        <v>0</v>
      </c>
      <c r="K91" s="170">
        <f>'Daftar Pegawai'!G88*40%</f>
        <v>0</v>
      </c>
      <c r="L91" s="171">
        <f>(100%-Table57[[#This Row],[10]])*Table57[[#This Row],[11]]</f>
        <v>0</v>
      </c>
      <c r="M91" s="172">
        <f>Table57[[#This Row],[11]]-Table57[[#This Row],[12]]</f>
        <v>0</v>
      </c>
      <c r="N91" s="200">
        <f>'Daftar Pegawai'!I88</f>
        <v>0</v>
      </c>
    </row>
    <row r="92" spans="1:14" s="174" customFormat="1" ht="54.95" customHeight="1" x14ac:dyDescent="0.25">
      <c r="A92" s="164" t="str">
        <f t="shared" si="1"/>
        <v>85.</v>
      </c>
      <c r="B92" s="165" t="str">
        <f>'Rekap Harian'!B95 &amp; CHAR(10) &amp; "NIP. " &amp; 'Rekap Harian'!C95 &amp; CHAR(10) &amp; "Gol. " &amp;'Daftar Pegawai'!H89</f>
        <v xml:space="preserve">0
NIP. 0
Gol. </v>
      </c>
      <c r="C92" s="166">
        <f>'Daftar Pegawai'!D89</f>
        <v>0</v>
      </c>
      <c r="D92" s="167">
        <f>'Daftar Pegawai'!E89</f>
        <v>0</v>
      </c>
      <c r="E92" s="168">
        <f>'Daftar Pegawai'!F89</f>
        <v>0</v>
      </c>
      <c r="F92" s="169">
        <f>IF('Daftar Pegawai'!D89 = "- JPT Pratama", 100%,)</f>
        <v>0</v>
      </c>
      <c r="G92" s="170">
        <f>'Daftar Pegawai'!G89*60%</f>
        <v>0</v>
      </c>
      <c r="H92" s="171">
        <f>(100%-Table57[[#This Row],[6]])*Table57[[#This Row],[7]]</f>
        <v>0</v>
      </c>
      <c r="I92" s="172">
        <f>Table57[[#This Row],[7]]-Table57[[#This Row],[8]]</f>
        <v>0</v>
      </c>
      <c r="J92" s="173">
        <f>100%-'Rekap Harian'!IF95</f>
        <v>0</v>
      </c>
      <c r="K92" s="170">
        <f>'Daftar Pegawai'!G89*40%</f>
        <v>0</v>
      </c>
      <c r="L92" s="171">
        <f>(100%-Table57[[#This Row],[10]])*Table57[[#This Row],[11]]</f>
        <v>0</v>
      </c>
      <c r="M92" s="172">
        <f>Table57[[#This Row],[11]]-Table57[[#This Row],[12]]</f>
        <v>0</v>
      </c>
      <c r="N92" s="200">
        <f>'Daftar Pegawai'!I89</f>
        <v>0</v>
      </c>
    </row>
    <row r="93" spans="1:14" s="174" customFormat="1" ht="54.95" customHeight="1" x14ac:dyDescent="0.25">
      <c r="A93" s="164" t="str">
        <f t="shared" si="1"/>
        <v>86.</v>
      </c>
      <c r="B93" s="165" t="str">
        <f>'Rekap Harian'!B96 &amp; CHAR(10) &amp; "NIP. " &amp; 'Rekap Harian'!C96 &amp; CHAR(10) &amp; "Gol. " &amp;'Daftar Pegawai'!H90</f>
        <v xml:space="preserve">0
NIP. 0
Gol. </v>
      </c>
      <c r="C93" s="166">
        <f>'Daftar Pegawai'!D90</f>
        <v>0</v>
      </c>
      <c r="D93" s="167">
        <f>'Daftar Pegawai'!E90</f>
        <v>0</v>
      </c>
      <c r="E93" s="168">
        <f>'Daftar Pegawai'!F90</f>
        <v>0</v>
      </c>
      <c r="F93" s="169">
        <f>IF('Daftar Pegawai'!D90 = "- JPT Pratama", 100%,)</f>
        <v>0</v>
      </c>
      <c r="G93" s="170">
        <f>'Daftar Pegawai'!G90*60%</f>
        <v>0</v>
      </c>
      <c r="H93" s="171">
        <f>(100%-Table57[[#This Row],[6]])*Table57[[#This Row],[7]]</f>
        <v>0</v>
      </c>
      <c r="I93" s="172">
        <f>Table57[[#This Row],[7]]-Table57[[#This Row],[8]]</f>
        <v>0</v>
      </c>
      <c r="J93" s="173">
        <f>100%-'Rekap Harian'!IF96</f>
        <v>0</v>
      </c>
      <c r="K93" s="170">
        <f>'Daftar Pegawai'!G90*40%</f>
        <v>0</v>
      </c>
      <c r="L93" s="171">
        <f>(100%-Table57[[#This Row],[10]])*Table57[[#This Row],[11]]</f>
        <v>0</v>
      </c>
      <c r="M93" s="172">
        <f>Table57[[#This Row],[11]]-Table57[[#This Row],[12]]</f>
        <v>0</v>
      </c>
      <c r="N93" s="200">
        <f>'Daftar Pegawai'!I90</f>
        <v>0</v>
      </c>
    </row>
    <row r="94" spans="1:14" s="174" customFormat="1" ht="54.95" customHeight="1" x14ac:dyDescent="0.25">
      <c r="A94" s="164" t="str">
        <f t="shared" si="1"/>
        <v>87.</v>
      </c>
      <c r="B94" s="165" t="str">
        <f>'Rekap Harian'!B97 &amp; CHAR(10) &amp; "NIP. " &amp; 'Rekap Harian'!C97 &amp; CHAR(10) &amp; "Gol. " &amp;'Daftar Pegawai'!H91</f>
        <v xml:space="preserve">0
NIP. 0
Gol. </v>
      </c>
      <c r="C94" s="166">
        <f>'Daftar Pegawai'!D91</f>
        <v>0</v>
      </c>
      <c r="D94" s="167">
        <f>'Daftar Pegawai'!E91</f>
        <v>0</v>
      </c>
      <c r="E94" s="168">
        <f>'Daftar Pegawai'!F91</f>
        <v>0</v>
      </c>
      <c r="F94" s="169">
        <f>IF('Daftar Pegawai'!D91 = "- JPT Pratama", 100%,)</f>
        <v>0</v>
      </c>
      <c r="G94" s="170">
        <f>'Daftar Pegawai'!G91*60%</f>
        <v>0</v>
      </c>
      <c r="H94" s="171">
        <f>(100%-Table57[[#This Row],[6]])*Table57[[#This Row],[7]]</f>
        <v>0</v>
      </c>
      <c r="I94" s="172">
        <f>Table57[[#This Row],[7]]-Table57[[#This Row],[8]]</f>
        <v>0</v>
      </c>
      <c r="J94" s="173">
        <f>100%-'Rekap Harian'!IF97</f>
        <v>0</v>
      </c>
      <c r="K94" s="170">
        <f>'Daftar Pegawai'!G91*40%</f>
        <v>0</v>
      </c>
      <c r="L94" s="171">
        <f>(100%-Table57[[#This Row],[10]])*Table57[[#This Row],[11]]</f>
        <v>0</v>
      </c>
      <c r="M94" s="172">
        <f>Table57[[#This Row],[11]]-Table57[[#This Row],[12]]</f>
        <v>0</v>
      </c>
      <c r="N94" s="200">
        <f>'Daftar Pegawai'!I91</f>
        <v>0</v>
      </c>
    </row>
    <row r="95" spans="1:14" s="174" customFormat="1" ht="54.95" customHeight="1" x14ac:dyDescent="0.25">
      <c r="A95" s="164" t="str">
        <f t="shared" si="1"/>
        <v>88.</v>
      </c>
      <c r="B95" s="165" t="str">
        <f>'Rekap Harian'!B98 &amp; CHAR(10) &amp; "NIP. " &amp; 'Rekap Harian'!C98 &amp; CHAR(10) &amp; "Gol. " &amp;'Daftar Pegawai'!H92</f>
        <v xml:space="preserve">0
NIP. 0
Gol. </v>
      </c>
      <c r="C95" s="166">
        <f>'Daftar Pegawai'!D92</f>
        <v>0</v>
      </c>
      <c r="D95" s="167">
        <f>'Daftar Pegawai'!E92</f>
        <v>0</v>
      </c>
      <c r="E95" s="168">
        <f>'Daftar Pegawai'!F92</f>
        <v>0</v>
      </c>
      <c r="F95" s="169">
        <f>IF('Daftar Pegawai'!D92 = "- JPT Pratama", 100%,)</f>
        <v>0</v>
      </c>
      <c r="G95" s="170">
        <f>'Daftar Pegawai'!G92*60%</f>
        <v>0</v>
      </c>
      <c r="H95" s="171">
        <f>(100%-Table57[[#This Row],[6]])*Table57[[#This Row],[7]]</f>
        <v>0</v>
      </c>
      <c r="I95" s="172">
        <f>Table57[[#This Row],[7]]-Table57[[#This Row],[8]]</f>
        <v>0</v>
      </c>
      <c r="J95" s="173">
        <f>100%-'Rekap Harian'!IF98</f>
        <v>0</v>
      </c>
      <c r="K95" s="170">
        <f>'Daftar Pegawai'!G92*40%</f>
        <v>0</v>
      </c>
      <c r="L95" s="171">
        <f>(100%-Table57[[#This Row],[10]])*Table57[[#This Row],[11]]</f>
        <v>0</v>
      </c>
      <c r="M95" s="172">
        <f>Table57[[#This Row],[11]]-Table57[[#This Row],[12]]</f>
        <v>0</v>
      </c>
      <c r="N95" s="200">
        <f>'Daftar Pegawai'!I92</f>
        <v>0</v>
      </c>
    </row>
    <row r="96" spans="1:14" s="174" customFormat="1" ht="54.95" customHeight="1" x14ac:dyDescent="0.25">
      <c r="A96" s="164" t="str">
        <f t="shared" si="1"/>
        <v>89.</v>
      </c>
      <c r="B96" s="165" t="str">
        <f>'Rekap Harian'!B99 &amp; CHAR(10) &amp; "NIP. " &amp; 'Rekap Harian'!C99 &amp; CHAR(10) &amp; "Gol. " &amp;'Daftar Pegawai'!H93</f>
        <v xml:space="preserve">0
NIP. 0
Gol. </v>
      </c>
      <c r="C96" s="166">
        <f>'Daftar Pegawai'!D93</f>
        <v>0</v>
      </c>
      <c r="D96" s="167">
        <f>'Daftar Pegawai'!E93</f>
        <v>0</v>
      </c>
      <c r="E96" s="168">
        <f>'Daftar Pegawai'!F93</f>
        <v>0</v>
      </c>
      <c r="F96" s="169">
        <f>IF('Daftar Pegawai'!D93 = "- JPT Pratama", 100%,)</f>
        <v>0</v>
      </c>
      <c r="G96" s="170">
        <f>'Daftar Pegawai'!G93*60%</f>
        <v>0</v>
      </c>
      <c r="H96" s="171">
        <f>(100%-Table57[[#This Row],[6]])*Table57[[#This Row],[7]]</f>
        <v>0</v>
      </c>
      <c r="I96" s="172">
        <f>Table57[[#This Row],[7]]-Table57[[#This Row],[8]]</f>
        <v>0</v>
      </c>
      <c r="J96" s="173">
        <f>100%-'Rekap Harian'!IF99</f>
        <v>0</v>
      </c>
      <c r="K96" s="170">
        <f>'Daftar Pegawai'!G93*40%</f>
        <v>0</v>
      </c>
      <c r="L96" s="171">
        <f>(100%-Table57[[#This Row],[10]])*Table57[[#This Row],[11]]</f>
        <v>0</v>
      </c>
      <c r="M96" s="172">
        <f>Table57[[#This Row],[11]]-Table57[[#This Row],[12]]</f>
        <v>0</v>
      </c>
      <c r="N96" s="200">
        <f>'Daftar Pegawai'!I93</f>
        <v>0</v>
      </c>
    </row>
    <row r="97" spans="1:14" s="174" customFormat="1" ht="54.95" customHeight="1" x14ac:dyDescent="0.25">
      <c r="A97" s="164" t="str">
        <f t="shared" si="1"/>
        <v>90.</v>
      </c>
      <c r="B97" s="165" t="str">
        <f>'Rekap Harian'!B100 &amp; CHAR(10) &amp; "NIP. " &amp; 'Rekap Harian'!C100 &amp; CHAR(10) &amp; "Gol. " &amp;'Daftar Pegawai'!H94</f>
        <v xml:space="preserve">0
NIP. 0
Gol. </v>
      </c>
      <c r="C97" s="166">
        <f>'Daftar Pegawai'!D94</f>
        <v>0</v>
      </c>
      <c r="D97" s="167">
        <f>'Daftar Pegawai'!E94</f>
        <v>0</v>
      </c>
      <c r="E97" s="168">
        <f>'Daftar Pegawai'!F94</f>
        <v>0</v>
      </c>
      <c r="F97" s="169">
        <f>IF('Daftar Pegawai'!D94 = "- JPT Pratama", 100%,)</f>
        <v>0</v>
      </c>
      <c r="G97" s="170">
        <f>'Daftar Pegawai'!G94*60%</f>
        <v>0</v>
      </c>
      <c r="H97" s="171">
        <f>(100%-Table57[[#This Row],[6]])*Table57[[#This Row],[7]]</f>
        <v>0</v>
      </c>
      <c r="I97" s="172">
        <f>Table57[[#This Row],[7]]-Table57[[#This Row],[8]]</f>
        <v>0</v>
      </c>
      <c r="J97" s="173">
        <f>100%-'Rekap Harian'!IF100</f>
        <v>0</v>
      </c>
      <c r="K97" s="170">
        <f>'Daftar Pegawai'!G94*40%</f>
        <v>0</v>
      </c>
      <c r="L97" s="171">
        <f>(100%-Table57[[#This Row],[10]])*Table57[[#This Row],[11]]</f>
        <v>0</v>
      </c>
      <c r="M97" s="172">
        <f>Table57[[#This Row],[11]]-Table57[[#This Row],[12]]</f>
        <v>0</v>
      </c>
      <c r="N97" s="200">
        <f>'Daftar Pegawai'!I94</f>
        <v>0</v>
      </c>
    </row>
    <row r="98" spans="1:14" s="174" customFormat="1" ht="54.95" customHeight="1" x14ac:dyDescent="0.25">
      <c r="A98" s="164" t="str">
        <f t="shared" si="1"/>
        <v>91.</v>
      </c>
      <c r="B98" s="165" t="str">
        <f>'Rekap Harian'!B101 &amp; CHAR(10) &amp; "NIP. " &amp; 'Rekap Harian'!C101 &amp; CHAR(10) &amp; "Gol. " &amp;'Daftar Pegawai'!H95</f>
        <v xml:space="preserve">0
NIP. 0
Gol. </v>
      </c>
      <c r="C98" s="166">
        <f>'Daftar Pegawai'!D95</f>
        <v>0</v>
      </c>
      <c r="D98" s="167">
        <f>'Daftar Pegawai'!E95</f>
        <v>0</v>
      </c>
      <c r="E98" s="168">
        <f>'Daftar Pegawai'!F95</f>
        <v>0</v>
      </c>
      <c r="F98" s="169">
        <f>IF('Daftar Pegawai'!D95 = "- JPT Pratama", 100%,)</f>
        <v>0</v>
      </c>
      <c r="G98" s="170">
        <f>'Daftar Pegawai'!G95*60%</f>
        <v>0</v>
      </c>
      <c r="H98" s="171">
        <f>(100%-Table57[[#This Row],[6]])*Table57[[#This Row],[7]]</f>
        <v>0</v>
      </c>
      <c r="I98" s="172">
        <f>Table57[[#This Row],[7]]-Table57[[#This Row],[8]]</f>
        <v>0</v>
      </c>
      <c r="J98" s="173">
        <f>100%-'Rekap Harian'!IF101</f>
        <v>0</v>
      </c>
      <c r="K98" s="170">
        <f>'Daftar Pegawai'!G95*40%</f>
        <v>0</v>
      </c>
      <c r="L98" s="171">
        <f>(100%-Table57[[#This Row],[10]])*Table57[[#This Row],[11]]</f>
        <v>0</v>
      </c>
      <c r="M98" s="172">
        <f>Table57[[#This Row],[11]]-Table57[[#This Row],[12]]</f>
        <v>0</v>
      </c>
      <c r="N98" s="200">
        <f>'Daftar Pegawai'!I95</f>
        <v>0</v>
      </c>
    </row>
    <row r="99" spans="1:14" s="174" customFormat="1" ht="54.95" customHeight="1" x14ac:dyDescent="0.25">
      <c r="A99" s="164" t="str">
        <f t="shared" si="1"/>
        <v>92.</v>
      </c>
      <c r="B99" s="165" t="str">
        <f>'Rekap Harian'!B102 &amp; CHAR(10) &amp; "NIP. " &amp; 'Rekap Harian'!C102 &amp; CHAR(10) &amp; "Gol. " &amp;'Daftar Pegawai'!H96</f>
        <v xml:space="preserve">0
NIP. 0
Gol. </v>
      </c>
      <c r="C99" s="166">
        <f>'Daftar Pegawai'!D96</f>
        <v>0</v>
      </c>
      <c r="D99" s="167">
        <f>'Daftar Pegawai'!E96</f>
        <v>0</v>
      </c>
      <c r="E99" s="168">
        <f>'Daftar Pegawai'!F96</f>
        <v>0</v>
      </c>
      <c r="F99" s="169">
        <f>IF('Daftar Pegawai'!D96 = "- JPT Pratama", 100%,)</f>
        <v>0</v>
      </c>
      <c r="G99" s="170">
        <f>'Daftar Pegawai'!G96*60%</f>
        <v>0</v>
      </c>
      <c r="H99" s="171">
        <f>(100%-Table57[[#This Row],[6]])*Table57[[#This Row],[7]]</f>
        <v>0</v>
      </c>
      <c r="I99" s="172">
        <f>Table57[[#This Row],[7]]-Table57[[#This Row],[8]]</f>
        <v>0</v>
      </c>
      <c r="J99" s="173">
        <f>100%-'Rekap Harian'!IF102</f>
        <v>0</v>
      </c>
      <c r="K99" s="170">
        <f>'Daftar Pegawai'!G96*40%</f>
        <v>0</v>
      </c>
      <c r="L99" s="171">
        <f>(100%-Table57[[#This Row],[10]])*Table57[[#This Row],[11]]</f>
        <v>0</v>
      </c>
      <c r="M99" s="172">
        <f>Table57[[#This Row],[11]]-Table57[[#This Row],[12]]</f>
        <v>0</v>
      </c>
      <c r="N99" s="200">
        <f>'Daftar Pegawai'!I96</f>
        <v>0</v>
      </c>
    </row>
    <row r="100" spans="1:14" s="174" customFormat="1" ht="54.95" customHeight="1" x14ac:dyDescent="0.25">
      <c r="A100" s="164" t="str">
        <f t="shared" si="1"/>
        <v>93.</v>
      </c>
      <c r="B100" s="165" t="str">
        <f>'Rekap Harian'!B103 &amp; CHAR(10) &amp; "NIP. " &amp; 'Rekap Harian'!C103 &amp; CHAR(10) &amp; "Gol. " &amp;'Daftar Pegawai'!H97</f>
        <v xml:space="preserve">0
NIP. 0
Gol. </v>
      </c>
      <c r="C100" s="166">
        <f>'Daftar Pegawai'!D97</f>
        <v>0</v>
      </c>
      <c r="D100" s="167">
        <f>'Daftar Pegawai'!E97</f>
        <v>0</v>
      </c>
      <c r="E100" s="168">
        <f>'Daftar Pegawai'!F97</f>
        <v>0</v>
      </c>
      <c r="F100" s="169">
        <f>IF('Daftar Pegawai'!D97 = "- JPT Pratama", 100%,)</f>
        <v>0</v>
      </c>
      <c r="G100" s="170">
        <f>'Daftar Pegawai'!G97*60%</f>
        <v>0</v>
      </c>
      <c r="H100" s="171">
        <f>(100%-Table57[[#This Row],[6]])*Table57[[#This Row],[7]]</f>
        <v>0</v>
      </c>
      <c r="I100" s="172">
        <f>Table57[[#This Row],[7]]-Table57[[#This Row],[8]]</f>
        <v>0</v>
      </c>
      <c r="J100" s="173">
        <f>100%-'Rekap Harian'!IF103</f>
        <v>0</v>
      </c>
      <c r="K100" s="170">
        <f>'Daftar Pegawai'!G97*40%</f>
        <v>0</v>
      </c>
      <c r="L100" s="171">
        <f>(100%-Table57[[#This Row],[10]])*Table57[[#This Row],[11]]</f>
        <v>0</v>
      </c>
      <c r="M100" s="172">
        <f>Table57[[#This Row],[11]]-Table57[[#This Row],[12]]</f>
        <v>0</v>
      </c>
      <c r="N100" s="200">
        <f>'Daftar Pegawai'!I97</f>
        <v>0</v>
      </c>
    </row>
    <row r="101" spans="1:14" s="174" customFormat="1" ht="54.95" customHeight="1" x14ac:dyDescent="0.25">
      <c r="A101" s="164" t="str">
        <f t="shared" si="1"/>
        <v>94.</v>
      </c>
      <c r="B101" s="165" t="str">
        <f>'Rekap Harian'!B104 &amp; CHAR(10) &amp; "NIP. " &amp; 'Rekap Harian'!C104 &amp; CHAR(10) &amp; "Gol. " &amp;'Daftar Pegawai'!H98</f>
        <v xml:space="preserve">0
NIP. 0
Gol. </v>
      </c>
      <c r="C101" s="166">
        <f>'Daftar Pegawai'!D98</f>
        <v>0</v>
      </c>
      <c r="D101" s="167">
        <f>'Daftar Pegawai'!E98</f>
        <v>0</v>
      </c>
      <c r="E101" s="168">
        <f>'Daftar Pegawai'!F98</f>
        <v>0</v>
      </c>
      <c r="F101" s="169">
        <f>IF('Daftar Pegawai'!D98 = "- JPT Pratama", 100%,)</f>
        <v>0</v>
      </c>
      <c r="G101" s="170">
        <f>'Daftar Pegawai'!G98*60%</f>
        <v>0</v>
      </c>
      <c r="H101" s="171">
        <f>(100%-Table57[[#This Row],[6]])*Table57[[#This Row],[7]]</f>
        <v>0</v>
      </c>
      <c r="I101" s="172">
        <f>Table57[[#This Row],[7]]-Table57[[#This Row],[8]]</f>
        <v>0</v>
      </c>
      <c r="J101" s="173">
        <f>100%-'Rekap Harian'!IF104</f>
        <v>0</v>
      </c>
      <c r="K101" s="170">
        <f>'Daftar Pegawai'!G98*40%</f>
        <v>0</v>
      </c>
      <c r="L101" s="171">
        <f>(100%-Table57[[#This Row],[10]])*Table57[[#This Row],[11]]</f>
        <v>0</v>
      </c>
      <c r="M101" s="172">
        <f>Table57[[#This Row],[11]]-Table57[[#This Row],[12]]</f>
        <v>0</v>
      </c>
      <c r="N101" s="200">
        <f>'Daftar Pegawai'!I98</f>
        <v>0</v>
      </c>
    </row>
    <row r="102" spans="1:14" s="174" customFormat="1" ht="54.95" customHeight="1" x14ac:dyDescent="0.25">
      <c r="A102" s="164" t="str">
        <f t="shared" si="1"/>
        <v>95.</v>
      </c>
      <c r="B102" s="165" t="str">
        <f>'Rekap Harian'!B105 &amp; CHAR(10) &amp; "NIP. " &amp; 'Rekap Harian'!C105 &amp; CHAR(10) &amp; "Gol. " &amp;'Daftar Pegawai'!H99</f>
        <v xml:space="preserve">0
NIP. 0
Gol. </v>
      </c>
      <c r="C102" s="166">
        <f>'Daftar Pegawai'!D99</f>
        <v>0</v>
      </c>
      <c r="D102" s="167">
        <f>'Daftar Pegawai'!E99</f>
        <v>0</v>
      </c>
      <c r="E102" s="168">
        <f>'Daftar Pegawai'!F99</f>
        <v>0</v>
      </c>
      <c r="F102" s="169">
        <f>IF('Daftar Pegawai'!D99 = "- JPT Pratama", 100%,)</f>
        <v>0</v>
      </c>
      <c r="G102" s="170">
        <f>'Daftar Pegawai'!G99*60%</f>
        <v>0</v>
      </c>
      <c r="H102" s="171">
        <f>(100%-Table57[[#This Row],[6]])*Table57[[#This Row],[7]]</f>
        <v>0</v>
      </c>
      <c r="I102" s="172">
        <f>Table57[[#This Row],[7]]-Table57[[#This Row],[8]]</f>
        <v>0</v>
      </c>
      <c r="J102" s="173">
        <f>100%-'Rekap Harian'!IF105</f>
        <v>0</v>
      </c>
      <c r="K102" s="170">
        <f>'Daftar Pegawai'!G99*40%</f>
        <v>0</v>
      </c>
      <c r="L102" s="171">
        <f>(100%-Table57[[#This Row],[10]])*Table57[[#This Row],[11]]</f>
        <v>0</v>
      </c>
      <c r="M102" s="172">
        <f>Table57[[#This Row],[11]]-Table57[[#This Row],[12]]</f>
        <v>0</v>
      </c>
      <c r="N102" s="200">
        <f>'Daftar Pegawai'!I99</f>
        <v>0</v>
      </c>
    </row>
    <row r="103" spans="1:14" s="174" customFormat="1" ht="54.95" customHeight="1" x14ac:dyDescent="0.25">
      <c r="A103" s="164" t="str">
        <f t="shared" si="1"/>
        <v>96.</v>
      </c>
      <c r="B103" s="165" t="str">
        <f>'Rekap Harian'!B106 &amp; CHAR(10) &amp; "NIP. " &amp; 'Rekap Harian'!C106 &amp; CHAR(10) &amp; "Gol. " &amp;'Daftar Pegawai'!H100</f>
        <v xml:space="preserve">0
NIP. 0
Gol. </v>
      </c>
      <c r="C103" s="166">
        <f>'Daftar Pegawai'!D100</f>
        <v>0</v>
      </c>
      <c r="D103" s="167">
        <f>'Daftar Pegawai'!E100</f>
        <v>0</v>
      </c>
      <c r="E103" s="168">
        <f>'Daftar Pegawai'!F100</f>
        <v>0</v>
      </c>
      <c r="F103" s="169">
        <f>IF('Daftar Pegawai'!D100 = "- JPT Pratama", 100%,)</f>
        <v>0</v>
      </c>
      <c r="G103" s="170">
        <f>'Daftar Pegawai'!G100*60%</f>
        <v>0</v>
      </c>
      <c r="H103" s="171">
        <f>(100%-Table57[[#This Row],[6]])*Table57[[#This Row],[7]]</f>
        <v>0</v>
      </c>
      <c r="I103" s="172">
        <f>Table57[[#This Row],[7]]-Table57[[#This Row],[8]]</f>
        <v>0</v>
      </c>
      <c r="J103" s="173">
        <f>100%-'Rekap Harian'!IF106</f>
        <v>0</v>
      </c>
      <c r="K103" s="170">
        <f>'Daftar Pegawai'!G100*40%</f>
        <v>0</v>
      </c>
      <c r="L103" s="171">
        <f>(100%-Table57[[#This Row],[10]])*Table57[[#This Row],[11]]</f>
        <v>0</v>
      </c>
      <c r="M103" s="172">
        <f>Table57[[#This Row],[11]]-Table57[[#This Row],[12]]</f>
        <v>0</v>
      </c>
      <c r="N103" s="200">
        <f>'Daftar Pegawai'!I100</f>
        <v>0</v>
      </c>
    </row>
    <row r="104" spans="1:14" s="174" customFormat="1" ht="54.95" customHeight="1" x14ac:dyDescent="0.25">
      <c r="A104" s="164" t="str">
        <f t="shared" si="1"/>
        <v>97.</v>
      </c>
      <c r="B104" s="165" t="str">
        <f>'Rekap Harian'!B107 &amp; CHAR(10) &amp; "NIP. " &amp; 'Rekap Harian'!C107 &amp; CHAR(10) &amp; "Gol. " &amp;'Daftar Pegawai'!H101</f>
        <v xml:space="preserve">0
NIP. 0
Gol. </v>
      </c>
      <c r="C104" s="166">
        <f>'Daftar Pegawai'!D101</f>
        <v>0</v>
      </c>
      <c r="D104" s="167">
        <f>'Daftar Pegawai'!E101</f>
        <v>0</v>
      </c>
      <c r="E104" s="168">
        <f>'Daftar Pegawai'!F101</f>
        <v>0</v>
      </c>
      <c r="F104" s="169">
        <f>IF('Daftar Pegawai'!D101 = "- JPT Pratama", 100%,)</f>
        <v>0</v>
      </c>
      <c r="G104" s="170">
        <f>'Daftar Pegawai'!G101*60%</f>
        <v>0</v>
      </c>
      <c r="H104" s="171">
        <f>(100%-Table57[[#This Row],[6]])*Table57[[#This Row],[7]]</f>
        <v>0</v>
      </c>
      <c r="I104" s="172">
        <f>Table57[[#This Row],[7]]-Table57[[#This Row],[8]]</f>
        <v>0</v>
      </c>
      <c r="J104" s="173">
        <f>100%-'Rekap Harian'!IF107</f>
        <v>0</v>
      </c>
      <c r="K104" s="170">
        <f>'Daftar Pegawai'!G101*40%</f>
        <v>0</v>
      </c>
      <c r="L104" s="171">
        <f>(100%-Table57[[#This Row],[10]])*Table57[[#This Row],[11]]</f>
        <v>0</v>
      </c>
      <c r="M104" s="172">
        <f>Table57[[#This Row],[11]]-Table57[[#This Row],[12]]</f>
        <v>0</v>
      </c>
      <c r="N104" s="200">
        <f>'Daftar Pegawai'!I101</f>
        <v>0</v>
      </c>
    </row>
    <row r="105" spans="1:14" s="174" customFormat="1" ht="54.95" customHeight="1" x14ac:dyDescent="0.25">
      <c r="A105" s="164" t="str">
        <f t="shared" si="1"/>
        <v>98.</v>
      </c>
      <c r="B105" s="165" t="str">
        <f>'Rekap Harian'!B108 &amp; CHAR(10) &amp; "NIP. " &amp; 'Rekap Harian'!C108 &amp; CHAR(10) &amp; "Gol. " &amp;'Daftar Pegawai'!H102</f>
        <v xml:space="preserve">0
NIP. 0
Gol. </v>
      </c>
      <c r="C105" s="166">
        <f>'Daftar Pegawai'!D102</f>
        <v>0</v>
      </c>
      <c r="D105" s="167">
        <f>'Daftar Pegawai'!E102</f>
        <v>0</v>
      </c>
      <c r="E105" s="168">
        <f>'Daftar Pegawai'!F102</f>
        <v>0</v>
      </c>
      <c r="F105" s="169">
        <f>IF('Daftar Pegawai'!D102 = "- JPT Pratama", 100%,)</f>
        <v>0</v>
      </c>
      <c r="G105" s="170">
        <f>'Daftar Pegawai'!G102*60%</f>
        <v>0</v>
      </c>
      <c r="H105" s="171">
        <f>(100%-Table57[[#This Row],[6]])*Table57[[#This Row],[7]]</f>
        <v>0</v>
      </c>
      <c r="I105" s="172">
        <f>Table57[[#This Row],[7]]-Table57[[#This Row],[8]]</f>
        <v>0</v>
      </c>
      <c r="J105" s="173">
        <f>100%-'Rekap Harian'!IF108</f>
        <v>0</v>
      </c>
      <c r="K105" s="170">
        <f>'Daftar Pegawai'!G102*40%</f>
        <v>0</v>
      </c>
      <c r="L105" s="171">
        <f>(100%-Table57[[#This Row],[10]])*Table57[[#This Row],[11]]</f>
        <v>0</v>
      </c>
      <c r="M105" s="172">
        <f>Table57[[#This Row],[11]]-Table57[[#This Row],[12]]</f>
        <v>0</v>
      </c>
      <c r="N105" s="200">
        <f>'Daftar Pegawai'!I102</f>
        <v>0</v>
      </c>
    </row>
    <row r="106" spans="1:14" s="174" customFormat="1" ht="54.95" customHeight="1" x14ac:dyDescent="0.25">
      <c r="A106" s="164" t="str">
        <f t="shared" si="1"/>
        <v>99.</v>
      </c>
      <c r="B106" s="165" t="str">
        <f>'Rekap Harian'!B109 &amp; CHAR(10) &amp; "NIP. " &amp; 'Rekap Harian'!C109 &amp; CHAR(10) &amp; "Gol. " &amp;'Daftar Pegawai'!H103</f>
        <v xml:space="preserve">0
NIP. 0
Gol. </v>
      </c>
      <c r="C106" s="166">
        <f>'Daftar Pegawai'!D103</f>
        <v>0</v>
      </c>
      <c r="D106" s="167">
        <f>'Daftar Pegawai'!E103</f>
        <v>0</v>
      </c>
      <c r="E106" s="168">
        <f>'Daftar Pegawai'!F103</f>
        <v>0</v>
      </c>
      <c r="F106" s="169">
        <f>IF('Daftar Pegawai'!D103 = "- JPT Pratama", 100%,)</f>
        <v>0</v>
      </c>
      <c r="G106" s="170">
        <f>'Daftar Pegawai'!G103*60%</f>
        <v>0</v>
      </c>
      <c r="H106" s="171">
        <f>(100%-Table57[[#This Row],[6]])*Table57[[#This Row],[7]]</f>
        <v>0</v>
      </c>
      <c r="I106" s="172">
        <f>Table57[[#This Row],[7]]-Table57[[#This Row],[8]]</f>
        <v>0</v>
      </c>
      <c r="J106" s="173">
        <f>100%-'Rekap Harian'!IF109</f>
        <v>0</v>
      </c>
      <c r="K106" s="170">
        <f>'Daftar Pegawai'!G103*40%</f>
        <v>0</v>
      </c>
      <c r="L106" s="171">
        <f>(100%-Table57[[#This Row],[10]])*Table57[[#This Row],[11]]</f>
        <v>0</v>
      </c>
      <c r="M106" s="172">
        <f>Table57[[#This Row],[11]]-Table57[[#This Row],[12]]</f>
        <v>0</v>
      </c>
      <c r="N106" s="200">
        <f>'Daftar Pegawai'!I103</f>
        <v>0</v>
      </c>
    </row>
    <row r="107" spans="1:14" s="174" customFormat="1" ht="54.95" customHeight="1" x14ac:dyDescent="0.25">
      <c r="A107" s="164" t="str">
        <f t="shared" si="1"/>
        <v>100.</v>
      </c>
      <c r="B107" s="165" t="str">
        <f>'Rekap Harian'!B110 &amp; CHAR(10) &amp; "NIP. " &amp; 'Rekap Harian'!C110 &amp; CHAR(10) &amp; "Gol. " &amp;'Daftar Pegawai'!H104</f>
        <v xml:space="preserve">0
NIP. 0
Gol. </v>
      </c>
      <c r="C107" s="166">
        <f>'Daftar Pegawai'!D104</f>
        <v>0</v>
      </c>
      <c r="D107" s="167">
        <f>'Daftar Pegawai'!E104</f>
        <v>0</v>
      </c>
      <c r="E107" s="168">
        <f>'Daftar Pegawai'!F104</f>
        <v>0</v>
      </c>
      <c r="F107" s="169">
        <f>IF('Daftar Pegawai'!D104 = "- JPT Pratama", 100%,)</f>
        <v>0</v>
      </c>
      <c r="G107" s="170">
        <f>'Daftar Pegawai'!G104*60%</f>
        <v>0</v>
      </c>
      <c r="H107" s="171">
        <f>(100%-Table57[[#This Row],[6]])*Table57[[#This Row],[7]]</f>
        <v>0</v>
      </c>
      <c r="I107" s="172">
        <f>Table57[[#This Row],[7]]-Table57[[#This Row],[8]]</f>
        <v>0</v>
      </c>
      <c r="J107" s="173">
        <f>100%-'Rekap Harian'!IF110</f>
        <v>0</v>
      </c>
      <c r="K107" s="170">
        <f>'Daftar Pegawai'!G104*40%</f>
        <v>0</v>
      </c>
      <c r="L107" s="171">
        <f>(100%-Table57[[#This Row],[10]])*Table57[[#This Row],[11]]</f>
        <v>0</v>
      </c>
      <c r="M107" s="172">
        <f>Table57[[#This Row],[11]]-Table57[[#This Row],[12]]</f>
        <v>0</v>
      </c>
      <c r="N107" s="200">
        <f>'Daftar Pegawai'!I104</f>
        <v>0</v>
      </c>
    </row>
    <row r="108" spans="1:14" s="174" customFormat="1" ht="54.95" customHeight="1" x14ac:dyDescent="0.25">
      <c r="A108" s="164" t="str">
        <f t="shared" si="1"/>
        <v>101.</v>
      </c>
      <c r="B108" s="165" t="str">
        <f>'Rekap Harian'!B111 &amp; CHAR(10) &amp; "NIP. " &amp; 'Rekap Harian'!C111 &amp; CHAR(10) &amp; "Gol. " &amp;'Daftar Pegawai'!H105</f>
        <v xml:space="preserve">0
NIP. 0
Gol. </v>
      </c>
      <c r="C108" s="166">
        <f>'Daftar Pegawai'!D105</f>
        <v>0</v>
      </c>
      <c r="D108" s="167">
        <f>'Daftar Pegawai'!E105</f>
        <v>0</v>
      </c>
      <c r="E108" s="168">
        <f>'Daftar Pegawai'!F105</f>
        <v>0</v>
      </c>
      <c r="F108" s="169">
        <f>IF('Daftar Pegawai'!D105 = "- JPT Pratama", 100%,)</f>
        <v>0</v>
      </c>
      <c r="G108" s="170">
        <f>'Daftar Pegawai'!G105*60%</f>
        <v>0</v>
      </c>
      <c r="H108" s="171">
        <f>(100%-Table57[[#This Row],[6]])*Table57[[#This Row],[7]]</f>
        <v>0</v>
      </c>
      <c r="I108" s="172">
        <f>Table57[[#This Row],[7]]-Table57[[#This Row],[8]]</f>
        <v>0</v>
      </c>
      <c r="J108" s="173">
        <f>100%-'Rekap Harian'!IF111</f>
        <v>0</v>
      </c>
      <c r="K108" s="170">
        <f>'Daftar Pegawai'!G105*40%</f>
        <v>0</v>
      </c>
      <c r="L108" s="171">
        <f>(100%-Table57[[#This Row],[10]])*Table57[[#This Row],[11]]</f>
        <v>0</v>
      </c>
      <c r="M108" s="172">
        <f>Table57[[#This Row],[11]]-Table57[[#This Row],[12]]</f>
        <v>0</v>
      </c>
      <c r="N108" s="200">
        <f>'Daftar Pegawai'!I105</f>
        <v>0</v>
      </c>
    </row>
    <row r="109" spans="1:14" s="174" customFormat="1" ht="54.95" customHeight="1" x14ac:dyDescent="0.25">
      <c r="A109" s="164" t="str">
        <f t="shared" si="1"/>
        <v>102.</v>
      </c>
      <c r="B109" s="165" t="str">
        <f>'Rekap Harian'!B112 &amp; CHAR(10) &amp; "NIP. " &amp; 'Rekap Harian'!C112 &amp; CHAR(10) &amp; "Gol. " &amp;'Daftar Pegawai'!H106</f>
        <v xml:space="preserve">0
NIP. 0
Gol. </v>
      </c>
      <c r="C109" s="166">
        <f>'Daftar Pegawai'!D106</f>
        <v>0</v>
      </c>
      <c r="D109" s="167">
        <f>'Daftar Pegawai'!E106</f>
        <v>0</v>
      </c>
      <c r="E109" s="168">
        <f>'Daftar Pegawai'!F106</f>
        <v>0</v>
      </c>
      <c r="F109" s="169">
        <f>IF('Daftar Pegawai'!D106 = "- JPT Pratama", 100%,)</f>
        <v>0</v>
      </c>
      <c r="G109" s="170">
        <f>'Daftar Pegawai'!G106*60%</f>
        <v>0</v>
      </c>
      <c r="H109" s="171">
        <f>(100%-Table57[[#This Row],[6]])*Table57[[#This Row],[7]]</f>
        <v>0</v>
      </c>
      <c r="I109" s="172">
        <f>Table57[[#This Row],[7]]-Table57[[#This Row],[8]]</f>
        <v>0</v>
      </c>
      <c r="J109" s="173">
        <f>100%-'Rekap Harian'!IF112</f>
        <v>0</v>
      </c>
      <c r="K109" s="170">
        <f>'Daftar Pegawai'!G106*40%</f>
        <v>0</v>
      </c>
      <c r="L109" s="171">
        <f>(100%-Table57[[#This Row],[10]])*Table57[[#This Row],[11]]</f>
        <v>0</v>
      </c>
      <c r="M109" s="172">
        <f>Table57[[#This Row],[11]]-Table57[[#This Row],[12]]</f>
        <v>0</v>
      </c>
      <c r="N109" s="200">
        <f>'Daftar Pegawai'!I106</f>
        <v>0</v>
      </c>
    </row>
    <row r="110" spans="1:14" s="174" customFormat="1" ht="54.95" customHeight="1" x14ac:dyDescent="0.25">
      <c r="A110" s="164" t="str">
        <f t="shared" si="1"/>
        <v>103.</v>
      </c>
      <c r="B110" s="165" t="str">
        <f>'Rekap Harian'!B113 &amp; CHAR(10) &amp; "NIP. " &amp; 'Rekap Harian'!C113 &amp; CHAR(10) &amp; "Gol. " &amp;'Daftar Pegawai'!H107</f>
        <v xml:space="preserve">0
NIP. 0
Gol. </v>
      </c>
      <c r="C110" s="166">
        <f>'Daftar Pegawai'!D107</f>
        <v>0</v>
      </c>
      <c r="D110" s="167">
        <f>'Daftar Pegawai'!E107</f>
        <v>0</v>
      </c>
      <c r="E110" s="168">
        <f>'Daftar Pegawai'!F107</f>
        <v>0</v>
      </c>
      <c r="F110" s="169">
        <f>IF('Daftar Pegawai'!D107 = "- JPT Pratama", 100%,)</f>
        <v>0</v>
      </c>
      <c r="G110" s="170">
        <f>'Daftar Pegawai'!G107*60%</f>
        <v>0</v>
      </c>
      <c r="H110" s="171">
        <f>(100%-Table57[[#This Row],[6]])*Table57[[#This Row],[7]]</f>
        <v>0</v>
      </c>
      <c r="I110" s="172">
        <f>Table57[[#This Row],[7]]-Table57[[#This Row],[8]]</f>
        <v>0</v>
      </c>
      <c r="J110" s="173">
        <f>100%-'Rekap Harian'!IF113</f>
        <v>0</v>
      </c>
      <c r="K110" s="170">
        <f>'Daftar Pegawai'!G107*40%</f>
        <v>0</v>
      </c>
      <c r="L110" s="171">
        <f>(100%-Table57[[#This Row],[10]])*Table57[[#This Row],[11]]</f>
        <v>0</v>
      </c>
      <c r="M110" s="172">
        <f>Table57[[#This Row],[11]]-Table57[[#This Row],[12]]</f>
        <v>0</v>
      </c>
      <c r="N110" s="200">
        <f>'Daftar Pegawai'!I107</f>
        <v>0</v>
      </c>
    </row>
    <row r="111" spans="1:14" s="174" customFormat="1" ht="54.95" customHeight="1" x14ac:dyDescent="0.25">
      <c r="A111" s="164" t="str">
        <f t="shared" si="1"/>
        <v>104.</v>
      </c>
      <c r="B111" s="165" t="str">
        <f>'Rekap Harian'!B114 &amp; CHAR(10) &amp; "NIP. " &amp; 'Rekap Harian'!C114 &amp; CHAR(10) &amp; "Gol. " &amp;'Daftar Pegawai'!H108</f>
        <v xml:space="preserve">0
NIP. 0
Gol. </v>
      </c>
      <c r="C111" s="166">
        <f>'Daftar Pegawai'!D108</f>
        <v>0</v>
      </c>
      <c r="D111" s="167">
        <f>'Daftar Pegawai'!E108</f>
        <v>0</v>
      </c>
      <c r="E111" s="168">
        <f>'Daftar Pegawai'!F108</f>
        <v>0</v>
      </c>
      <c r="F111" s="169">
        <f>IF('Daftar Pegawai'!D108 = "- JPT Pratama", 100%,)</f>
        <v>0</v>
      </c>
      <c r="G111" s="170">
        <f>'Daftar Pegawai'!G108*60%</f>
        <v>0</v>
      </c>
      <c r="H111" s="171">
        <f>(100%-Table57[[#This Row],[6]])*Table57[[#This Row],[7]]</f>
        <v>0</v>
      </c>
      <c r="I111" s="172">
        <f>Table57[[#This Row],[7]]-Table57[[#This Row],[8]]</f>
        <v>0</v>
      </c>
      <c r="J111" s="173">
        <f>100%-'Rekap Harian'!IF114</f>
        <v>0</v>
      </c>
      <c r="K111" s="170">
        <f>'Daftar Pegawai'!G108*40%</f>
        <v>0</v>
      </c>
      <c r="L111" s="171">
        <f>(100%-Table57[[#This Row],[10]])*Table57[[#This Row],[11]]</f>
        <v>0</v>
      </c>
      <c r="M111" s="172">
        <f>Table57[[#This Row],[11]]-Table57[[#This Row],[12]]</f>
        <v>0</v>
      </c>
      <c r="N111" s="200">
        <f>'Daftar Pegawai'!I108</f>
        <v>0</v>
      </c>
    </row>
    <row r="112" spans="1:14" s="174" customFormat="1" ht="54.95" customHeight="1" x14ac:dyDescent="0.25">
      <c r="A112" s="164" t="str">
        <f t="shared" si="1"/>
        <v>105.</v>
      </c>
      <c r="B112" s="165" t="str">
        <f>'Rekap Harian'!B115 &amp; CHAR(10) &amp; "NIP. " &amp; 'Rekap Harian'!C115 &amp; CHAR(10) &amp; "Gol. " &amp;'Daftar Pegawai'!H109</f>
        <v xml:space="preserve">0
NIP. 0
Gol. </v>
      </c>
      <c r="C112" s="166">
        <f>'Daftar Pegawai'!D109</f>
        <v>0</v>
      </c>
      <c r="D112" s="167">
        <f>'Daftar Pegawai'!E109</f>
        <v>0</v>
      </c>
      <c r="E112" s="168">
        <f>'Daftar Pegawai'!F109</f>
        <v>0</v>
      </c>
      <c r="F112" s="169">
        <f>IF('Daftar Pegawai'!D109 = "- JPT Pratama", 100%,)</f>
        <v>0</v>
      </c>
      <c r="G112" s="170">
        <f>'Daftar Pegawai'!G109*60%</f>
        <v>0</v>
      </c>
      <c r="H112" s="171">
        <f>(100%-Table57[[#This Row],[6]])*Table57[[#This Row],[7]]</f>
        <v>0</v>
      </c>
      <c r="I112" s="172">
        <f>Table57[[#This Row],[7]]-Table57[[#This Row],[8]]</f>
        <v>0</v>
      </c>
      <c r="J112" s="173">
        <f>100%-'Rekap Harian'!IF115</f>
        <v>0</v>
      </c>
      <c r="K112" s="170">
        <f>'Daftar Pegawai'!G109*40%</f>
        <v>0</v>
      </c>
      <c r="L112" s="171">
        <f>(100%-Table57[[#This Row],[10]])*Table57[[#This Row],[11]]</f>
        <v>0</v>
      </c>
      <c r="M112" s="172">
        <f>Table57[[#This Row],[11]]-Table57[[#This Row],[12]]</f>
        <v>0</v>
      </c>
      <c r="N112" s="200">
        <f>'Daftar Pegawai'!I109</f>
        <v>0</v>
      </c>
    </row>
    <row r="113" spans="1:14" s="174" customFormat="1" ht="54.95" customHeight="1" x14ac:dyDescent="0.25">
      <c r="A113" s="164" t="str">
        <f t="shared" si="1"/>
        <v>106.</v>
      </c>
      <c r="B113" s="165" t="str">
        <f>'Rekap Harian'!B116 &amp; CHAR(10) &amp; "NIP. " &amp; 'Rekap Harian'!C116 &amp; CHAR(10) &amp; "Gol. " &amp;'Daftar Pegawai'!H110</f>
        <v xml:space="preserve">0
NIP. 0
Gol. </v>
      </c>
      <c r="C113" s="166">
        <f>'Daftar Pegawai'!D110</f>
        <v>0</v>
      </c>
      <c r="D113" s="167">
        <f>'Daftar Pegawai'!E110</f>
        <v>0</v>
      </c>
      <c r="E113" s="168">
        <f>'Daftar Pegawai'!F110</f>
        <v>0</v>
      </c>
      <c r="F113" s="169">
        <f>IF('Daftar Pegawai'!D110 = "- JPT Pratama", 100%,)</f>
        <v>0</v>
      </c>
      <c r="G113" s="170">
        <f>'Daftar Pegawai'!G110*60%</f>
        <v>0</v>
      </c>
      <c r="H113" s="171">
        <f>(100%-Table57[[#This Row],[6]])*Table57[[#This Row],[7]]</f>
        <v>0</v>
      </c>
      <c r="I113" s="172">
        <f>Table57[[#This Row],[7]]-Table57[[#This Row],[8]]</f>
        <v>0</v>
      </c>
      <c r="J113" s="173">
        <f>100%-'Rekap Harian'!IF116</f>
        <v>0</v>
      </c>
      <c r="K113" s="170">
        <f>'Daftar Pegawai'!G110*40%</f>
        <v>0</v>
      </c>
      <c r="L113" s="171">
        <f>(100%-Table57[[#This Row],[10]])*Table57[[#This Row],[11]]</f>
        <v>0</v>
      </c>
      <c r="M113" s="172">
        <f>Table57[[#This Row],[11]]-Table57[[#This Row],[12]]</f>
        <v>0</v>
      </c>
      <c r="N113" s="200">
        <f>'Daftar Pegawai'!I110</f>
        <v>0</v>
      </c>
    </row>
    <row r="114" spans="1:14" s="174" customFormat="1" ht="54.95" customHeight="1" x14ac:dyDescent="0.25">
      <c r="A114" s="164" t="str">
        <f t="shared" si="1"/>
        <v>107.</v>
      </c>
      <c r="B114" s="165" t="str">
        <f>'Rekap Harian'!B117 &amp; CHAR(10) &amp; "NIP. " &amp; 'Rekap Harian'!C117 &amp; CHAR(10) &amp; "Gol. " &amp;'Daftar Pegawai'!H111</f>
        <v xml:space="preserve">0
NIP. 0
Gol. </v>
      </c>
      <c r="C114" s="166">
        <f>'Daftar Pegawai'!D111</f>
        <v>0</v>
      </c>
      <c r="D114" s="167">
        <f>'Daftar Pegawai'!E111</f>
        <v>0</v>
      </c>
      <c r="E114" s="168">
        <f>'Daftar Pegawai'!F111</f>
        <v>0</v>
      </c>
      <c r="F114" s="169">
        <f>IF('Daftar Pegawai'!D111 = "- JPT Pratama", 100%,)</f>
        <v>0</v>
      </c>
      <c r="G114" s="170">
        <f>'Daftar Pegawai'!G111*60%</f>
        <v>0</v>
      </c>
      <c r="H114" s="171">
        <f>(100%-Table57[[#This Row],[6]])*Table57[[#This Row],[7]]</f>
        <v>0</v>
      </c>
      <c r="I114" s="172">
        <f>Table57[[#This Row],[7]]-Table57[[#This Row],[8]]</f>
        <v>0</v>
      </c>
      <c r="J114" s="173">
        <f>100%-'Rekap Harian'!IF117</f>
        <v>0</v>
      </c>
      <c r="K114" s="170">
        <f>'Daftar Pegawai'!G111*40%</f>
        <v>0</v>
      </c>
      <c r="L114" s="171">
        <f>(100%-Table57[[#This Row],[10]])*Table57[[#This Row],[11]]</f>
        <v>0</v>
      </c>
      <c r="M114" s="172">
        <f>Table57[[#This Row],[11]]-Table57[[#This Row],[12]]</f>
        <v>0</v>
      </c>
      <c r="N114" s="200">
        <f>'Daftar Pegawai'!I111</f>
        <v>0</v>
      </c>
    </row>
    <row r="115" spans="1:14" s="174" customFormat="1" ht="54.95" customHeight="1" x14ac:dyDescent="0.25">
      <c r="A115" s="164" t="str">
        <f t="shared" si="1"/>
        <v>108.</v>
      </c>
      <c r="B115" s="165" t="str">
        <f>'Rekap Harian'!B118 &amp; CHAR(10) &amp; "NIP. " &amp; 'Rekap Harian'!C118 &amp; CHAR(10) &amp; "Gol. " &amp;'Daftar Pegawai'!H112</f>
        <v xml:space="preserve">0
NIP. 0
Gol. </v>
      </c>
      <c r="C115" s="166">
        <f>'Daftar Pegawai'!D112</f>
        <v>0</v>
      </c>
      <c r="D115" s="167">
        <f>'Daftar Pegawai'!E112</f>
        <v>0</v>
      </c>
      <c r="E115" s="168">
        <f>'Daftar Pegawai'!F112</f>
        <v>0</v>
      </c>
      <c r="F115" s="169">
        <f>IF('Daftar Pegawai'!D112 = "- JPT Pratama", 100%,)</f>
        <v>0</v>
      </c>
      <c r="G115" s="170">
        <f>'Daftar Pegawai'!G112*60%</f>
        <v>0</v>
      </c>
      <c r="H115" s="171">
        <f>(100%-Table57[[#This Row],[6]])*Table57[[#This Row],[7]]</f>
        <v>0</v>
      </c>
      <c r="I115" s="172">
        <f>Table57[[#This Row],[7]]-Table57[[#This Row],[8]]</f>
        <v>0</v>
      </c>
      <c r="J115" s="173">
        <f>100%-'Rekap Harian'!IF118</f>
        <v>0</v>
      </c>
      <c r="K115" s="170">
        <f>'Daftar Pegawai'!G112*40%</f>
        <v>0</v>
      </c>
      <c r="L115" s="171">
        <f>(100%-Table57[[#This Row],[10]])*Table57[[#This Row],[11]]</f>
        <v>0</v>
      </c>
      <c r="M115" s="172">
        <f>Table57[[#This Row],[11]]-Table57[[#This Row],[12]]</f>
        <v>0</v>
      </c>
      <c r="N115" s="200">
        <f>'Daftar Pegawai'!I112</f>
        <v>0</v>
      </c>
    </row>
    <row r="116" spans="1:14" s="174" customFormat="1" ht="54.95" customHeight="1" x14ac:dyDescent="0.25">
      <c r="A116" s="164" t="str">
        <f t="shared" si="1"/>
        <v>109.</v>
      </c>
      <c r="B116" s="165" t="str">
        <f>'Rekap Harian'!B119 &amp; CHAR(10) &amp; "NIP. " &amp; 'Rekap Harian'!C119 &amp; CHAR(10) &amp; "Gol. " &amp;'Daftar Pegawai'!H113</f>
        <v xml:space="preserve">0
NIP. 0
Gol. </v>
      </c>
      <c r="C116" s="166">
        <f>'Daftar Pegawai'!D113</f>
        <v>0</v>
      </c>
      <c r="D116" s="167">
        <f>'Daftar Pegawai'!E113</f>
        <v>0</v>
      </c>
      <c r="E116" s="168">
        <f>'Daftar Pegawai'!F113</f>
        <v>0</v>
      </c>
      <c r="F116" s="169">
        <f>IF('Daftar Pegawai'!D113 = "- JPT Pratama", 100%,)</f>
        <v>0</v>
      </c>
      <c r="G116" s="170">
        <f>'Daftar Pegawai'!G113*60%</f>
        <v>0</v>
      </c>
      <c r="H116" s="171">
        <f>(100%-Table57[[#This Row],[6]])*Table57[[#This Row],[7]]</f>
        <v>0</v>
      </c>
      <c r="I116" s="172">
        <f>Table57[[#This Row],[7]]-Table57[[#This Row],[8]]</f>
        <v>0</v>
      </c>
      <c r="J116" s="173">
        <f>100%-'Rekap Harian'!IF119</f>
        <v>0</v>
      </c>
      <c r="K116" s="170">
        <f>'Daftar Pegawai'!G113*40%</f>
        <v>0</v>
      </c>
      <c r="L116" s="171">
        <f>(100%-Table57[[#This Row],[10]])*Table57[[#This Row],[11]]</f>
        <v>0</v>
      </c>
      <c r="M116" s="172">
        <f>Table57[[#This Row],[11]]-Table57[[#This Row],[12]]</f>
        <v>0</v>
      </c>
      <c r="N116" s="200">
        <f>'Daftar Pegawai'!I113</f>
        <v>0</v>
      </c>
    </row>
    <row r="117" spans="1:14" s="174" customFormat="1" ht="54.95" customHeight="1" x14ac:dyDescent="0.25">
      <c r="A117" s="164" t="str">
        <f t="shared" si="1"/>
        <v>110.</v>
      </c>
      <c r="B117" s="165" t="str">
        <f>'Rekap Harian'!B120 &amp; CHAR(10) &amp; "NIP. " &amp; 'Rekap Harian'!C120 &amp; CHAR(10) &amp; "Gol. " &amp;'Daftar Pegawai'!H114</f>
        <v xml:space="preserve">0
NIP. 0
Gol. </v>
      </c>
      <c r="C117" s="166">
        <f>'Daftar Pegawai'!D114</f>
        <v>0</v>
      </c>
      <c r="D117" s="167">
        <f>'Daftar Pegawai'!E114</f>
        <v>0</v>
      </c>
      <c r="E117" s="168">
        <f>'Daftar Pegawai'!F114</f>
        <v>0</v>
      </c>
      <c r="F117" s="169">
        <f>IF('Daftar Pegawai'!D114 = "- JPT Pratama", 100%,)</f>
        <v>0</v>
      </c>
      <c r="G117" s="170">
        <f>'Daftar Pegawai'!G114*60%</f>
        <v>0</v>
      </c>
      <c r="H117" s="171">
        <f>(100%-Table57[[#This Row],[6]])*Table57[[#This Row],[7]]</f>
        <v>0</v>
      </c>
      <c r="I117" s="172">
        <f>Table57[[#This Row],[7]]-Table57[[#This Row],[8]]</f>
        <v>0</v>
      </c>
      <c r="J117" s="173">
        <f>100%-'Rekap Harian'!IF120</f>
        <v>0</v>
      </c>
      <c r="K117" s="170">
        <f>'Daftar Pegawai'!G114*40%</f>
        <v>0</v>
      </c>
      <c r="L117" s="171">
        <f>(100%-Table57[[#This Row],[10]])*Table57[[#This Row],[11]]</f>
        <v>0</v>
      </c>
      <c r="M117" s="172">
        <f>Table57[[#This Row],[11]]-Table57[[#This Row],[12]]</f>
        <v>0</v>
      </c>
      <c r="N117" s="200">
        <f>'Daftar Pegawai'!I114</f>
        <v>0</v>
      </c>
    </row>
    <row r="118" spans="1:14" s="174" customFormat="1" ht="54.95" customHeight="1" x14ac:dyDescent="0.25">
      <c r="A118" s="164" t="str">
        <f t="shared" si="1"/>
        <v>111.</v>
      </c>
      <c r="B118" s="165" t="str">
        <f>'Rekap Harian'!B121 &amp; CHAR(10) &amp; "NIP. " &amp; 'Rekap Harian'!C121 &amp; CHAR(10) &amp; "Gol. " &amp;'Daftar Pegawai'!H115</f>
        <v xml:space="preserve">0
NIP. 0
Gol. </v>
      </c>
      <c r="C118" s="166">
        <f>'Daftar Pegawai'!D115</f>
        <v>0</v>
      </c>
      <c r="D118" s="167">
        <f>'Daftar Pegawai'!E115</f>
        <v>0</v>
      </c>
      <c r="E118" s="168">
        <f>'Daftar Pegawai'!F115</f>
        <v>0</v>
      </c>
      <c r="F118" s="169">
        <f>IF('Daftar Pegawai'!D115 = "- JPT Pratama", 100%,)</f>
        <v>0</v>
      </c>
      <c r="G118" s="170">
        <f>'Daftar Pegawai'!G115*60%</f>
        <v>0</v>
      </c>
      <c r="H118" s="171">
        <f>(100%-Table57[[#This Row],[6]])*Table57[[#This Row],[7]]</f>
        <v>0</v>
      </c>
      <c r="I118" s="172">
        <f>Table57[[#This Row],[7]]-Table57[[#This Row],[8]]</f>
        <v>0</v>
      </c>
      <c r="J118" s="173">
        <f>100%-'Rekap Harian'!IF121</f>
        <v>0</v>
      </c>
      <c r="K118" s="170">
        <f>'Daftar Pegawai'!G115*40%</f>
        <v>0</v>
      </c>
      <c r="L118" s="171">
        <f>(100%-Table57[[#This Row],[10]])*Table57[[#This Row],[11]]</f>
        <v>0</v>
      </c>
      <c r="M118" s="172">
        <f>Table57[[#This Row],[11]]-Table57[[#This Row],[12]]</f>
        <v>0</v>
      </c>
      <c r="N118" s="200">
        <f>'Daftar Pegawai'!I115</f>
        <v>0</v>
      </c>
    </row>
    <row r="119" spans="1:14" s="174" customFormat="1" ht="54.95" customHeight="1" x14ac:dyDescent="0.25">
      <c r="A119" s="164" t="str">
        <f t="shared" si="1"/>
        <v>112.</v>
      </c>
      <c r="B119" s="165" t="str">
        <f>'Rekap Harian'!B122 &amp; CHAR(10) &amp; "NIP. " &amp; 'Rekap Harian'!C122 &amp; CHAR(10) &amp; "Gol. " &amp;'Daftar Pegawai'!H116</f>
        <v xml:space="preserve">0
NIP. 0
Gol. </v>
      </c>
      <c r="C119" s="166">
        <f>'Daftar Pegawai'!D116</f>
        <v>0</v>
      </c>
      <c r="D119" s="167">
        <f>'Daftar Pegawai'!E116</f>
        <v>0</v>
      </c>
      <c r="E119" s="168">
        <f>'Daftar Pegawai'!F116</f>
        <v>0</v>
      </c>
      <c r="F119" s="169">
        <f>IF('Daftar Pegawai'!D116 = "- JPT Pratama", 100%,)</f>
        <v>0</v>
      </c>
      <c r="G119" s="170">
        <f>'Daftar Pegawai'!G116*60%</f>
        <v>0</v>
      </c>
      <c r="H119" s="171">
        <f>(100%-Table57[[#This Row],[6]])*Table57[[#This Row],[7]]</f>
        <v>0</v>
      </c>
      <c r="I119" s="172">
        <f>Table57[[#This Row],[7]]-Table57[[#This Row],[8]]</f>
        <v>0</v>
      </c>
      <c r="J119" s="173">
        <f>100%-'Rekap Harian'!IF122</f>
        <v>0</v>
      </c>
      <c r="K119" s="170">
        <f>'Daftar Pegawai'!G116*40%</f>
        <v>0</v>
      </c>
      <c r="L119" s="171">
        <f>(100%-Table57[[#This Row],[10]])*Table57[[#This Row],[11]]</f>
        <v>0</v>
      </c>
      <c r="M119" s="172">
        <f>Table57[[#This Row],[11]]-Table57[[#This Row],[12]]</f>
        <v>0</v>
      </c>
      <c r="N119" s="200">
        <f>'Daftar Pegawai'!I116</f>
        <v>0</v>
      </c>
    </row>
    <row r="120" spans="1:14" s="174" customFormat="1" ht="54.95" customHeight="1" x14ac:dyDescent="0.25">
      <c r="A120" s="164" t="str">
        <f t="shared" si="1"/>
        <v>113.</v>
      </c>
      <c r="B120" s="165" t="str">
        <f>'Rekap Harian'!B123 &amp; CHAR(10) &amp; "NIP. " &amp; 'Rekap Harian'!C123 &amp; CHAR(10) &amp; "Gol. " &amp;'Daftar Pegawai'!H117</f>
        <v xml:space="preserve">0
NIP. 0
Gol. </v>
      </c>
      <c r="C120" s="166">
        <f>'Daftar Pegawai'!D117</f>
        <v>0</v>
      </c>
      <c r="D120" s="167">
        <f>'Daftar Pegawai'!E117</f>
        <v>0</v>
      </c>
      <c r="E120" s="168">
        <f>'Daftar Pegawai'!F117</f>
        <v>0</v>
      </c>
      <c r="F120" s="169">
        <f>IF('Daftar Pegawai'!D117 = "- JPT Pratama", 100%,)</f>
        <v>0</v>
      </c>
      <c r="G120" s="170">
        <f>'Daftar Pegawai'!G117*60%</f>
        <v>0</v>
      </c>
      <c r="H120" s="171">
        <f>(100%-Table57[[#This Row],[6]])*Table57[[#This Row],[7]]</f>
        <v>0</v>
      </c>
      <c r="I120" s="172">
        <f>Table57[[#This Row],[7]]-Table57[[#This Row],[8]]</f>
        <v>0</v>
      </c>
      <c r="J120" s="173">
        <f>100%-'Rekap Harian'!IF123</f>
        <v>0</v>
      </c>
      <c r="K120" s="170">
        <f>'Daftar Pegawai'!G117*40%</f>
        <v>0</v>
      </c>
      <c r="L120" s="171">
        <f>(100%-Table57[[#This Row],[10]])*Table57[[#This Row],[11]]</f>
        <v>0</v>
      </c>
      <c r="M120" s="172">
        <f>Table57[[#This Row],[11]]-Table57[[#This Row],[12]]</f>
        <v>0</v>
      </c>
      <c r="N120" s="200">
        <f>'Daftar Pegawai'!I117</f>
        <v>0</v>
      </c>
    </row>
    <row r="121" spans="1:14" s="174" customFormat="1" ht="54.95" customHeight="1" x14ac:dyDescent="0.25">
      <c r="A121" s="164" t="str">
        <f t="shared" si="1"/>
        <v>114.</v>
      </c>
      <c r="B121" s="165" t="str">
        <f>'Rekap Harian'!B124 &amp; CHAR(10) &amp; "NIP. " &amp; 'Rekap Harian'!C124 &amp; CHAR(10) &amp; "Gol. " &amp;'Daftar Pegawai'!H118</f>
        <v xml:space="preserve">0
NIP. 0
Gol. </v>
      </c>
      <c r="C121" s="166">
        <f>'Daftar Pegawai'!D118</f>
        <v>0</v>
      </c>
      <c r="D121" s="167">
        <f>'Daftar Pegawai'!E118</f>
        <v>0</v>
      </c>
      <c r="E121" s="168">
        <f>'Daftar Pegawai'!F118</f>
        <v>0</v>
      </c>
      <c r="F121" s="169">
        <f>IF('Daftar Pegawai'!D118 = "- JPT Pratama", 100%,)</f>
        <v>0</v>
      </c>
      <c r="G121" s="170">
        <f>'Daftar Pegawai'!G118*60%</f>
        <v>0</v>
      </c>
      <c r="H121" s="171">
        <f>(100%-Table57[[#This Row],[6]])*Table57[[#This Row],[7]]</f>
        <v>0</v>
      </c>
      <c r="I121" s="172">
        <f>Table57[[#This Row],[7]]-Table57[[#This Row],[8]]</f>
        <v>0</v>
      </c>
      <c r="J121" s="173">
        <f>100%-'Rekap Harian'!IF124</f>
        <v>0</v>
      </c>
      <c r="K121" s="170">
        <f>'Daftar Pegawai'!G118*40%</f>
        <v>0</v>
      </c>
      <c r="L121" s="171">
        <f>(100%-Table57[[#This Row],[10]])*Table57[[#This Row],[11]]</f>
        <v>0</v>
      </c>
      <c r="M121" s="172">
        <f>Table57[[#This Row],[11]]-Table57[[#This Row],[12]]</f>
        <v>0</v>
      </c>
      <c r="N121" s="200">
        <f>'Daftar Pegawai'!I118</f>
        <v>0</v>
      </c>
    </row>
    <row r="122" spans="1:14" s="174" customFormat="1" ht="54.95" customHeight="1" x14ac:dyDescent="0.25">
      <c r="A122" s="164" t="str">
        <f t="shared" si="1"/>
        <v>115.</v>
      </c>
      <c r="B122" s="165" t="str">
        <f>'Rekap Harian'!B125 &amp; CHAR(10) &amp; "NIP. " &amp; 'Rekap Harian'!C125 &amp; CHAR(10) &amp; "Gol. " &amp;'Daftar Pegawai'!H119</f>
        <v xml:space="preserve">0
NIP. 0
Gol. </v>
      </c>
      <c r="C122" s="166">
        <f>'Daftar Pegawai'!D119</f>
        <v>0</v>
      </c>
      <c r="D122" s="167">
        <f>'Daftar Pegawai'!E119</f>
        <v>0</v>
      </c>
      <c r="E122" s="168">
        <f>'Daftar Pegawai'!F119</f>
        <v>0</v>
      </c>
      <c r="F122" s="169">
        <f>IF('Daftar Pegawai'!D119 = "- JPT Pratama", 100%,)</f>
        <v>0</v>
      </c>
      <c r="G122" s="170">
        <f>'Daftar Pegawai'!G119*60%</f>
        <v>0</v>
      </c>
      <c r="H122" s="171">
        <f>(100%-Table57[[#This Row],[6]])*Table57[[#This Row],[7]]</f>
        <v>0</v>
      </c>
      <c r="I122" s="172">
        <f>Table57[[#This Row],[7]]-Table57[[#This Row],[8]]</f>
        <v>0</v>
      </c>
      <c r="J122" s="173">
        <f>100%-'Rekap Harian'!IF125</f>
        <v>0</v>
      </c>
      <c r="K122" s="170">
        <f>'Daftar Pegawai'!G119*40%</f>
        <v>0</v>
      </c>
      <c r="L122" s="171">
        <f>(100%-Table57[[#This Row],[10]])*Table57[[#This Row],[11]]</f>
        <v>0</v>
      </c>
      <c r="M122" s="172">
        <f>Table57[[#This Row],[11]]-Table57[[#This Row],[12]]</f>
        <v>0</v>
      </c>
      <c r="N122" s="200">
        <f>'Daftar Pegawai'!I119</f>
        <v>0</v>
      </c>
    </row>
    <row r="123" spans="1:14" s="174" customFormat="1" ht="54.95" customHeight="1" x14ac:dyDescent="0.25">
      <c r="A123" s="164" t="str">
        <f t="shared" si="1"/>
        <v>116.</v>
      </c>
      <c r="B123" s="165" t="str">
        <f>'Rekap Harian'!B126 &amp; CHAR(10) &amp; "NIP. " &amp; 'Rekap Harian'!C126 &amp; CHAR(10) &amp; "Gol. " &amp;'Daftar Pegawai'!H120</f>
        <v xml:space="preserve">0
NIP. 0
Gol. </v>
      </c>
      <c r="C123" s="166">
        <f>'Daftar Pegawai'!D120</f>
        <v>0</v>
      </c>
      <c r="D123" s="167">
        <f>'Daftar Pegawai'!E120</f>
        <v>0</v>
      </c>
      <c r="E123" s="168">
        <f>'Daftar Pegawai'!F120</f>
        <v>0</v>
      </c>
      <c r="F123" s="169">
        <f>IF('Daftar Pegawai'!D120 = "- JPT Pratama", 100%,)</f>
        <v>0</v>
      </c>
      <c r="G123" s="170">
        <f>'Daftar Pegawai'!G120*60%</f>
        <v>0</v>
      </c>
      <c r="H123" s="171">
        <f>(100%-Table57[[#This Row],[6]])*Table57[[#This Row],[7]]</f>
        <v>0</v>
      </c>
      <c r="I123" s="172">
        <f>Table57[[#This Row],[7]]-Table57[[#This Row],[8]]</f>
        <v>0</v>
      </c>
      <c r="J123" s="173">
        <f>100%-'Rekap Harian'!IF126</f>
        <v>0</v>
      </c>
      <c r="K123" s="170">
        <f>'Daftar Pegawai'!G120*40%</f>
        <v>0</v>
      </c>
      <c r="L123" s="171">
        <f>(100%-Table57[[#This Row],[10]])*Table57[[#This Row],[11]]</f>
        <v>0</v>
      </c>
      <c r="M123" s="172">
        <f>Table57[[#This Row],[11]]-Table57[[#This Row],[12]]</f>
        <v>0</v>
      </c>
      <c r="N123" s="200">
        <f>'Daftar Pegawai'!I120</f>
        <v>0</v>
      </c>
    </row>
    <row r="124" spans="1:14" s="174" customFormat="1" ht="54.95" customHeight="1" x14ac:dyDescent="0.25">
      <c r="A124" s="164" t="str">
        <f t="shared" si="1"/>
        <v>117.</v>
      </c>
      <c r="B124" s="165" t="str">
        <f>'Rekap Harian'!B127 &amp; CHAR(10) &amp; "NIP. " &amp; 'Rekap Harian'!C127 &amp; CHAR(10) &amp; "Gol. " &amp;'Daftar Pegawai'!H121</f>
        <v xml:space="preserve">0
NIP. 0
Gol. </v>
      </c>
      <c r="C124" s="166">
        <f>'Daftar Pegawai'!D121</f>
        <v>0</v>
      </c>
      <c r="D124" s="167">
        <f>'Daftar Pegawai'!E121</f>
        <v>0</v>
      </c>
      <c r="E124" s="168">
        <f>'Daftar Pegawai'!F121</f>
        <v>0</v>
      </c>
      <c r="F124" s="169">
        <f>IF('Daftar Pegawai'!D121 = "- JPT Pratama", 100%,)</f>
        <v>0</v>
      </c>
      <c r="G124" s="170">
        <f>'Daftar Pegawai'!G121*60%</f>
        <v>0</v>
      </c>
      <c r="H124" s="171">
        <f>(100%-Table57[[#This Row],[6]])*Table57[[#This Row],[7]]</f>
        <v>0</v>
      </c>
      <c r="I124" s="172">
        <f>Table57[[#This Row],[7]]-Table57[[#This Row],[8]]</f>
        <v>0</v>
      </c>
      <c r="J124" s="173">
        <f>100%-'Rekap Harian'!IF127</f>
        <v>0</v>
      </c>
      <c r="K124" s="170">
        <f>'Daftar Pegawai'!G121*40%</f>
        <v>0</v>
      </c>
      <c r="L124" s="171">
        <f>(100%-Table57[[#This Row],[10]])*Table57[[#This Row],[11]]</f>
        <v>0</v>
      </c>
      <c r="M124" s="172">
        <f>Table57[[#This Row],[11]]-Table57[[#This Row],[12]]</f>
        <v>0</v>
      </c>
      <c r="N124" s="200">
        <f>'Daftar Pegawai'!I121</f>
        <v>0</v>
      </c>
    </row>
    <row r="125" spans="1:14" s="174" customFormat="1" ht="54.95" customHeight="1" x14ac:dyDescent="0.25">
      <c r="A125" s="164" t="str">
        <f t="shared" si="1"/>
        <v>118.</v>
      </c>
      <c r="B125" s="165" t="str">
        <f>'Rekap Harian'!B128 &amp; CHAR(10) &amp; "NIP. " &amp; 'Rekap Harian'!C128 &amp; CHAR(10) &amp; "Gol. " &amp;'Daftar Pegawai'!H122</f>
        <v xml:space="preserve">0
NIP. 0
Gol. </v>
      </c>
      <c r="C125" s="166">
        <f>'Daftar Pegawai'!D122</f>
        <v>0</v>
      </c>
      <c r="D125" s="167">
        <f>'Daftar Pegawai'!E122</f>
        <v>0</v>
      </c>
      <c r="E125" s="168">
        <f>'Daftar Pegawai'!F122</f>
        <v>0</v>
      </c>
      <c r="F125" s="169">
        <f>IF('Daftar Pegawai'!D122 = "- JPT Pratama", 100%,)</f>
        <v>0</v>
      </c>
      <c r="G125" s="170">
        <f>'Daftar Pegawai'!G122*60%</f>
        <v>0</v>
      </c>
      <c r="H125" s="171">
        <f>(100%-Table57[[#This Row],[6]])*Table57[[#This Row],[7]]</f>
        <v>0</v>
      </c>
      <c r="I125" s="172">
        <f>Table57[[#This Row],[7]]-Table57[[#This Row],[8]]</f>
        <v>0</v>
      </c>
      <c r="J125" s="173">
        <f>100%-'Rekap Harian'!IF128</f>
        <v>0</v>
      </c>
      <c r="K125" s="170">
        <f>'Daftar Pegawai'!G122*40%</f>
        <v>0</v>
      </c>
      <c r="L125" s="171">
        <f>(100%-Table57[[#This Row],[10]])*Table57[[#This Row],[11]]</f>
        <v>0</v>
      </c>
      <c r="M125" s="172">
        <f>Table57[[#This Row],[11]]-Table57[[#This Row],[12]]</f>
        <v>0</v>
      </c>
      <c r="N125" s="200">
        <f>'Daftar Pegawai'!I122</f>
        <v>0</v>
      </c>
    </row>
    <row r="126" spans="1:14" s="174" customFormat="1" ht="54.95" customHeight="1" x14ac:dyDescent="0.25">
      <c r="A126" s="164" t="str">
        <f t="shared" si="1"/>
        <v>119.</v>
      </c>
      <c r="B126" s="165" t="str">
        <f>'Rekap Harian'!B129 &amp; CHAR(10) &amp; "NIP. " &amp; 'Rekap Harian'!C129 &amp; CHAR(10) &amp; "Gol. " &amp;'Daftar Pegawai'!H123</f>
        <v xml:space="preserve">0
NIP. 0
Gol. </v>
      </c>
      <c r="C126" s="166">
        <f>'Daftar Pegawai'!D123</f>
        <v>0</v>
      </c>
      <c r="D126" s="167">
        <f>'Daftar Pegawai'!E123</f>
        <v>0</v>
      </c>
      <c r="E126" s="168">
        <f>'Daftar Pegawai'!F123</f>
        <v>0</v>
      </c>
      <c r="F126" s="169">
        <f>IF('Daftar Pegawai'!D123 = "- JPT Pratama", 100%,)</f>
        <v>0</v>
      </c>
      <c r="G126" s="170">
        <f>'Daftar Pegawai'!G123*60%</f>
        <v>0</v>
      </c>
      <c r="H126" s="171">
        <f>(100%-Table57[[#This Row],[6]])*Table57[[#This Row],[7]]</f>
        <v>0</v>
      </c>
      <c r="I126" s="172">
        <f>Table57[[#This Row],[7]]-Table57[[#This Row],[8]]</f>
        <v>0</v>
      </c>
      <c r="J126" s="173">
        <f>100%-'Rekap Harian'!IF129</f>
        <v>0</v>
      </c>
      <c r="K126" s="170">
        <f>'Daftar Pegawai'!G123*40%</f>
        <v>0</v>
      </c>
      <c r="L126" s="171">
        <f>(100%-Table57[[#This Row],[10]])*Table57[[#This Row],[11]]</f>
        <v>0</v>
      </c>
      <c r="M126" s="172">
        <f>Table57[[#This Row],[11]]-Table57[[#This Row],[12]]</f>
        <v>0</v>
      </c>
      <c r="N126" s="200">
        <f>'Daftar Pegawai'!I123</f>
        <v>0</v>
      </c>
    </row>
    <row r="127" spans="1:14" s="174" customFormat="1" ht="54.95" customHeight="1" x14ac:dyDescent="0.25">
      <c r="A127" s="164" t="str">
        <f t="shared" si="1"/>
        <v>120.</v>
      </c>
      <c r="B127" s="165" t="str">
        <f>'Rekap Harian'!B130 &amp; CHAR(10) &amp; "NIP. " &amp; 'Rekap Harian'!C130 &amp; CHAR(10) &amp; "Gol. " &amp;'Daftar Pegawai'!H124</f>
        <v xml:space="preserve">0
NIP. 0
Gol. </v>
      </c>
      <c r="C127" s="166">
        <f>'Daftar Pegawai'!D124</f>
        <v>0</v>
      </c>
      <c r="D127" s="167">
        <f>'Daftar Pegawai'!E124</f>
        <v>0</v>
      </c>
      <c r="E127" s="168">
        <f>'Daftar Pegawai'!F124</f>
        <v>0</v>
      </c>
      <c r="F127" s="169">
        <f>IF('Daftar Pegawai'!D124 = "- JPT Pratama", 100%,)</f>
        <v>0</v>
      </c>
      <c r="G127" s="170">
        <f>'Daftar Pegawai'!G124*60%</f>
        <v>0</v>
      </c>
      <c r="H127" s="171">
        <f>(100%-Table57[[#This Row],[6]])*Table57[[#This Row],[7]]</f>
        <v>0</v>
      </c>
      <c r="I127" s="172">
        <f>Table57[[#This Row],[7]]-Table57[[#This Row],[8]]</f>
        <v>0</v>
      </c>
      <c r="J127" s="173">
        <f>100%-'Rekap Harian'!IF130</f>
        <v>0</v>
      </c>
      <c r="K127" s="170">
        <f>'Daftar Pegawai'!G124*40%</f>
        <v>0</v>
      </c>
      <c r="L127" s="171">
        <f>(100%-Table57[[#This Row],[10]])*Table57[[#This Row],[11]]</f>
        <v>0</v>
      </c>
      <c r="M127" s="172">
        <f>Table57[[#This Row],[11]]-Table57[[#This Row],[12]]</f>
        <v>0</v>
      </c>
      <c r="N127" s="200">
        <f>'Daftar Pegawai'!I124</f>
        <v>0</v>
      </c>
    </row>
    <row r="128" spans="1:14" s="174" customFormat="1" ht="54.95" customHeight="1" x14ac:dyDescent="0.25">
      <c r="A128" s="164" t="str">
        <f t="shared" si="1"/>
        <v>121.</v>
      </c>
      <c r="B128" s="165" t="str">
        <f>'Rekap Harian'!B131 &amp; CHAR(10) &amp; "NIP. " &amp; 'Rekap Harian'!C131 &amp; CHAR(10) &amp; "Gol. " &amp;'Daftar Pegawai'!H125</f>
        <v xml:space="preserve">0
NIP. 0
Gol. </v>
      </c>
      <c r="C128" s="166">
        <f>'Daftar Pegawai'!D125</f>
        <v>0</v>
      </c>
      <c r="D128" s="167">
        <f>'Daftar Pegawai'!E125</f>
        <v>0</v>
      </c>
      <c r="E128" s="168">
        <f>'Daftar Pegawai'!F125</f>
        <v>0</v>
      </c>
      <c r="F128" s="169">
        <f>IF('Daftar Pegawai'!D125 = "- JPT Pratama", 100%,)</f>
        <v>0</v>
      </c>
      <c r="G128" s="170">
        <f>'Daftar Pegawai'!G125*60%</f>
        <v>0</v>
      </c>
      <c r="H128" s="171">
        <f>(100%-Table57[[#This Row],[6]])*Table57[[#This Row],[7]]</f>
        <v>0</v>
      </c>
      <c r="I128" s="172">
        <f>Table57[[#This Row],[7]]-Table57[[#This Row],[8]]</f>
        <v>0</v>
      </c>
      <c r="J128" s="173">
        <f>100%-'Rekap Harian'!IF131</f>
        <v>0</v>
      </c>
      <c r="K128" s="170">
        <f>'Daftar Pegawai'!G125*40%</f>
        <v>0</v>
      </c>
      <c r="L128" s="171">
        <f>(100%-Table57[[#This Row],[10]])*Table57[[#This Row],[11]]</f>
        <v>0</v>
      </c>
      <c r="M128" s="172">
        <f>Table57[[#This Row],[11]]-Table57[[#This Row],[12]]</f>
        <v>0</v>
      </c>
      <c r="N128" s="200">
        <f>'Daftar Pegawai'!I125</f>
        <v>0</v>
      </c>
    </row>
    <row r="129" spans="1:14" s="174" customFormat="1" ht="54.95" customHeight="1" x14ac:dyDescent="0.25">
      <c r="A129" s="164" t="str">
        <f t="shared" si="1"/>
        <v>122.</v>
      </c>
      <c r="B129" s="165" t="str">
        <f>'Rekap Harian'!B132 &amp; CHAR(10) &amp; "NIP. " &amp; 'Rekap Harian'!C132 &amp; CHAR(10) &amp; "Gol. " &amp;'Daftar Pegawai'!H126</f>
        <v xml:space="preserve">0
NIP. 0
Gol. </v>
      </c>
      <c r="C129" s="166">
        <f>'Daftar Pegawai'!D126</f>
        <v>0</v>
      </c>
      <c r="D129" s="167">
        <f>'Daftar Pegawai'!E126</f>
        <v>0</v>
      </c>
      <c r="E129" s="168">
        <f>'Daftar Pegawai'!F126</f>
        <v>0</v>
      </c>
      <c r="F129" s="169">
        <f>IF('Daftar Pegawai'!D126 = "- JPT Pratama", 100%,)</f>
        <v>0</v>
      </c>
      <c r="G129" s="170">
        <f>'Daftar Pegawai'!G126*60%</f>
        <v>0</v>
      </c>
      <c r="H129" s="171">
        <f>(100%-Table57[[#This Row],[6]])*Table57[[#This Row],[7]]</f>
        <v>0</v>
      </c>
      <c r="I129" s="172">
        <f>Table57[[#This Row],[7]]-Table57[[#This Row],[8]]</f>
        <v>0</v>
      </c>
      <c r="J129" s="173">
        <f>100%-'Rekap Harian'!IF132</f>
        <v>0</v>
      </c>
      <c r="K129" s="170">
        <f>'Daftar Pegawai'!G126*40%</f>
        <v>0</v>
      </c>
      <c r="L129" s="171">
        <f>(100%-Table57[[#This Row],[10]])*Table57[[#This Row],[11]]</f>
        <v>0</v>
      </c>
      <c r="M129" s="172">
        <f>Table57[[#This Row],[11]]-Table57[[#This Row],[12]]</f>
        <v>0</v>
      </c>
      <c r="N129" s="200">
        <f>'Daftar Pegawai'!I126</f>
        <v>0</v>
      </c>
    </row>
    <row r="130" spans="1:14" s="174" customFormat="1" ht="54.95" customHeight="1" x14ac:dyDescent="0.25">
      <c r="A130" s="164" t="str">
        <f t="shared" si="1"/>
        <v>123.</v>
      </c>
      <c r="B130" s="165" t="str">
        <f>'Rekap Harian'!B133 &amp; CHAR(10) &amp; "NIP. " &amp; 'Rekap Harian'!C133 &amp; CHAR(10) &amp; "Gol. " &amp;'Daftar Pegawai'!H127</f>
        <v xml:space="preserve">0
NIP. 0
Gol. </v>
      </c>
      <c r="C130" s="166">
        <f>'Daftar Pegawai'!D127</f>
        <v>0</v>
      </c>
      <c r="D130" s="167">
        <f>'Daftar Pegawai'!E127</f>
        <v>0</v>
      </c>
      <c r="E130" s="168">
        <f>'Daftar Pegawai'!F127</f>
        <v>0</v>
      </c>
      <c r="F130" s="169">
        <f>IF('Daftar Pegawai'!D127 = "- JPT Pratama", 100%,)</f>
        <v>0</v>
      </c>
      <c r="G130" s="170">
        <f>'Daftar Pegawai'!G127*60%</f>
        <v>0</v>
      </c>
      <c r="H130" s="171">
        <f>(100%-Table57[[#This Row],[6]])*Table57[[#This Row],[7]]</f>
        <v>0</v>
      </c>
      <c r="I130" s="172">
        <f>Table57[[#This Row],[7]]-Table57[[#This Row],[8]]</f>
        <v>0</v>
      </c>
      <c r="J130" s="173">
        <f>100%-'Rekap Harian'!IF133</f>
        <v>0</v>
      </c>
      <c r="K130" s="170">
        <f>'Daftar Pegawai'!G127*40%</f>
        <v>0</v>
      </c>
      <c r="L130" s="171">
        <f>(100%-Table57[[#This Row],[10]])*Table57[[#This Row],[11]]</f>
        <v>0</v>
      </c>
      <c r="M130" s="172">
        <f>Table57[[#This Row],[11]]-Table57[[#This Row],[12]]</f>
        <v>0</v>
      </c>
      <c r="N130" s="200">
        <f>'Daftar Pegawai'!I127</f>
        <v>0</v>
      </c>
    </row>
    <row r="131" spans="1:14" s="174" customFormat="1" ht="54.95" customHeight="1" x14ac:dyDescent="0.25">
      <c r="A131" s="164" t="str">
        <f t="shared" si="1"/>
        <v>124.</v>
      </c>
      <c r="B131" s="165" t="str">
        <f>'Rekap Harian'!B134 &amp; CHAR(10) &amp; "NIP. " &amp; 'Rekap Harian'!C134 &amp; CHAR(10) &amp; "Gol. " &amp;'Daftar Pegawai'!H128</f>
        <v xml:space="preserve">0
NIP. 0
Gol. </v>
      </c>
      <c r="C131" s="166">
        <f>'Daftar Pegawai'!D128</f>
        <v>0</v>
      </c>
      <c r="D131" s="167">
        <f>'Daftar Pegawai'!E128</f>
        <v>0</v>
      </c>
      <c r="E131" s="168">
        <f>'Daftar Pegawai'!F128</f>
        <v>0</v>
      </c>
      <c r="F131" s="169">
        <f>IF('Daftar Pegawai'!D128 = "- JPT Pratama", 100%,)</f>
        <v>0</v>
      </c>
      <c r="G131" s="170">
        <f>'Daftar Pegawai'!G128*60%</f>
        <v>0</v>
      </c>
      <c r="H131" s="171">
        <f>(100%-Table57[[#This Row],[6]])*Table57[[#This Row],[7]]</f>
        <v>0</v>
      </c>
      <c r="I131" s="172">
        <f>Table57[[#This Row],[7]]-Table57[[#This Row],[8]]</f>
        <v>0</v>
      </c>
      <c r="J131" s="173">
        <f>100%-'Rekap Harian'!IF134</f>
        <v>0</v>
      </c>
      <c r="K131" s="170">
        <f>'Daftar Pegawai'!G128*40%</f>
        <v>0</v>
      </c>
      <c r="L131" s="171">
        <f>(100%-Table57[[#This Row],[10]])*Table57[[#This Row],[11]]</f>
        <v>0</v>
      </c>
      <c r="M131" s="172">
        <f>Table57[[#This Row],[11]]-Table57[[#This Row],[12]]</f>
        <v>0</v>
      </c>
      <c r="N131" s="200">
        <f>'Daftar Pegawai'!I128</f>
        <v>0</v>
      </c>
    </row>
    <row r="132" spans="1:14" s="174" customFormat="1" ht="54.95" customHeight="1" x14ac:dyDescent="0.25">
      <c r="A132" s="164" t="str">
        <f t="shared" si="1"/>
        <v>125.</v>
      </c>
      <c r="B132" s="165" t="str">
        <f>'Rekap Harian'!B135 &amp; CHAR(10) &amp; "NIP. " &amp; 'Rekap Harian'!C135 &amp; CHAR(10) &amp; "Gol. " &amp;'Daftar Pegawai'!H129</f>
        <v xml:space="preserve">0
NIP. 0
Gol. </v>
      </c>
      <c r="C132" s="166">
        <f>'Daftar Pegawai'!D129</f>
        <v>0</v>
      </c>
      <c r="D132" s="167">
        <f>'Daftar Pegawai'!E129</f>
        <v>0</v>
      </c>
      <c r="E132" s="168">
        <f>'Daftar Pegawai'!F129</f>
        <v>0</v>
      </c>
      <c r="F132" s="169">
        <f>IF('Daftar Pegawai'!D129 = "- JPT Pratama", 100%,)</f>
        <v>0</v>
      </c>
      <c r="G132" s="170">
        <f>'Daftar Pegawai'!G129*60%</f>
        <v>0</v>
      </c>
      <c r="H132" s="171">
        <f>(100%-Table57[[#This Row],[6]])*Table57[[#This Row],[7]]</f>
        <v>0</v>
      </c>
      <c r="I132" s="172">
        <f>Table57[[#This Row],[7]]-Table57[[#This Row],[8]]</f>
        <v>0</v>
      </c>
      <c r="J132" s="173">
        <f>100%-'Rekap Harian'!IF135</f>
        <v>0</v>
      </c>
      <c r="K132" s="170">
        <f>'Daftar Pegawai'!G129*40%</f>
        <v>0</v>
      </c>
      <c r="L132" s="171">
        <f>(100%-Table57[[#This Row],[10]])*Table57[[#This Row],[11]]</f>
        <v>0</v>
      </c>
      <c r="M132" s="172">
        <f>Table57[[#This Row],[11]]-Table57[[#This Row],[12]]</f>
        <v>0</v>
      </c>
      <c r="N132" s="200">
        <f>'Daftar Pegawai'!I129</f>
        <v>0</v>
      </c>
    </row>
    <row r="133" spans="1:14" s="174" customFormat="1" ht="54.95" customHeight="1" x14ac:dyDescent="0.25">
      <c r="A133" s="164" t="str">
        <f t="shared" si="1"/>
        <v>126.</v>
      </c>
      <c r="B133" s="165" t="str">
        <f>'Rekap Harian'!B136 &amp; CHAR(10) &amp; "NIP. " &amp; 'Rekap Harian'!C136 &amp; CHAR(10) &amp; "Gol. " &amp;'Daftar Pegawai'!H130</f>
        <v xml:space="preserve">0
NIP. 0
Gol. </v>
      </c>
      <c r="C133" s="166">
        <f>'Daftar Pegawai'!D130</f>
        <v>0</v>
      </c>
      <c r="D133" s="167">
        <f>'Daftar Pegawai'!E130</f>
        <v>0</v>
      </c>
      <c r="E133" s="168">
        <f>'Daftar Pegawai'!F130</f>
        <v>0</v>
      </c>
      <c r="F133" s="169">
        <f>IF('Daftar Pegawai'!D130 = "- JPT Pratama", 100%,)</f>
        <v>0</v>
      </c>
      <c r="G133" s="170">
        <f>'Daftar Pegawai'!G130*60%</f>
        <v>0</v>
      </c>
      <c r="H133" s="171">
        <f>(100%-Table57[[#This Row],[6]])*Table57[[#This Row],[7]]</f>
        <v>0</v>
      </c>
      <c r="I133" s="172">
        <f>Table57[[#This Row],[7]]-Table57[[#This Row],[8]]</f>
        <v>0</v>
      </c>
      <c r="J133" s="173">
        <f>100%-'Rekap Harian'!IF136</f>
        <v>0</v>
      </c>
      <c r="K133" s="170">
        <f>'Daftar Pegawai'!G130*40%</f>
        <v>0</v>
      </c>
      <c r="L133" s="171">
        <f>(100%-Table57[[#This Row],[10]])*Table57[[#This Row],[11]]</f>
        <v>0</v>
      </c>
      <c r="M133" s="172">
        <f>Table57[[#This Row],[11]]-Table57[[#This Row],[12]]</f>
        <v>0</v>
      </c>
      <c r="N133" s="200">
        <f>'Daftar Pegawai'!I130</f>
        <v>0</v>
      </c>
    </row>
    <row r="134" spans="1:14" s="174" customFormat="1" ht="54.95" customHeight="1" x14ac:dyDescent="0.25">
      <c r="A134" s="164" t="str">
        <f t="shared" si="1"/>
        <v>127.</v>
      </c>
      <c r="B134" s="165" t="str">
        <f>'Rekap Harian'!B137 &amp; CHAR(10) &amp; "NIP. " &amp; 'Rekap Harian'!C137 &amp; CHAR(10) &amp; "Gol. " &amp;'Daftar Pegawai'!H131</f>
        <v xml:space="preserve">0
NIP. 0
Gol. </v>
      </c>
      <c r="C134" s="166">
        <f>'Daftar Pegawai'!D131</f>
        <v>0</v>
      </c>
      <c r="D134" s="167">
        <f>'Daftar Pegawai'!E131</f>
        <v>0</v>
      </c>
      <c r="E134" s="168">
        <f>'Daftar Pegawai'!F131</f>
        <v>0</v>
      </c>
      <c r="F134" s="169">
        <f>IF('Daftar Pegawai'!D131 = "- JPT Pratama", 100%,)</f>
        <v>0</v>
      </c>
      <c r="G134" s="170">
        <f>'Daftar Pegawai'!G131*60%</f>
        <v>0</v>
      </c>
      <c r="H134" s="171">
        <f>(100%-Table57[[#This Row],[6]])*Table57[[#This Row],[7]]</f>
        <v>0</v>
      </c>
      <c r="I134" s="172">
        <f>Table57[[#This Row],[7]]-Table57[[#This Row],[8]]</f>
        <v>0</v>
      </c>
      <c r="J134" s="173">
        <f>100%-'Rekap Harian'!IF137</f>
        <v>0</v>
      </c>
      <c r="K134" s="170">
        <f>'Daftar Pegawai'!G131*40%</f>
        <v>0</v>
      </c>
      <c r="L134" s="171">
        <f>(100%-Table57[[#This Row],[10]])*Table57[[#This Row],[11]]</f>
        <v>0</v>
      </c>
      <c r="M134" s="172">
        <f>Table57[[#This Row],[11]]-Table57[[#This Row],[12]]</f>
        <v>0</v>
      </c>
      <c r="N134" s="200">
        <f>'Daftar Pegawai'!I131</f>
        <v>0</v>
      </c>
    </row>
    <row r="135" spans="1:14" s="174" customFormat="1" ht="54.95" customHeight="1" x14ac:dyDescent="0.25">
      <c r="A135" s="164" t="str">
        <f t="shared" si="1"/>
        <v>128.</v>
      </c>
      <c r="B135" s="165" t="str">
        <f>'Rekap Harian'!B138 &amp; CHAR(10) &amp; "NIP. " &amp; 'Rekap Harian'!C138 &amp; CHAR(10) &amp; "Gol. " &amp;'Daftar Pegawai'!H132</f>
        <v xml:space="preserve">0
NIP. 0
Gol. </v>
      </c>
      <c r="C135" s="166">
        <f>'Daftar Pegawai'!D132</f>
        <v>0</v>
      </c>
      <c r="D135" s="167">
        <f>'Daftar Pegawai'!E132</f>
        <v>0</v>
      </c>
      <c r="E135" s="168">
        <f>'Daftar Pegawai'!F132</f>
        <v>0</v>
      </c>
      <c r="F135" s="169">
        <f>IF('Daftar Pegawai'!D132 = "- JPT Pratama", 100%,)</f>
        <v>0</v>
      </c>
      <c r="G135" s="170">
        <f>'Daftar Pegawai'!G132*60%</f>
        <v>0</v>
      </c>
      <c r="H135" s="171">
        <f>(100%-Table57[[#This Row],[6]])*Table57[[#This Row],[7]]</f>
        <v>0</v>
      </c>
      <c r="I135" s="172">
        <f>Table57[[#This Row],[7]]-Table57[[#This Row],[8]]</f>
        <v>0</v>
      </c>
      <c r="J135" s="173">
        <f>100%-'Rekap Harian'!IF138</f>
        <v>0</v>
      </c>
      <c r="K135" s="170">
        <f>'Daftar Pegawai'!G132*40%</f>
        <v>0</v>
      </c>
      <c r="L135" s="171">
        <f>(100%-Table57[[#This Row],[10]])*Table57[[#This Row],[11]]</f>
        <v>0</v>
      </c>
      <c r="M135" s="172">
        <f>Table57[[#This Row],[11]]-Table57[[#This Row],[12]]</f>
        <v>0</v>
      </c>
      <c r="N135" s="200">
        <f>'Daftar Pegawai'!I132</f>
        <v>0</v>
      </c>
    </row>
    <row r="136" spans="1:14" s="174" customFormat="1" ht="54.95" customHeight="1" x14ac:dyDescent="0.25">
      <c r="A136" s="164" t="str">
        <f t="shared" si="1"/>
        <v>129.</v>
      </c>
      <c r="B136" s="165" t="str">
        <f>'Rekap Harian'!B139 &amp; CHAR(10) &amp; "NIP. " &amp; 'Rekap Harian'!C139 &amp; CHAR(10) &amp; "Gol. " &amp;'Daftar Pegawai'!H133</f>
        <v xml:space="preserve">0
NIP. 0
Gol. </v>
      </c>
      <c r="C136" s="166">
        <f>'Daftar Pegawai'!D133</f>
        <v>0</v>
      </c>
      <c r="D136" s="167">
        <f>'Daftar Pegawai'!E133</f>
        <v>0</v>
      </c>
      <c r="E136" s="168">
        <f>'Daftar Pegawai'!F133</f>
        <v>0</v>
      </c>
      <c r="F136" s="169">
        <f>IF('Daftar Pegawai'!D133 = "- JPT Pratama", 100%,)</f>
        <v>0</v>
      </c>
      <c r="G136" s="170">
        <f>'Daftar Pegawai'!G133*60%</f>
        <v>0</v>
      </c>
      <c r="H136" s="171">
        <f>(100%-Table57[[#This Row],[6]])*Table57[[#This Row],[7]]</f>
        <v>0</v>
      </c>
      <c r="I136" s="172">
        <f>Table57[[#This Row],[7]]-Table57[[#This Row],[8]]</f>
        <v>0</v>
      </c>
      <c r="J136" s="173">
        <f>100%-'Rekap Harian'!IF139</f>
        <v>0</v>
      </c>
      <c r="K136" s="170">
        <f>'Daftar Pegawai'!G133*40%</f>
        <v>0</v>
      </c>
      <c r="L136" s="171">
        <f>(100%-Table57[[#This Row],[10]])*Table57[[#This Row],[11]]</f>
        <v>0</v>
      </c>
      <c r="M136" s="172">
        <f>Table57[[#This Row],[11]]-Table57[[#This Row],[12]]</f>
        <v>0</v>
      </c>
      <c r="N136" s="200">
        <f>'Daftar Pegawai'!I133</f>
        <v>0</v>
      </c>
    </row>
    <row r="137" spans="1:14" s="174" customFormat="1" ht="54.95" customHeight="1" x14ac:dyDescent="0.25">
      <c r="A137" s="164" t="str">
        <f t="shared" si="1"/>
        <v>130.</v>
      </c>
      <c r="B137" s="165" t="str">
        <f>'Rekap Harian'!B140 &amp; CHAR(10) &amp; "NIP. " &amp; 'Rekap Harian'!C140 &amp; CHAR(10) &amp; "Gol. " &amp;'Daftar Pegawai'!H134</f>
        <v xml:space="preserve">0
NIP. 0
Gol. </v>
      </c>
      <c r="C137" s="166">
        <f>'Daftar Pegawai'!D134</f>
        <v>0</v>
      </c>
      <c r="D137" s="167">
        <f>'Daftar Pegawai'!E134</f>
        <v>0</v>
      </c>
      <c r="E137" s="168">
        <f>'Daftar Pegawai'!F134</f>
        <v>0</v>
      </c>
      <c r="F137" s="169">
        <f>IF('Daftar Pegawai'!D134 = "- JPT Pratama", 100%,)</f>
        <v>0</v>
      </c>
      <c r="G137" s="170">
        <f>'Daftar Pegawai'!G134*60%</f>
        <v>0</v>
      </c>
      <c r="H137" s="171">
        <f>(100%-Table57[[#This Row],[6]])*Table57[[#This Row],[7]]</f>
        <v>0</v>
      </c>
      <c r="I137" s="172">
        <f>Table57[[#This Row],[7]]-Table57[[#This Row],[8]]</f>
        <v>0</v>
      </c>
      <c r="J137" s="173">
        <f>100%-'Rekap Harian'!IF140</f>
        <v>0</v>
      </c>
      <c r="K137" s="170">
        <f>'Daftar Pegawai'!G134*40%</f>
        <v>0</v>
      </c>
      <c r="L137" s="171">
        <f>(100%-Table57[[#This Row],[10]])*Table57[[#This Row],[11]]</f>
        <v>0</v>
      </c>
      <c r="M137" s="172">
        <f>Table57[[#This Row],[11]]-Table57[[#This Row],[12]]</f>
        <v>0</v>
      </c>
      <c r="N137" s="200">
        <f>'Daftar Pegawai'!I134</f>
        <v>0</v>
      </c>
    </row>
    <row r="138" spans="1:14" s="174" customFormat="1" ht="54.95" customHeight="1" x14ac:dyDescent="0.25">
      <c r="A138" s="164" t="str">
        <f t="shared" ref="A138:A201" si="2">ROW()-7 &amp;"."</f>
        <v>131.</v>
      </c>
      <c r="B138" s="165" t="str">
        <f>'Rekap Harian'!B141 &amp; CHAR(10) &amp; "NIP. " &amp; 'Rekap Harian'!C141 &amp; CHAR(10) &amp; "Gol. " &amp;'Daftar Pegawai'!H135</f>
        <v xml:space="preserve">0
NIP. 0
Gol. </v>
      </c>
      <c r="C138" s="166">
        <f>'Daftar Pegawai'!D135</f>
        <v>0</v>
      </c>
      <c r="D138" s="167">
        <f>'Daftar Pegawai'!E135</f>
        <v>0</v>
      </c>
      <c r="E138" s="168">
        <f>'Daftar Pegawai'!F135</f>
        <v>0</v>
      </c>
      <c r="F138" s="169">
        <f>IF('Daftar Pegawai'!D135 = "- JPT Pratama", 100%,)</f>
        <v>0</v>
      </c>
      <c r="G138" s="170">
        <f>'Daftar Pegawai'!G135*60%</f>
        <v>0</v>
      </c>
      <c r="H138" s="171">
        <f>(100%-Table57[[#This Row],[6]])*Table57[[#This Row],[7]]</f>
        <v>0</v>
      </c>
      <c r="I138" s="172">
        <f>Table57[[#This Row],[7]]-Table57[[#This Row],[8]]</f>
        <v>0</v>
      </c>
      <c r="J138" s="173">
        <f>100%-'Rekap Harian'!IF141</f>
        <v>0</v>
      </c>
      <c r="K138" s="170">
        <f>'Daftar Pegawai'!G135*40%</f>
        <v>0</v>
      </c>
      <c r="L138" s="171">
        <f>(100%-Table57[[#This Row],[10]])*Table57[[#This Row],[11]]</f>
        <v>0</v>
      </c>
      <c r="M138" s="172">
        <f>Table57[[#This Row],[11]]-Table57[[#This Row],[12]]</f>
        <v>0</v>
      </c>
      <c r="N138" s="200">
        <f>'Daftar Pegawai'!I135</f>
        <v>0</v>
      </c>
    </row>
    <row r="139" spans="1:14" s="174" customFormat="1" ht="54.95" customHeight="1" x14ac:dyDescent="0.25">
      <c r="A139" s="164" t="str">
        <f t="shared" si="2"/>
        <v>132.</v>
      </c>
      <c r="B139" s="165" t="str">
        <f>'Rekap Harian'!B142 &amp; CHAR(10) &amp; "NIP. " &amp; 'Rekap Harian'!C142 &amp; CHAR(10) &amp; "Gol. " &amp;'Daftar Pegawai'!H136</f>
        <v xml:space="preserve">0
NIP. 0
Gol. </v>
      </c>
      <c r="C139" s="166">
        <f>'Daftar Pegawai'!D136</f>
        <v>0</v>
      </c>
      <c r="D139" s="167">
        <f>'Daftar Pegawai'!E136</f>
        <v>0</v>
      </c>
      <c r="E139" s="168">
        <f>'Daftar Pegawai'!F136</f>
        <v>0</v>
      </c>
      <c r="F139" s="169">
        <f>IF('Daftar Pegawai'!D136 = "- JPT Pratama", 100%,)</f>
        <v>0</v>
      </c>
      <c r="G139" s="170">
        <f>'Daftar Pegawai'!G136*60%</f>
        <v>0</v>
      </c>
      <c r="H139" s="171">
        <f>(100%-Table57[[#This Row],[6]])*Table57[[#This Row],[7]]</f>
        <v>0</v>
      </c>
      <c r="I139" s="172">
        <f>Table57[[#This Row],[7]]-Table57[[#This Row],[8]]</f>
        <v>0</v>
      </c>
      <c r="J139" s="173">
        <f>100%-'Rekap Harian'!IF142</f>
        <v>0</v>
      </c>
      <c r="K139" s="170">
        <f>'Daftar Pegawai'!G136*40%</f>
        <v>0</v>
      </c>
      <c r="L139" s="171">
        <f>(100%-Table57[[#This Row],[10]])*Table57[[#This Row],[11]]</f>
        <v>0</v>
      </c>
      <c r="M139" s="172">
        <f>Table57[[#This Row],[11]]-Table57[[#This Row],[12]]</f>
        <v>0</v>
      </c>
      <c r="N139" s="200">
        <f>'Daftar Pegawai'!I136</f>
        <v>0</v>
      </c>
    </row>
    <row r="140" spans="1:14" s="174" customFormat="1" ht="54.95" customHeight="1" x14ac:dyDescent="0.25">
      <c r="A140" s="164" t="str">
        <f t="shared" si="2"/>
        <v>133.</v>
      </c>
      <c r="B140" s="165" t="str">
        <f>'Rekap Harian'!B143 &amp; CHAR(10) &amp; "NIP. " &amp; 'Rekap Harian'!C143 &amp; CHAR(10) &amp; "Gol. " &amp;'Daftar Pegawai'!H137</f>
        <v xml:space="preserve">0
NIP. 0
Gol. </v>
      </c>
      <c r="C140" s="166">
        <f>'Daftar Pegawai'!D137</f>
        <v>0</v>
      </c>
      <c r="D140" s="167">
        <f>'Daftar Pegawai'!E137</f>
        <v>0</v>
      </c>
      <c r="E140" s="168">
        <f>'Daftar Pegawai'!F137</f>
        <v>0</v>
      </c>
      <c r="F140" s="169">
        <f>IF('Daftar Pegawai'!D137 = "- JPT Pratama", 100%,)</f>
        <v>0</v>
      </c>
      <c r="G140" s="170">
        <f>'Daftar Pegawai'!G137*60%</f>
        <v>0</v>
      </c>
      <c r="H140" s="171">
        <f>(100%-Table57[[#This Row],[6]])*Table57[[#This Row],[7]]</f>
        <v>0</v>
      </c>
      <c r="I140" s="172">
        <f>Table57[[#This Row],[7]]-Table57[[#This Row],[8]]</f>
        <v>0</v>
      </c>
      <c r="J140" s="173">
        <f>100%-'Rekap Harian'!IF143</f>
        <v>0</v>
      </c>
      <c r="K140" s="170">
        <f>'Daftar Pegawai'!G137*40%</f>
        <v>0</v>
      </c>
      <c r="L140" s="171">
        <f>(100%-Table57[[#This Row],[10]])*Table57[[#This Row],[11]]</f>
        <v>0</v>
      </c>
      <c r="M140" s="172">
        <f>Table57[[#This Row],[11]]-Table57[[#This Row],[12]]</f>
        <v>0</v>
      </c>
      <c r="N140" s="200">
        <f>'Daftar Pegawai'!I137</f>
        <v>0</v>
      </c>
    </row>
    <row r="141" spans="1:14" s="174" customFormat="1" ht="54.95" customHeight="1" x14ac:dyDescent="0.25">
      <c r="A141" s="164" t="str">
        <f t="shared" si="2"/>
        <v>134.</v>
      </c>
      <c r="B141" s="165" t="str">
        <f>'Rekap Harian'!B144 &amp; CHAR(10) &amp; "NIP. " &amp; 'Rekap Harian'!C144 &amp; CHAR(10) &amp; "Gol. " &amp;'Daftar Pegawai'!H138</f>
        <v xml:space="preserve">0
NIP. 0
Gol. </v>
      </c>
      <c r="C141" s="166">
        <f>'Daftar Pegawai'!D138</f>
        <v>0</v>
      </c>
      <c r="D141" s="167">
        <f>'Daftar Pegawai'!E138</f>
        <v>0</v>
      </c>
      <c r="E141" s="168">
        <f>'Daftar Pegawai'!F138</f>
        <v>0</v>
      </c>
      <c r="F141" s="169">
        <f>IF('Daftar Pegawai'!D138 = "- JPT Pratama", 100%,)</f>
        <v>0</v>
      </c>
      <c r="G141" s="170">
        <f>'Daftar Pegawai'!G138*60%</f>
        <v>0</v>
      </c>
      <c r="H141" s="171">
        <f>(100%-Table57[[#This Row],[6]])*Table57[[#This Row],[7]]</f>
        <v>0</v>
      </c>
      <c r="I141" s="172">
        <f>Table57[[#This Row],[7]]-Table57[[#This Row],[8]]</f>
        <v>0</v>
      </c>
      <c r="J141" s="173">
        <f>100%-'Rekap Harian'!IF144</f>
        <v>0</v>
      </c>
      <c r="K141" s="170">
        <f>'Daftar Pegawai'!G138*40%</f>
        <v>0</v>
      </c>
      <c r="L141" s="171">
        <f>(100%-Table57[[#This Row],[10]])*Table57[[#This Row],[11]]</f>
        <v>0</v>
      </c>
      <c r="M141" s="172">
        <f>Table57[[#This Row],[11]]-Table57[[#This Row],[12]]</f>
        <v>0</v>
      </c>
      <c r="N141" s="200">
        <f>'Daftar Pegawai'!I138</f>
        <v>0</v>
      </c>
    </row>
    <row r="142" spans="1:14" s="174" customFormat="1" ht="54.95" customHeight="1" x14ac:dyDescent="0.25">
      <c r="A142" s="164" t="str">
        <f t="shared" si="2"/>
        <v>135.</v>
      </c>
      <c r="B142" s="165" t="str">
        <f>'Rekap Harian'!B145 &amp; CHAR(10) &amp; "NIP. " &amp; 'Rekap Harian'!C145 &amp; CHAR(10) &amp; "Gol. " &amp;'Daftar Pegawai'!H139</f>
        <v xml:space="preserve">0
NIP. 0
Gol. </v>
      </c>
      <c r="C142" s="166">
        <f>'Daftar Pegawai'!D139</f>
        <v>0</v>
      </c>
      <c r="D142" s="167">
        <f>'Daftar Pegawai'!E139</f>
        <v>0</v>
      </c>
      <c r="E142" s="168">
        <f>'Daftar Pegawai'!F139</f>
        <v>0</v>
      </c>
      <c r="F142" s="169">
        <f>IF('Daftar Pegawai'!D139 = "- JPT Pratama", 100%,)</f>
        <v>0</v>
      </c>
      <c r="G142" s="170">
        <f>'Daftar Pegawai'!G139*60%</f>
        <v>0</v>
      </c>
      <c r="H142" s="171">
        <f>(100%-Table57[[#This Row],[6]])*Table57[[#This Row],[7]]</f>
        <v>0</v>
      </c>
      <c r="I142" s="172">
        <f>Table57[[#This Row],[7]]-Table57[[#This Row],[8]]</f>
        <v>0</v>
      </c>
      <c r="J142" s="173">
        <f>100%-'Rekap Harian'!IF145</f>
        <v>0</v>
      </c>
      <c r="K142" s="170">
        <f>'Daftar Pegawai'!G139*40%</f>
        <v>0</v>
      </c>
      <c r="L142" s="171">
        <f>(100%-Table57[[#This Row],[10]])*Table57[[#This Row],[11]]</f>
        <v>0</v>
      </c>
      <c r="M142" s="172">
        <f>Table57[[#This Row],[11]]-Table57[[#This Row],[12]]</f>
        <v>0</v>
      </c>
      <c r="N142" s="200">
        <f>'Daftar Pegawai'!I139</f>
        <v>0</v>
      </c>
    </row>
    <row r="143" spans="1:14" s="174" customFormat="1" ht="54.95" customHeight="1" x14ac:dyDescent="0.25">
      <c r="A143" s="164" t="str">
        <f t="shared" si="2"/>
        <v>136.</v>
      </c>
      <c r="B143" s="165" t="str">
        <f>'Rekap Harian'!B146 &amp; CHAR(10) &amp; "NIP. " &amp; 'Rekap Harian'!C146 &amp; CHAR(10) &amp; "Gol. " &amp;'Daftar Pegawai'!H140</f>
        <v xml:space="preserve">0
NIP. 0
Gol. </v>
      </c>
      <c r="C143" s="166">
        <f>'Daftar Pegawai'!D140</f>
        <v>0</v>
      </c>
      <c r="D143" s="167">
        <f>'Daftar Pegawai'!E140</f>
        <v>0</v>
      </c>
      <c r="E143" s="168">
        <f>'Daftar Pegawai'!F140</f>
        <v>0</v>
      </c>
      <c r="F143" s="169">
        <f>IF('Daftar Pegawai'!D140 = "- JPT Pratama", 100%,)</f>
        <v>0</v>
      </c>
      <c r="G143" s="170">
        <f>'Daftar Pegawai'!G140*60%</f>
        <v>0</v>
      </c>
      <c r="H143" s="171">
        <f>(100%-Table57[[#This Row],[6]])*Table57[[#This Row],[7]]</f>
        <v>0</v>
      </c>
      <c r="I143" s="172">
        <f>Table57[[#This Row],[7]]-Table57[[#This Row],[8]]</f>
        <v>0</v>
      </c>
      <c r="J143" s="173">
        <f>100%-'Rekap Harian'!IF146</f>
        <v>0</v>
      </c>
      <c r="K143" s="170">
        <f>'Daftar Pegawai'!G140*40%</f>
        <v>0</v>
      </c>
      <c r="L143" s="171">
        <f>(100%-Table57[[#This Row],[10]])*Table57[[#This Row],[11]]</f>
        <v>0</v>
      </c>
      <c r="M143" s="172">
        <f>Table57[[#This Row],[11]]-Table57[[#This Row],[12]]</f>
        <v>0</v>
      </c>
      <c r="N143" s="200">
        <f>'Daftar Pegawai'!I140</f>
        <v>0</v>
      </c>
    </row>
    <row r="144" spans="1:14" s="174" customFormat="1" ht="54.95" customHeight="1" x14ac:dyDescent="0.25">
      <c r="A144" s="164" t="str">
        <f t="shared" si="2"/>
        <v>137.</v>
      </c>
      <c r="B144" s="165" t="str">
        <f>'Rekap Harian'!B147 &amp; CHAR(10) &amp; "NIP. " &amp; 'Rekap Harian'!C147 &amp; CHAR(10) &amp; "Gol. " &amp;'Daftar Pegawai'!H141</f>
        <v xml:space="preserve">0
NIP. 0
Gol. </v>
      </c>
      <c r="C144" s="166">
        <f>'Daftar Pegawai'!D141</f>
        <v>0</v>
      </c>
      <c r="D144" s="167">
        <f>'Daftar Pegawai'!E141</f>
        <v>0</v>
      </c>
      <c r="E144" s="168">
        <f>'Daftar Pegawai'!F141</f>
        <v>0</v>
      </c>
      <c r="F144" s="169">
        <f>IF('Daftar Pegawai'!D141 = "- JPT Pratama", 100%,)</f>
        <v>0</v>
      </c>
      <c r="G144" s="170">
        <f>'Daftar Pegawai'!G141*60%</f>
        <v>0</v>
      </c>
      <c r="H144" s="171">
        <f>(100%-Table57[[#This Row],[6]])*Table57[[#This Row],[7]]</f>
        <v>0</v>
      </c>
      <c r="I144" s="172">
        <f>Table57[[#This Row],[7]]-Table57[[#This Row],[8]]</f>
        <v>0</v>
      </c>
      <c r="J144" s="173">
        <f>100%-'Rekap Harian'!IF147</f>
        <v>0</v>
      </c>
      <c r="K144" s="170">
        <f>'Daftar Pegawai'!G141*40%</f>
        <v>0</v>
      </c>
      <c r="L144" s="171">
        <f>(100%-Table57[[#This Row],[10]])*Table57[[#This Row],[11]]</f>
        <v>0</v>
      </c>
      <c r="M144" s="172">
        <f>Table57[[#This Row],[11]]-Table57[[#This Row],[12]]</f>
        <v>0</v>
      </c>
      <c r="N144" s="200">
        <f>'Daftar Pegawai'!I141</f>
        <v>0</v>
      </c>
    </row>
    <row r="145" spans="1:14" s="174" customFormat="1" ht="54.95" customHeight="1" x14ac:dyDescent="0.25">
      <c r="A145" s="164" t="str">
        <f t="shared" si="2"/>
        <v>138.</v>
      </c>
      <c r="B145" s="165" t="str">
        <f>'Rekap Harian'!B148 &amp; CHAR(10) &amp; "NIP. " &amp; 'Rekap Harian'!C148 &amp; CHAR(10) &amp; "Gol. " &amp;'Daftar Pegawai'!H142</f>
        <v xml:space="preserve">0
NIP. 0
Gol. </v>
      </c>
      <c r="C145" s="166">
        <f>'Daftar Pegawai'!D142</f>
        <v>0</v>
      </c>
      <c r="D145" s="167">
        <f>'Daftar Pegawai'!E142</f>
        <v>0</v>
      </c>
      <c r="E145" s="168">
        <f>'Daftar Pegawai'!F142</f>
        <v>0</v>
      </c>
      <c r="F145" s="169">
        <f>IF('Daftar Pegawai'!D142 = "- JPT Pratama", 100%,)</f>
        <v>0</v>
      </c>
      <c r="G145" s="170">
        <f>'Daftar Pegawai'!G142*60%</f>
        <v>0</v>
      </c>
      <c r="H145" s="171">
        <f>(100%-Table57[[#This Row],[6]])*Table57[[#This Row],[7]]</f>
        <v>0</v>
      </c>
      <c r="I145" s="172">
        <f>Table57[[#This Row],[7]]-Table57[[#This Row],[8]]</f>
        <v>0</v>
      </c>
      <c r="J145" s="173">
        <f>100%-'Rekap Harian'!IF148</f>
        <v>0</v>
      </c>
      <c r="K145" s="170">
        <f>'Daftar Pegawai'!G142*40%</f>
        <v>0</v>
      </c>
      <c r="L145" s="171">
        <f>(100%-Table57[[#This Row],[10]])*Table57[[#This Row],[11]]</f>
        <v>0</v>
      </c>
      <c r="M145" s="172">
        <f>Table57[[#This Row],[11]]-Table57[[#This Row],[12]]</f>
        <v>0</v>
      </c>
      <c r="N145" s="200">
        <f>'Daftar Pegawai'!I142</f>
        <v>0</v>
      </c>
    </row>
    <row r="146" spans="1:14" s="174" customFormat="1" ht="54.95" customHeight="1" x14ac:dyDescent="0.25">
      <c r="A146" s="164" t="str">
        <f t="shared" si="2"/>
        <v>139.</v>
      </c>
      <c r="B146" s="165" t="str">
        <f>'Rekap Harian'!B149 &amp; CHAR(10) &amp; "NIP. " &amp; 'Rekap Harian'!C149 &amp; CHAR(10) &amp; "Gol. " &amp;'Daftar Pegawai'!H143</f>
        <v xml:space="preserve">0
NIP. 0
Gol. </v>
      </c>
      <c r="C146" s="166">
        <f>'Daftar Pegawai'!D143</f>
        <v>0</v>
      </c>
      <c r="D146" s="167">
        <f>'Daftar Pegawai'!E143</f>
        <v>0</v>
      </c>
      <c r="E146" s="168">
        <f>'Daftar Pegawai'!F143</f>
        <v>0</v>
      </c>
      <c r="F146" s="169">
        <f>IF('Daftar Pegawai'!D143 = "- JPT Pratama", 100%,)</f>
        <v>0</v>
      </c>
      <c r="G146" s="170">
        <f>'Daftar Pegawai'!G143*60%</f>
        <v>0</v>
      </c>
      <c r="H146" s="171">
        <f>(100%-Table57[[#This Row],[6]])*Table57[[#This Row],[7]]</f>
        <v>0</v>
      </c>
      <c r="I146" s="172">
        <f>Table57[[#This Row],[7]]-Table57[[#This Row],[8]]</f>
        <v>0</v>
      </c>
      <c r="J146" s="173">
        <f>100%-'Rekap Harian'!IF149</f>
        <v>0</v>
      </c>
      <c r="K146" s="170">
        <f>'Daftar Pegawai'!G143*40%</f>
        <v>0</v>
      </c>
      <c r="L146" s="171">
        <f>(100%-Table57[[#This Row],[10]])*Table57[[#This Row],[11]]</f>
        <v>0</v>
      </c>
      <c r="M146" s="172">
        <f>Table57[[#This Row],[11]]-Table57[[#This Row],[12]]</f>
        <v>0</v>
      </c>
      <c r="N146" s="200">
        <f>'Daftar Pegawai'!I143</f>
        <v>0</v>
      </c>
    </row>
    <row r="147" spans="1:14" s="174" customFormat="1" ht="54.95" customHeight="1" x14ac:dyDescent="0.25">
      <c r="A147" s="164" t="str">
        <f t="shared" si="2"/>
        <v>140.</v>
      </c>
      <c r="B147" s="165" t="str">
        <f>'Rekap Harian'!B150 &amp; CHAR(10) &amp; "NIP. " &amp; 'Rekap Harian'!C150 &amp; CHAR(10) &amp; "Gol. " &amp;'Daftar Pegawai'!H144</f>
        <v xml:space="preserve">0
NIP. 0
Gol. </v>
      </c>
      <c r="C147" s="166">
        <f>'Daftar Pegawai'!D144</f>
        <v>0</v>
      </c>
      <c r="D147" s="167">
        <f>'Daftar Pegawai'!E144</f>
        <v>0</v>
      </c>
      <c r="E147" s="168">
        <f>'Daftar Pegawai'!F144</f>
        <v>0</v>
      </c>
      <c r="F147" s="169">
        <f>IF('Daftar Pegawai'!D144 = "- JPT Pratama", 100%,)</f>
        <v>0</v>
      </c>
      <c r="G147" s="170">
        <f>'Daftar Pegawai'!G144*60%</f>
        <v>0</v>
      </c>
      <c r="H147" s="171">
        <f>(100%-Table57[[#This Row],[6]])*Table57[[#This Row],[7]]</f>
        <v>0</v>
      </c>
      <c r="I147" s="172">
        <f>Table57[[#This Row],[7]]-Table57[[#This Row],[8]]</f>
        <v>0</v>
      </c>
      <c r="J147" s="173">
        <f>100%-'Rekap Harian'!IF150</f>
        <v>0</v>
      </c>
      <c r="K147" s="170">
        <f>'Daftar Pegawai'!G144*40%</f>
        <v>0</v>
      </c>
      <c r="L147" s="171">
        <f>(100%-Table57[[#This Row],[10]])*Table57[[#This Row],[11]]</f>
        <v>0</v>
      </c>
      <c r="M147" s="172">
        <f>Table57[[#This Row],[11]]-Table57[[#This Row],[12]]</f>
        <v>0</v>
      </c>
      <c r="N147" s="200">
        <f>'Daftar Pegawai'!I144</f>
        <v>0</v>
      </c>
    </row>
    <row r="148" spans="1:14" s="174" customFormat="1" ht="54.95" customHeight="1" x14ac:dyDescent="0.25">
      <c r="A148" s="164" t="str">
        <f t="shared" si="2"/>
        <v>141.</v>
      </c>
      <c r="B148" s="165" t="str">
        <f>'Rekap Harian'!B151 &amp; CHAR(10) &amp; "NIP. " &amp; 'Rekap Harian'!C151 &amp; CHAR(10) &amp; "Gol. " &amp;'Daftar Pegawai'!H145</f>
        <v xml:space="preserve">0
NIP. 0
Gol. </v>
      </c>
      <c r="C148" s="166">
        <f>'Daftar Pegawai'!D145</f>
        <v>0</v>
      </c>
      <c r="D148" s="167">
        <f>'Daftar Pegawai'!E145</f>
        <v>0</v>
      </c>
      <c r="E148" s="168">
        <f>'Daftar Pegawai'!F145</f>
        <v>0</v>
      </c>
      <c r="F148" s="169">
        <f>IF('Daftar Pegawai'!D145 = "- JPT Pratama", 100%,)</f>
        <v>0</v>
      </c>
      <c r="G148" s="170">
        <f>'Daftar Pegawai'!G145*60%</f>
        <v>0</v>
      </c>
      <c r="H148" s="171">
        <f>(100%-Table57[[#This Row],[6]])*Table57[[#This Row],[7]]</f>
        <v>0</v>
      </c>
      <c r="I148" s="172">
        <f>Table57[[#This Row],[7]]-Table57[[#This Row],[8]]</f>
        <v>0</v>
      </c>
      <c r="J148" s="173">
        <f>100%-'Rekap Harian'!IF151</f>
        <v>0</v>
      </c>
      <c r="K148" s="170">
        <f>'Daftar Pegawai'!G145*40%</f>
        <v>0</v>
      </c>
      <c r="L148" s="171">
        <f>(100%-Table57[[#This Row],[10]])*Table57[[#This Row],[11]]</f>
        <v>0</v>
      </c>
      <c r="M148" s="172">
        <f>Table57[[#This Row],[11]]-Table57[[#This Row],[12]]</f>
        <v>0</v>
      </c>
      <c r="N148" s="200">
        <f>'Daftar Pegawai'!I145</f>
        <v>0</v>
      </c>
    </row>
    <row r="149" spans="1:14" s="174" customFormat="1" ht="54.95" customHeight="1" x14ac:dyDescent="0.25">
      <c r="A149" s="164" t="str">
        <f t="shared" si="2"/>
        <v>142.</v>
      </c>
      <c r="B149" s="165" t="str">
        <f>'Rekap Harian'!B152 &amp; CHAR(10) &amp; "NIP. " &amp; 'Rekap Harian'!C152 &amp; CHAR(10) &amp; "Gol. " &amp;'Daftar Pegawai'!H146</f>
        <v xml:space="preserve">0
NIP. 0
Gol. </v>
      </c>
      <c r="C149" s="166">
        <f>'Daftar Pegawai'!D146</f>
        <v>0</v>
      </c>
      <c r="D149" s="167">
        <f>'Daftar Pegawai'!E146</f>
        <v>0</v>
      </c>
      <c r="E149" s="168">
        <f>'Daftar Pegawai'!F146</f>
        <v>0</v>
      </c>
      <c r="F149" s="169">
        <f>IF('Daftar Pegawai'!D146 = "- JPT Pratama", 100%,)</f>
        <v>0</v>
      </c>
      <c r="G149" s="170">
        <f>'Daftar Pegawai'!G146*60%</f>
        <v>0</v>
      </c>
      <c r="H149" s="171">
        <f>(100%-Table57[[#This Row],[6]])*Table57[[#This Row],[7]]</f>
        <v>0</v>
      </c>
      <c r="I149" s="172">
        <f>Table57[[#This Row],[7]]-Table57[[#This Row],[8]]</f>
        <v>0</v>
      </c>
      <c r="J149" s="173">
        <f>100%-'Rekap Harian'!IF152</f>
        <v>0</v>
      </c>
      <c r="K149" s="170">
        <f>'Daftar Pegawai'!G146*40%</f>
        <v>0</v>
      </c>
      <c r="L149" s="171">
        <f>(100%-Table57[[#This Row],[10]])*Table57[[#This Row],[11]]</f>
        <v>0</v>
      </c>
      <c r="M149" s="172">
        <f>Table57[[#This Row],[11]]-Table57[[#This Row],[12]]</f>
        <v>0</v>
      </c>
      <c r="N149" s="200">
        <f>'Daftar Pegawai'!I146</f>
        <v>0</v>
      </c>
    </row>
    <row r="150" spans="1:14" s="174" customFormat="1" ht="54.95" customHeight="1" x14ac:dyDescent="0.25">
      <c r="A150" s="164" t="str">
        <f t="shared" si="2"/>
        <v>143.</v>
      </c>
      <c r="B150" s="165" t="str">
        <f>'Rekap Harian'!B153 &amp; CHAR(10) &amp; "NIP. " &amp; 'Rekap Harian'!C153 &amp; CHAR(10) &amp; "Gol. " &amp;'Daftar Pegawai'!H147</f>
        <v xml:space="preserve">0
NIP. 0
Gol. </v>
      </c>
      <c r="C150" s="166">
        <f>'Daftar Pegawai'!D147</f>
        <v>0</v>
      </c>
      <c r="D150" s="167">
        <f>'Daftar Pegawai'!E147</f>
        <v>0</v>
      </c>
      <c r="E150" s="168">
        <f>'Daftar Pegawai'!F147</f>
        <v>0</v>
      </c>
      <c r="F150" s="169">
        <f>IF('Daftar Pegawai'!D147 = "- JPT Pratama", 100%,)</f>
        <v>0</v>
      </c>
      <c r="G150" s="170">
        <f>'Daftar Pegawai'!G147*60%</f>
        <v>0</v>
      </c>
      <c r="H150" s="171">
        <f>(100%-Table57[[#This Row],[6]])*Table57[[#This Row],[7]]</f>
        <v>0</v>
      </c>
      <c r="I150" s="172">
        <f>Table57[[#This Row],[7]]-Table57[[#This Row],[8]]</f>
        <v>0</v>
      </c>
      <c r="J150" s="173">
        <f>100%-'Rekap Harian'!IF153</f>
        <v>0</v>
      </c>
      <c r="K150" s="170">
        <f>'Daftar Pegawai'!G147*40%</f>
        <v>0</v>
      </c>
      <c r="L150" s="171">
        <f>(100%-Table57[[#This Row],[10]])*Table57[[#This Row],[11]]</f>
        <v>0</v>
      </c>
      <c r="M150" s="172">
        <f>Table57[[#This Row],[11]]-Table57[[#This Row],[12]]</f>
        <v>0</v>
      </c>
      <c r="N150" s="200">
        <f>'Daftar Pegawai'!I147</f>
        <v>0</v>
      </c>
    </row>
    <row r="151" spans="1:14" s="174" customFormat="1" ht="54.95" customHeight="1" x14ac:dyDescent="0.25">
      <c r="A151" s="164" t="str">
        <f t="shared" si="2"/>
        <v>144.</v>
      </c>
      <c r="B151" s="165" t="str">
        <f>'Rekap Harian'!B154 &amp; CHAR(10) &amp; "NIP. " &amp; 'Rekap Harian'!C154 &amp; CHAR(10) &amp; "Gol. " &amp;'Daftar Pegawai'!H148</f>
        <v xml:space="preserve">0
NIP. 0
Gol. </v>
      </c>
      <c r="C151" s="166">
        <f>'Daftar Pegawai'!D148</f>
        <v>0</v>
      </c>
      <c r="D151" s="167">
        <f>'Daftar Pegawai'!E148</f>
        <v>0</v>
      </c>
      <c r="E151" s="168">
        <f>'Daftar Pegawai'!F148</f>
        <v>0</v>
      </c>
      <c r="F151" s="169">
        <f>IF('Daftar Pegawai'!D148 = "- JPT Pratama", 100%,)</f>
        <v>0</v>
      </c>
      <c r="G151" s="170">
        <f>'Daftar Pegawai'!G148*60%</f>
        <v>0</v>
      </c>
      <c r="H151" s="171">
        <f>(100%-Table57[[#This Row],[6]])*Table57[[#This Row],[7]]</f>
        <v>0</v>
      </c>
      <c r="I151" s="172">
        <f>Table57[[#This Row],[7]]-Table57[[#This Row],[8]]</f>
        <v>0</v>
      </c>
      <c r="J151" s="173">
        <f>100%-'Rekap Harian'!IF154</f>
        <v>0</v>
      </c>
      <c r="K151" s="170">
        <f>'Daftar Pegawai'!G148*40%</f>
        <v>0</v>
      </c>
      <c r="L151" s="171">
        <f>(100%-Table57[[#This Row],[10]])*Table57[[#This Row],[11]]</f>
        <v>0</v>
      </c>
      <c r="M151" s="172">
        <f>Table57[[#This Row],[11]]-Table57[[#This Row],[12]]</f>
        <v>0</v>
      </c>
      <c r="N151" s="200">
        <f>'Daftar Pegawai'!I148</f>
        <v>0</v>
      </c>
    </row>
    <row r="152" spans="1:14" s="174" customFormat="1" ht="54.95" customHeight="1" x14ac:dyDescent="0.25">
      <c r="A152" s="164" t="str">
        <f t="shared" si="2"/>
        <v>145.</v>
      </c>
      <c r="B152" s="165" t="str">
        <f>'Rekap Harian'!B155 &amp; CHAR(10) &amp; "NIP. " &amp; 'Rekap Harian'!C155 &amp; CHAR(10) &amp; "Gol. " &amp;'Daftar Pegawai'!H149</f>
        <v xml:space="preserve">0
NIP. 0
Gol. </v>
      </c>
      <c r="C152" s="166">
        <f>'Daftar Pegawai'!D149</f>
        <v>0</v>
      </c>
      <c r="D152" s="167">
        <f>'Daftar Pegawai'!E149</f>
        <v>0</v>
      </c>
      <c r="E152" s="168">
        <f>'Daftar Pegawai'!F149</f>
        <v>0</v>
      </c>
      <c r="F152" s="169">
        <f>IF('Daftar Pegawai'!D149 = "- JPT Pratama", 100%,)</f>
        <v>0</v>
      </c>
      <c r="G152" s="170">
        <f>'Daftar Pegawai'!G149*60%</f>
        <v>0</v>
      </c>
      <c r="H152" s="171">
        <f>(100%-Table57[[#This Row],[6]])*Table57[[#This Row],[7]]</f>
        <v>0</v>
      </c>
      <c r="I152" s="172">
        <f>Table57[[#This Row],[7]]-Table57[[#This Row],[8]]</f>
        <v>0</v>
      </c>
      <c r="J152" s="173">
        <f>100%-'Rekap Harian'!IF155</f>
        <v>0</v>
      </c>
      <c r="K152" s="170">
        <f>'Daftar Pegawai'!G149*40%</f>
        <v>0</v>
      </c>
      <c r="L152" s="171">
        <f>(100%-Table57[[#This Row],[10]])*Table57[[#This Row],[11]]</f>
        <v>0</v>
      </c>
      <c r="M152" s="172">
        <f>Table57[[#This Row],[11]]-Table57[[#This Row],[12]]</f>
        <v>0</v>
      </c>
      <c r="N152" s="200">
        <f>'Daftar Pegawai'!I149</f>
        <v>0</v>
      </c>
    </row>
    <row r="153" spans="1:14" s="174" customFormat="1" ht="54.95" customHeight="1" x14ac:dyDescent="0.25">
      <c r="A153" s="164" t="str">
        <f t="shared" si="2"/>
        <v>146.</v>
      </c>
      <c r="B153" s="165" t="str">
        <f>'Rekap Harian'!B156 &amp; CHAR(10) &amp; "NIP. " &amp; 'Rekap Harian'!C156 &amp; CHAR(10) &amp; "Gol. " &amp;'Daftar Pegawai'!H150</f>
        <v xml:space="preserve">0
NIP. 0
Gol. </v>
      </c>
      <c r="C153" s="166">
        <f>'Daftar Pegawai'!D150</f>
        <v>0</v>
      </c>
      <c r="D153" s="167">
        <f>'Daftar Pegawai'!E150</f>
        <v>0</v>
      </c>
      <c r="E153" s="168">
        <f>'Daftar Pegawai'!F150</f>
        <v>0</v>
      </c>
      <c r="F153" s="169">
        <f>IF('Daftar Pegawai'!D150 = "- JPT Pratama", 100%,)</f>
        <v>0</v>
      </c>
      <c r="G153" s="170">
        <f>'Daftar Pegawai'!G150*60%</f>
        <v>0</v>
      </c>
      <c r="H153" s="171">
        <f>(100%-Table57[[#This Row],[6]])*Table57[[#This Row],[7]]</f>
        <v>0</v>
      </c>
      <c r="I153" s="172">
        <f>Table57[[#This Row],[7]]-Table57[[#This Row],[8]]</f>
        <v>0</v>
      </c>
      <c r="J153" s="173">
        <f>100%-'Rekap Harian'!IF156</f>
        <v>0</v>
      </c>
      <c r="K153" s="170">
        <f>'Daftar Pegawai'!G150*40%</f>
        <v>0</v>
      </c>
      <c r="L153" s="171">
        <f>(100%-Table57[[#This Row],[10]])*Table57[[#This Row],[11]]</f>
        <v>0</v>
      </c>
      <c r="M153" s="172">
        <f>Table57[[#This Row],[11]]-Table57[[#This Row],[12]]</f>
        <v>0</v>
      </c>
      <c r="N153" s="200">
        <f>'Daftar Pegawai'!I150</f>
        <v>0</v>
      </c>
    </row>
    <row r="154" spans="1:14" s="174" customFormat="1" ht="54.95" customHeight="1" x14ac:dyDescent="0.25">
      <c r="A154" s="164" t="str">
        <f t="shared" si="2"/>
        <v>147.</v>
      </c>
      <c r="B154" s="165" t="str">
        <f>'Rekap Harian'!B157 &amp; CHAR(10) &amp; "NIP. " &amp; 'Rekap Harian'!C157 &amp; CHAR(10) &amp; "Gol. " &amp;'Daftar Pegawai'!H151</f>
        <v xml:space="preserve">0
NIP. 0
Gol. </v>
      </c>
      <c r="C154" s="166">
        <f>'Daftar Pegawai'!D151</f>
        <v>0</v>
      </c>
      <c r="D154" s="167">
        <f>'Daftar Pegawai'!E151</f>
        <v>0</v>
      </c>
      <c r="E154" s="168">
        <f>'Daftar Pegawai'!F151</f>
        <v>0</v>
      </c>
      <c r="F154" s="169">
        <f>IF('Daftar Pegawai'!D151 = "- JPT Pratama", 100%,)</f>
        <v>0</v>
      </c>
      <c r="G154" s="170">
        <f>'Daftar Pegawai'!G151*60%</f>
        <v>0</v>
      </c>
      <c r="H154" s="171">
        <f>(100%-Table57[[#This Row],[6]])*Table57[[#This Row],[7]]</f>
        <v>0</v>
      </c>
      <c r="I154" s="172">
        <f>Table57[[#This Row],[7]]-Table57[[#This Row],[8]]</f>
        <v>0</v>
      </c>
      <c r="J154" s="173">
        <f>100%-'Rekap Harian'!IF157</f>
        <v>0</v>
      </c>
      <c r="K154" s="170">
        <f>'Daftar Pegawai'!G151*40%</f>
        <v>0</v>
      </c>
      <c r="L154" s="171">
        <f>(100%-Table57[[#This Row],[10]])*Table57[[#This Row],[11]]</f>
        <v>0</v>
      </c>
      <c r="M154" s="172">
        <f>Table57[[#This Row],[11]]-Table57[[#This Row],[12]]</f>
        <v>0</v>
      </c>
      <c r="N154" s="200">
        <f>'Daftar Pegawai'!I151</f>
        <v>0</v>
      </c>
    </row>
    <row r="155" spans="1:14" s="174" customFormat="1" ht="54.95" customHeight="1" x14ac:dyDescent="0.25">
      <c r="A155" s="164" t="str">
        <f t="shared" si="2"/>
        <v>148.</v>
      </c>
      <c r="B155" s="165" t="str">
        <f>'Rekap Harian'!B158 &amp; CHAR(10) &amp; "NIP. " &amp; 'Rekap Harian'!C158 &amp; CHAR(10) &amp; "Gol. " &amp;'Daftar Pegawai'!H152</f>
        <v xml:space="preserve">0
NIP. 0
Gol. </v>
      </c>
      <c r="C155" s="166">
        <f>'Daftar Pegawai'!D152</f>
        <v>0</v>
      </c>
      <c r="D155" s="167">
        <f>'Daftar Pegawai'!E152</f>
        <v>0</v>
      </c>
      <c r="E155" s="168">
        <f>'Daftar Pegawai'!F152</f>
        <v>0</v>
      </c>
      <c r="F155" s="169">
        <f>IF('Daftar Pegawai'!D152 = "- JPT Pratama", 100%,)</f>
        <v>0</v>
      </c>
      <c r="G155" s="170">
        <f>'Daftar Pegawai'!G152*60%</f>
        <v>0</v>
      </c>
      <c r="H155" s="171">
        <f>(100%-Table57[[#This Row],[6]])*Table57[[#This Row],[7]]</f>
        <v>0</v>
      </c>
      <c r="I155" s="172">
        <f>Table57[[#This Row],[7]]-Table57[[#This Row],[8]]</f>
        <v>0</v>
      </c>
      <c r="J155" s="173">
        <f>100%-'Rekap Harian'!IF158</f>
        <v>0</v>
      </c>
      <c r="K155" s="170">
        <f>'Daftar Pegawai'!G152*40%</f>
        <v>0</v>
      </c>
      <c r="L155" s="171">
        <f>(100%-Table57[[#This Row],[10]])*Table57[[#This Row],[11]]</f>
        <v>0</v>
      </c>
      <c r="M155" s="172">
        <f>Table57[[#This Row],[11]]-Table57[[#This Row],[12]]</f>
        <v>0</v>
      </c>
      <c r="N155" s="200">
        <f>'Daftar Pegawai'!I152</f>
        <v>0</v>
      </c>
    </row>
    <row r="156" spans="1:14" s="174" customFormat="1" ht="54.95" customHeight="1" x14ac:dyDescent="0.25">
      <c r="A156" s="164" t="str">
        <f t="shared" si="2"/>
        <v>149.</v>
      </c>
      <c r="B156" s="165" t="str">
        <f>'Rekap Harian'!B159 &amp; CHAR(10) &amp; "NIP. " &amp; 'Rekap Harian'!C159 &amp; CHAR(10) &amp; "Gol. " &amp;'Daftar Pegawai'!H153</f>
        <v xml:space="preserve">0
NIP. 0
Gol. </v>
      </c>
      <c r="C156" s="166">
        <f>'Daftar Pegawai'!D153</f>
        <v>0</v>
      </c>
      <c r="D156" s="167">
        <f>'Daftar Pegawai'!E153</f>
        <v>0</v>
      </c>
      <c r="E156" s="168">
        <f>'Daftar Pegawai'!F153</f>
        <v>0</v>
      </c>
      <c r="F156" s="169">
        <f>IF('Daftar Pegawai'!D153 = "- JPT Pratama", 100%,)</f>
        <v>0</v>
      </c>
      <c r="G156" s="170">
        <f>'Daftar Pegawai'!G153*60%</f>
        <v>0</v>
      </c>
      <c r="H156" s="171">
        <f>(100%-Table57[[#This Row],[6]])*Table57[[#This Row],[7]]</f>
        <v>0</v>
      </c>
      <c r="I156" s="172">
        <f>Table57[[#This Row],[7]]-Table57[[#This Row],[8]]</f>
        <v>0</v>
      </c>
      <c r="J156" s="173">
        <f>100%-'Rekap Harian'!IF159</f>
        <v>0</v>
      </c>
      <c r="K156" s="170">
        <f>'Daftar Pegawai'!G153*40%</f>
        <v>0</v>
      </c>
      <c r="L156" s="171">
        <f>(100%-Table57[[#This Row],[10]])*Table57[[#This Row],[11]]</f>
        <v>0</v>
      </c>
      <c r="M156" s="172">
        <f>Table57[[#This Row],[11]]-Table57[[#This Row],[12]]</f>
        <v>0</v>
      </c>
      <c r="N156" s="200">
        <f>'Daftar Pegawai'!I153</f>
        <v>0</v>
      </c>
    </row>
    <row r="157" spans="1:14" s="174" customFormat="1" ht="54.95" customHeight="1" x14ac:dyDescent="0.25">
      <c r="A157" s="164" t="str">
        <f t="shared" si="2"/>
        <v>150.</v>
      </c>
      <c r="B157" s="165" t="str">
        <f>'Rekap Harian'!B160 &amp; CHAR(10) &amp; "NIP. " &amp; 'Rekap Harian'!C160 &amp; CHAR(10) &amp; "Gol. " &amp;'Daftar Pegawai'!H154</f>
        <v xml:space="preserve">0
NIP. 0
Gol. </v>
      </c>
      <c r="C157" s="166">
        <f>'Daftar Pegawai'!D154</f>
        <v>0</v>
      </c>
      <c r="D157" s="167">
        <f>'Daftar Pegawai'!E154</f>
        <v>0</v>
      </c>
      <c r="E157" s="168">
        <f>'Daftar Pegawai'!F154</f>
        <v>0</v>
      </c>
      <c r="F157" s="169">
        <f>IF('Daftar Pegawai'!D154 = "- JPT Pratama", 100%,)</f>
        <v>0</v>
      </c>
      <c r="G157" s="170">
        <f>'Daftar Pegawai'!G154*60%</f>
        <v>0</v>
      </c>
      <c r="H157" s="171">
        <f>(100%-Table57[[#This Row],[6]])*Table57[[#This Row],[7]]</f>
        <v>0</v>
      </c>
      <c r="I157" s="172">
        <f>Table57[[#This Row],[7]]-Table57[[#This Row],[8]]</f>
        <v>0</v>
      </c>
      <c r="J157" s="173">
        <f>100%-'Rekap Harian'!IF160</f>
        <v>0</v>
      </c>
      <c r="K157" s="170">
        <f>'Daftar Pegawai'!G154*40%</f>
        <v>0</v>
      </c>
      <c r="L157" s="171">
        <f>(100%-Table57[[#This Row],[10]])*Table57[[#This Row],[11]]</f>
        <v>0</v>
      </c>
      <c r="M157" s="172">
        <f>Table57[[#This Row],[11]]-Table57[[#This Row],[12]]</f>
        <v>0</v>
      </c>
      <c r="N157" s="200">
        <f>'Daftar Pegawai'!I154</f>
        <v>0</v>
      </c>
    </row>
    <row r="158" spans="1:14" s="174" customFormat="1" ht="54.95" customHeight="1" x14ac:dyDescent="0.25">
      <c r="A158" s="164" t="str">
        <f t="shared" si="2"/>
        <v>151.</v>
      </c>
      <c r="B158" s="165" t="str">
        <f>'Rekap Harian'!B161 &amp; CHAR(10) &amp; "NIP. " &amp; 'Rekap Harian'!C161 &amp; CHAR(10) &amp; "Gol. " &amp;'Daftar Pegawai'!H155</f>
        <v xml:space="preserve">0
NIP. 0
Gol. </v>
      </c>
      <c r="C158" s="166">
        <f>'Daftar Pegawai'!D155</f>
        <v>0</v>
      </c>
      <c r="D158" s="167">
        <f>'Daftar Pegawai'!E155</f>
        <v>0</v>
      </c>
      <c r="E158" s="168">
        <f>'Daftar Pegawai'!F155</f>
        <v>0</v>
      </c>
      <c r="F158" s="169">
        <f>IF('Daftar Pegawai'!D155 = "- JPT Pratama", 100%,)</f>
        <v>0</v>
      </c>
      <c r="G158" s="170">
        <f>'Daftar Pegawai'!G155*60%</f>
        <v>0</v>
      </c>
      <c r="H158" s="171">
        <f>(100%-Table57[[#This Row],[6]])*Table57[[#This Row],[7]]</f>
        <v>0</v>
      </c>
      <c r="I158" s="172">
        <f>Table57[[#This Row],[7]]-Table57[[#This Row],[8]]</f>
        <v>0</v>
      </c>
      <c r="J158" s="173">
        <f>100%-'Rekap Harian'!IF161</f>
        <v>0</v>
      </c>
      <c r="K158" s="170">
        <f>'Daftar Pegawai'!G155*40%</f>
        <v>0</v>
      </c>
      <c r="L158" s="171">
        <f>(100%-Table57[[#This Row],[10]])*Table57[[#This Row],[11]]</f>
        <v>0</v>
      </c>
      <c r="M158" s="172">
        <f>Table57[[#This Row],[11]]-Table57[[#This Row],[12]]</f>
        <v>0</v>
      </c>
      <c r="N158" s="200">
        <f>'Daftar Pegawai'!I155</f>
        <v>0</v>
      </c>
    </row>
    <row r="159" spans="1:14" s="174" customFormat="1" ht="54.95" customHeight="1" x14ac:dyDescent="0.25">
      <c r="A159" s="164" t="str">
        <f t="shared" si="2"/>
        <v>152.</v>
      </c>
      <c r="B159" s="165" t="str">
        <f>'Rekap Harian'!B162 &amp; CHAR(10) &amp; "NIP. " &amp; 'Rekap Harian'!C162 &amp; CHAR(10) &amp; "Gol. " &amp;'Daftar Pegawai'!H156</f>
        <v xml:space="preserve">0
NIP. 0
Gol. </v>
      </c>
      <c r="C159" s="166">
        <f>'Daftar Pegawai'!D156</f>
        <v>0</v>
      </c>
      <c r="D159" s="167">
        <f>'Daftar Pegawai'!E156</f>
        <v>0</v>
      </c>
      <c r="E159" s="168">
        <f>'Daftar Pegawai'!F156</f>
        <v>0</v>
      </c>
      <c r="F159" s="169">
        <f>IF('Daftar Pegawai'!D156 = "- JPT Pratama", 100%,)</f>
        <v>0</v>
      </c>
      <c r="G159" s="170">
        <f>'Daftar Pegawai'!G156*60%</f>
        <v>0</v>
      </c>
      <c r="H159" s="171">
        <f>(100%-Table57[[#This Row],[6]])*Table57[[#This Row],[7]]</f>
        <v>0</v>
      </c>
      <c r="I159" s="172">
        <f>Table57[[#This Row],[7]]-Table57[[#This Row],[8]]</f>
        <v>0</v>
      </c>
      <c r="J159" s="173">
        <f>100%-'Rekap Harian'!IF162</f>
        <v>0</v>
      </c>
      <c r="K159" s="170">
        <f>'Daftar Pegawai'!G156*40%</f>
        <v>0</v>
      </c>
      <c r="L159" s="171">
        <f>(100%-Table57[[#This Row],[10]])*Table57[[#This Row],[11]]</f>
        <v>0</v>
      </c>
      <c r="M159" s="172">
        <f>Table57[[#This Row],[11]]-Table57[[#This Row],[12]]</f>
        <v>0</v>
      </c>
      <c r="N159" s="200">
        <f>'Daftar Pegawai'!I156</f>
        <v>0</v>
      </c>
    </row>
    <row r="160" spans="1:14" s="174" customFormat="1" ht="54.95" customHeight="1" x14ac:dyDescent="0.25">
      <c r="A160" s="164" t="str">
        <f t="shared" si="2"/>
        <v>153.</v>
      </c>
      <c r="B160" s="165" t="str">
        <f>'Rekap Harian'!B163 &amp; CHAR(10) &amp; "NIP. " &amp; 'Rekap Harian'!C163 &amp; CHAR(10) &amp; "Gol. " &amp;'Daftar Pegawai'!H157</f>
        <v xml:space="preserve">0
NIP. 0
Gol. </v>
      </c>
      <c r="C160" s="166">
        <f>'Daftar Pegawai'!D157</f>
        <v>0</v>
      </c>
      <c r="D160" s="167">
        <f>'Daftar Pegawai'!E157</f>
        <v>0</v>
      </c>
      <c r="E160" s="168">
        <f>'Daftar Pegawai'!F157</f>
        <v>0</v>
      </c>
      <c r="F160" s="169">
        <f>IF('Daftar Pegawai'!D157 = "- JPT Pratama", 100%,)</f>
        <v>0</v>
      </c>
      <c r="G160" s="170">
        <f>'Daftar Pegawai'!G157*60%</f>
        <v>0</v>
      </c>
      <c r="H160" s="171">
        <f>(100%-Table57[[#This Row],[6]])*Table57[[#This Row],[7]]</f>
        <v>0</v>
      </c>
      <c r="I160" s="172">
        <f>Table57[[#This Row],[7]]-Table57[[#This Row],[8]]</f>
        <v>0</v>
      </c>
      <c r="J160" s="173">
        <f>100%-'Rekap Harian'!IF163</f>
        <v>0</v>
      </c>
      <c r="K160" s="170">
        <f>'Daftar Pegawai'!G157*40%</f>
        <v>0</v>
      </c>
      <c r="L160" s="171">
        <f>(100%-Table57[[#This Row],[10]])*Table57[[#This Row],[11]]</f>
        <v>0</v>
      </c>
      <c r="M160" s="172">
        <f>Table57[[#This Row],[11]]-Table57[[#This Row],[12]]</f>
        <v>0</v>
      </c>
      <c r="N160" s="200">
        <f>'Daftar Pegawai'!I157</f>
        <v>0</v>
      </c>
    </row>
    <row r="161" spans="1:14" s="174" customFormat="1" ht="54.95" customHeight="1" x14ac:dyDescent="0.25">
      <c r="A161" s="164" t="str">
        <f t="shared" si="2"/>
        <v>154.</v>
      </c>
      <c r="B161" s="165" t="str">
        <f>'Rekap Harian'!B164 &amp; CHAR(10) &amp; "NIP. " &amp; 'Rekap Harian'!C164 &amp; CHAR(10) &amp; "Gol. " &amp;'Daftar Pegawai'!H158</f>
        <v xml:space="preserve">0
NIP. 0
Gol. </v>
      </c>
      <c r="C161" s="166">
        <f>'Daftar Pegawai'!D158</f>
        <v>0</v>
      </c>
      <c r="D161" s="167">
        <f>'Daftar Pegawai'!E158</f>
        <v>0</v>
      </c>
      <c r="E161" s="168">
        <f>'Daftar Pegawai'!F158</f>
        <v>0</v>
      </c>
      <c r="F161" s="169">
        <f>IF('Daftar Pegawai'!D158 = "- JPT Pratama", 100%,)</f>
        <v>0</v>
      </c>
      <c r="G161" s="170">
        <f>'Daftar Pegawai'!G158*60%</f>
        <v>0</v>
      </c>
      <c r="H161" s="171">
        <f>(100%-Table57[[#This Row],[6]])*Table57[[#This Row],[7]]</f>
        <v>0</v>
      </c>
      <c r="I161" s="172">
        <f>Table57[[#This Row],[7]]-Table57[[#This Row],[8]]</f>
        <v>0</v>
      </c>
      <c r="J161" s="173">
        <f>100%-'Rekap Harian'!IF164</f>
        <v>0</v>
      </c>
      <c r="K161" s="170">
        <f>'Daftar Pegawai'!G158*40%</f>
        <v>0</v>
      </c>
      <c r="L161" s="171">
        <f>(100%-Table57[[#This Row],[10]])*Table57[[#This Row],[11]]</f>
        <v>0</v>
      </c>
      <c r="M161" s="172">
        <f>Table57[[#This Row],[11]]-Table57[[#This Row],[12]]</f>
        <v>0</v>
      </c>
      <c r="N161" s="200">
        <f>'Daftar Pegawai'!I158</f>
        <v>0</v>
      </c>
    </row>
    <row r="162" spans="1:14" s="174" customFormat="1" ht="54.95" customHeight="1" x14ac:dyDescent="0.25">
      <c r="A162" s="164" t="str">
        <f t="shared" si="2"/>
        <v>155.</v>
      </c>
      <c r="B162" s="165" t="str">
        <f>'Rekap Harian'!B165 &amp; CHAR(10) &amp; "NIP. " &amp; 'Rekap Harian'!C165 &amp; CHAR(10) &amp; "Gol. " &amp;'Daftar Pegawai'!H159</f>
        <v xml:space="preserve">0
NIP. 0
Gol. </v>
      </c>
      <c r="C162" s="166">
        <f>'Daftar Pegawai'!D159</f>
        <v>0</v>
      </c>
      <c r="D162" s="167">
        <f>'Daftar Pegawai'!E159</f>
        <v>0</v>
      </c>
      <c r="E162" s="168">
        <f>'Daftar Pegawai'!F159</f>
        <v>0</v>
      </c>
      <c r="F162" s="169">
        <f>IF('Daftar Pegawai'!D159 = "- JPT Pratama", 100%,)</f>
        <v>0</v>
      </c>
      <c r="G162" s="170">
        <f>'Daftar Pegawai'!G159*60%</f>
        <v>0</v>
      </c>
      <c r="H162" s="171">
        <f>(100%-Table57[[#This Row],[6]])*Table57[[#This Row],[7]]</f>
        <v>0</v>
      </c>
      <c r="I162" s="172">
        <f>Table57[[#This Row],[7]]-Table57[[#This Row],[8]]</f>
        <v>0</v>
      </c>
      <c r="J162" s="173">
        <f>100%-'Rekap Harian'!IF165</f>
        <v>0</v>
      </c>
      <c r="K162" s="170">
        <f>'Daftar Pegawai'!G159*40%</f>
        <v>0</v>
      </c>
      <c r="L162" s="171">
        <f>(100%-Table57[[#This Row],[10]])*Table57[[#This Row],[11]]</f>
        <v>0</v>
      </c>
      <c r="M162" s="172">
        <f>Table57[[#This Row],[11]]-Table57[[#This Row],[12]]</f>
        <v>0</v>
      </c>
      <c r="N162" s="200">
        <f>'Daftar Pegawai'!I159</f>
        <v>0</v>
      </c>
    </row>
    <row r="163" spans="1:14" s="174" customFormat="1" ht="54.95" customHeight="1" x14ac:dyDescent="0.25">
      <c r="A163" s="164" t="str">
        <f t="shared" si="2"/>
        <v>156.</v>
      </c>
      <c r="B163" s="165" t="str">
        <f>'Rekap Harian'!B166 &amp; CHAR(10) &amp; "NIP. " &amp; 'Rekap Harian'!C166 &amp; CHAR(10) &amp; "Gol. " &amp;'Daftar Pegawai'!H160</f>
        <v xml:space="preserve">0
NIP. 0
Gol. </v>
      </c>
      <c r="C163" s="166">
        <f>'Daftar Pegawai'!D160</f>
        <v>0</v>
      </c>
      <c r="D163" s="167">
        <f>'Daftar Pegawai'!E160</f>
        <v>0</v>
      </c>
      <c r="E163" s="168">
        <f>'Daftar Pegawai'!F160</f>
        <v>0</v>
      </c>
      <c r="F163" s="169">
        <f>IF('Daftar Pegawai'!D160 = "- JPT Pratama", 100%,)</f>
        <v>0</v>
      </c>
      <c r="G163" s="170">
        <f>'Daftar Pegawai'!G160*60%</f>
        <v>0</v>
      </c>
      <c r="H163" s="171">
        <f>(100%-Table57[[#This Row],[6]])*Table57[[#This Row],[7]]</f>
        <v>0</v>
      </c>
      <c r="I163" s="172">
        <f>Table57[[#This Row],[7]]-Table57[[#This Row],[8]]</f>
        <v>0</v>
      </c>
      <c r="J163" s="173">
        <f>100%-'Rekap Harian'!IF166</f>
        <v>0</v>
      </c>
      <c r="K163" s="170">
        <f>'Daftar Pegawai'!G160*40%</f>
        <v>0</v>
      </c>
      <c r="L163" s="171">
        <f>(100%-Table57[[#This Row],[10]])*Table57[[#This Row],[11]]</f>
        <v>0</v>
      </c>
      <c r="M163" s="172">
        <f>Table57[[#This Row],[11]]-Table57[[#This Row],[12]]</f>
        <v>0</v>
      </c>
      <c r="N163" s="200">
        <f>'Daftar Pegawai'!I160</f>
        <v>0</v>
      </c>
    </row>
    <row r="164" spans="1:14" s="174" customFormat="1" ht="54.95" customHeight="1" x14ac:dyDescent="0.25">
      <c r="A164" s="164" t="str">
        <f t="shared" si="2"/>
        <v>157.</v>
      </c>
      <c r="B164" s="165" t="str">
        <f>'Rekap Harian'!B167 &amp; CHAR(10) &amp; "NIP. " &amp; 'Rekap Harian'!C167 &amp; CHAR(10) &amp; "Gol. " &amp;'Daftar Pegawai'!H161</f>
        <v xml:space="preserve">0
NIP. 0
Gol. </v>
      </c>
      <c r="C164" s="166">
        <f>'Daftar Pegawai'!D161</f>
        <v>0</v>
      </c>
      <c r="D164" s="167">
        <f>'Daftar Pegawai'!E161</f>
        <v>0</v>
      </c>
      <c r="E164" s="168">
        <f>'Daftar Pegawai'!F161</f>
        <v>0</v>
      </c>
      <c r="F164" s="169">
        <f>IF('Daftar Pegawai'!D161 = "- JPT Pratama", 100%,)</f>
        <v>0</v>
      </c>
      <c r="G164" s="170">
        <f>'Daftar Pegawai'!G161*60%</f>
        <v>0</v>
      </c>
      <c r="H164" s="171">
        <f>(100%-Table57[[#This Row],[6]])*Table57[[#This Row],[7]]</f>
        <v>0</v>
      </c>
      <c r="I164" s="172">
        <f>Table57[[#This Row],[7]]-Table57[[#This Row],[8]]</f>
        <v>0</v>
      </c>
      <c r="J164" s="173">
        <f>100%-'Rekap Harian'!IF167</f>
        <v>0</v>
      </c>
      <c r="K164" s="170">
        <f>'Daftar Pegawai'!G161*40%</f>
        <v>0</v>
      </c>
      <c r="L164" s="171">
        <f>(100%-Table57[[#This Row],[10]])*Table57[[#This Row],[11]]</f>
        <v>0</v>
      </c>
      <c r="M164" s="172">
        <f>Table57[[#This Row],[11]]-Table57[[#This Row],[12]]</f>
        <v>0</v>
      </c>
      <c r="N164" s="200">
        <f>'Daftar Pegawai'!I161</f>
        <v>0</v>
      </c>
    </row>
    <row r="165" spans="1:14" s="174" customFormat="1" ht="54.95" customHeight="1" x14ac:dyDescent="0.25">
      <c r="A165" s="164" t="str">
        <f t="shared" si="2"/>
        <v>158.</v>
      </c>
      <c r="B165" s="165" t="str">
        <f>'Rekap Harian'!B168 &amp; CHAR(10) &amp; "NIP. " &amp; 'Rekap Harian'!C168 &amp; CHAR(10) &amp; "Gol. " &amp;'Daftar Pegawai'!H162</f>
        <v xml:space="preserve">0
NIP. 0
Gol. </v>
      </c>
      <c r="C165" s="166">
        <f>'Daftar Pegawai'!D162</f>
        <v>0</v>
      </c>
      <c r="D165" s="167">
        <f>'Daftar Pegawai'!E162</f>
        <v>0</v>
      </c>
      <c r="E165" s="168">
        <f>'Daftar Pegawai'!F162</f>
        <v>0</v>
      </c>
      <c r="F165" s="169">
        <f>IF('Daftar Pegawai'!D162 = "- JPT Pratama", 100%,)</f>
        <v>0</v>
      </c>
      <c r="G165" s="170">
        <f>'Daftar Pegawai'!G162*60%</f>
        <v>0</v>
      </c>
      <c r="H165" s="171">
        <f>(100%-Table57[[#This Row],[6]])*Table57[[#This Row],[7]]</f>
        <v>0</v>
      </c>
      <c r="I165" s="172">
        <f>Table57[[#This Row],[7]]-Table57[[#This Row],[8]]</f>
        <v>0</v>
      </c>
      <c r="J165" s="173">
        <f>100%-'Rekap Harian'!IF168</f>
        <v>0</v>
      </c>
      <c r="K165" s="170">
        <f>'Daftar Pegawai'!G162*40%</f>
        <v>0</v>
      </c>
      <c r="L165" s="171">
        <f>(100%-Table57[[#This Row],[10]])*Table57[[#This Row],[11]]</f>
        <v>0</v>
      </c>
      <c r="M165" s="172">
        <f>Table57[[#This Row],[11]]-Table57[[#This Row],[12]]</f>
        <v>0</v>
      </c>
      <c r="N165" s="200">
        <f>'Daftar Pegawai'!I162</f>
        <v>0</v>
      </c>
    </row>
    <row r="166" spans="1:14" s="174" customFormat="1" ht="54.95" customHeight="1" x14ac:dyDescent="0.25">
      <c r="A166" s="164" t="str">
        <f t="shared" si="2"/>
        <v>159.</v>
      </c>
      <c r="B166" s="165" t="str">
        <f>'Rekap Harian'!B169 &amp; CHAR(10) &amp; "NIP. " &amp; 'Rekap Harian'!C169 &amp; CHAR(10) &amp; "Gol. " &amp;'Daftar Pegawai'!H163</f>
        <v xml:space="preserve">0
NIP. 0
Gol. </v>
      </c>
      <c r="C166" s="166">
        <f>'Daftar Pegawai'!D163</f>
        <v>0</v>
      </c>
      <c r="D166" s="167">
        <f>'Daftar Pegawai'!E163</f>
        <v>0</v>
      </c>
      <c r="E166" s="168">
        <f>'Daftar Pegawai'!F163</f>
        <v>0</v>
      </c>
      <c r="F166" s="169">
        <f>IF('Daftar Pegawai'!D163 = "- JPT Pratama", 100%,)</f>
        <v>0</v>
      </c>
      <c r="G166" s="170">
        <f>'Daftar Pegawai'!G163*60%</f>
        <v>0</v>
      </c>
      <c r="H166" s="171">
        <f>(100%-Table57[[#This Row],[6]])*Table57[[#This Row],[7]]</f>
        <v>0</v>
      </c>
      <c r="I166" s="172">
        <f>Table57[[#This Row],[7]]-Table57[[#This Row],[8]]</f>
        <v>0</v>
      </c>
      <c r="J166" s="173">
        <f>100%-'Rekap Harian'!IF169</f>
        <v>0</v>
      </c>
      <c r="K166" s="170">
        <f>'Daftar Pegawai'!G163*40%</f>
        <v>0</v>
      </c>
      <c r="L166" s="171">
        <f>(100%-Table57[[#This Row],[10]])*Table57[[#This Row],[11]]</f>
        <v>0</v>
      </c>
      <c r="M166" s="172">
        <f>Table57[[#This Row],[11]]-Table57[[#This Row],[12]]</f>
        <v>0</v>
      </c>
      <c r="N166" s="200">
        <f>'Daftar Pegawai'!I163</f>
        <v>0</v>
      </c>
    </row>
    <row r="167" spans="1:14" s="174" customFormat="1" ht="54.95" customHeight="1" x14ac:dyDescent="0.25">
      <c r="A167" s="164" t="str">
        <f t="shared" si="2"/>
        <v>160.</v>
      </c>
      <c r="B167" s="165" t="str">
        <f>'Rekap Harian'!B170 &amp; CHAR(10) &amp; "NIP. " &amp; 'Rekap Harian'!C170 &amp; CHAR(10) &amp; "Gol. " &amp;'Daftar Pegawai'!H164</f>
        <v xml:space="preserve">0
NIP. 0
Gol. </v>
      </c>
      <c r="C167" s="166">
        <f>'Daftar Pegawai'!D164</f>
        <v>0</v>
      </c>
      <c r="D167" s="167">
        <f>'Daftar Pegawai'!E164</f>
        <v>0</v>
      </c>
      <c r="E167" s="168">
        <f>'Daftar Pegawai'!F164</f>
        <v>0</v>
      </c>
      <c r="F167" s="169">
        <f>IF('Daftar Pegawai'!D164 = "- JPT Pratama", 100%,)</f>
        <v>0</v>
      </c>
      <c r="G167" s="170">
        <f>'Daftar Pegawai'!G164*60%</f>
        <v>0</v>
      </c>
      <c r="H167" s="171">
        <f>(100%-Table57[[#This Row],[6]])*Table57[[#This Row],[7]]</f>
        <v>0</v>
      </c>
      <c r="I167" s="172">
        <f>Table57[[#This Row],[7]]-Table57[[#This Row],[8]]</f>
        <v>0</v>
      </c>
      <c r="J167" s="173">
        <f>100%-'Rekap Harian'!IF170</f>
        <v>0</v>
      </c>
      <c r="K167" s="170">
        <f>'Daftar Pegawai'!G164*40%</f>
        <v>0</v>
      </c>
      <c r="L167" s="171">
        <f>(100%-Table57[[#This Row],[10]])*Table57[[#This Row],[11]]</f>
        <v>0</v>
      </c>
      <c r="M167" s="172">
        <f>Table57[[#This Row],[11]]-Table57[[#This Row],[12]]</f>
        <v>0</v>
      </c>
      <c r="N167" s="200">
        <f>'Daftar Pegawai'!I164</f>
        <v>0</v>
      </c>
    </row>
    <row r="168" spans="1:14" s="174" customFormat="1" ht="54.95" customHeight="1" x14ac:dyDescent="0.25">
      <c r="A168" s="164" t="str">
        <f t="shared" si="2"/>
        <v>161.</v>
      </c>
      <c r="B168" s="165" t="str">
        <f>'Rekap Harian'!B171 &amp; CHAR(10) &amp; "NIP. " &amp; 'Rekap Harian'!C171 &amp; CHAR(10) &amp; "Gol. " &amp;'Daftar Pegawai'!H165</f>
        <v xml:space="preserve">0
NIP. 0
Gol. </v>
      </c>
      <c r="C168" s="166">
        <f>'Daftar Pegawai'!D165</f>
        <v>0</v>
      </c>
      <c r="D168" s="167">
        <f>'Daftar Pegawai'!E165</f>
        <v>0</v>
      </c>
      <c r="E168" s="168">
        <f>'Daftar Pegawai'!F165</f>
        <v>0</v>
      </c>
      <c r="F168" s="169">
        <f>IF('Daftar Pegawai'!D165 = "- JPT Pratama", 100%,)</f>
        <v>0</v>
      </c>
      <c r="G168" s="170">
        <f>'Daftar Pegawai'!G165*60%</f>
        <v>0</v>
      </c>
      <c r="H168" s="171">
        <f>(100%-Table57[[#This Row],[6]])*Table57[[#This Row],[7]]</f>
        <v>0</v>
      </c>
      <c r="I168" s="172">
        <f>Table57[[#This Row],[7]]-Table57[[#This Row],[8]]</f>
        <v>0</v>
      </c>
      <c r="J168" s="173">
        <f>100%-'Rekap Harian'!IF171</f>
        <v>0</v>
      </c>
      <c r="K168" s="170">
        <f>'Daftar Pegawai'!G165*40%</f>
        <v>0</v>
      </c>
      <c r="L168" s="171">
        <f>(100%-Table57[[#This Row],[10]])*Table57[[#This Row],[11]]</f>
        <v>0</v>
      </c>
      <c r="M168" s="172">
        <f>Table57[[#This Row],[11]]-Table57[[#This Row],[12]]</f>
        <v>0</v>
      </c>
      <c r="N168" s="200">
        <f>'Daftar Pegawai'!I165</f>
        <v>0</v>
      </c>
    </row>
    <row r="169" spans="1:14" s="174" customFormat="1" ht="54.95" customHeight="1" x14ac:dyDescent="0.25">
      <c r="A169" s="164" t="str">
        <f t="shared" si="2"/>
        <v>162.</v>
      </c>
      <c r="B169" s="165" t="str">
        <f>'Rekap Harian'!B172 &amp; CHAR(10) &amp; "NIP. " &amp; 'Rekap Harian'!C172 &amp; CHAR(10) &amp; "Gol. " &amp;'Daftar Pegawai'!H166</f>
        <v xml:space="preserve">0
NIP. 0
Gol. </v>
      </c>
      <c r="C169" s="166">
        <f>'Daftar Pegawai'!D166</f>
        <v>0</v>
      </c>
      <c r="D169" s="167">
        <f>'Daftar Pegawai'!E166</f>
        <v>0</v>
      </c>
      <c r="E169" s="168">
        <f>'Daftar Pegawai'!F166</f>
        <v>0</v>
      </c>
      <c r="F169" s="169">
        <f>IF('Daftar Pegawai'!D166 = "- JPT Pratama", 100%,)</f>
        <v>0</v>
      </c>
      <c r="G169" s="170">
        <f>'Daftar Pegawai'!G166*60%</f>
        <v>0</v>
      </c>
      <c r="H169" s="171">
        <f>(100%-Table57[[#This Row],[6]])*Table57[[#This Row],[7]]</f>
        <v>0</v>
      </c>
      <c r="I169" s="172">
        <f>Table57[[#This Row],[7]]-Table57[[#This Row],[8]]</f>
        <v>0</v>
      </c>
      <c r="J169" s="173">
        <f>100%-'Rekap Harian'!IF172</f>
        <v>0</v>
      </c>
      <c r="K169" s="170">
        <f>'Daftar Pegawai'!G166*40%</f>
        <v>0</v>
      </c>
      <c r="L169" s="171">
        <f>(100%-Table57[[#This Row],[10]])*Table57[[#This Row],[11]]</f>
        <v>0</v>
      </c>
      <c r="M169" s="172">
        <f>Table57[[#This Row],[11]]-Table57[[#This Row],[12]]</f>
        <v>0</v>
      </c>
      <c r="N169" s="200">
        <f>'Daftar Pegawai'!I166</f>
        <v>0</v>
      </c>
    </row>
    <row r="170" spans="1:14" s="174" customFormat="1" ht="54.95" customHeight="1" x14ac:dyDescent="0.25">
      <c r="A170" s="164" t="str">
        <f t="shared" si="2"/>
        <v>163.</v>
      </c>
      <c r="B170" s="165" t="str">
        <f>'Rekap Harian'!B173 &amp; CHAR(10) &amp; "NIP. " &amp; 'Rekap Harian'!C173 &amp; CHAR(10) &amp; "Gol. " &amp;'Daftar Pegawai'!H167</f>
        <v xml:space="preserve">0
NIP. 0
Gol. </v>
      </c>
      <c r="C170" s="166">
        <f>'Daftar Pegawai'!D167</f>
        <v>0</v>
      </c>
      <c r="D170" s="167">
        <f>'Daftar Pegawai'!E167</f>
        <v>0</v>
      </c>
      <c r="E170" s="168">
        <f>'Daftar Pegawai'!F167</f>
        <v>0</v>
      </c>
      <c r="F170" s="169">
        <f>IF('Daftar Pegawai'!D167 = "- JPT Pratama", 100%,)</f>
        <v>0</v>
      </c>
      <c r="G170" s="170">
        <f>'Daftar Pegawai'!G167*60%</f>
        <v>0</v>
      </c>
      <c r="H170" s="171">
        <f>(100%-Table57[[#This Row],[6]])*Table57[[#This Row],[7]]</f>
        <v>0</v>
      </c>
      <c r="I170" s="172">
        <f>Table57[[#This Row],[7]]-Table57[[#This Row],[8]]</f>
        <v>0</v>
      </c>
      <c r="J170" s="173">
        <f>100%-'Rekap Harian'!IF173</f>
        <v>0</v>
      </c>
      <c r="K170" s="170">
        <f>'Daftar Pegawai'!G167*40%</f>
        <v>0</v>
      </c>
      <c r="L170" s="171">
        <f>(100%-Table57[[#This Row],[10]])*Table57[[#This Row],[11]]</f>
        <v>0</v>
      </c>
      <c r="M170" s="172">
        <f>Table57[[#This Row],[11]]-Table57[[#This Row],[12]]</f>
        <v>0</v>
      </c>
      <c r="N170" s="200">
        <f>'Daftar Pegawai'!I167</f>
        <v>0</v>
      </c>
    </row>
    <row r="171" spans="1:14" s="174" customFormat="1" ht="54.95" customHeight="1" x14ac:dyDescent="0.25">
      <c r="A171" s="164" t="str">
        <f t="shared" si="2"/>
        <v>164.</v>
      </c>
      <c r="B171" s="165" t="str">
        <f>'Rekap Harian'!B174 &amp; CHAR(10) &amp; "NIP. " &amp; 'Rekap Harian'!C174 &amp; CHAR(10) &amp; "Gol. " &amp;'Daftar Pegawai'!H168</f>
        <v xml:space="preserve">0
NIP. 0
Gol. </v>
      </c>
      <c r="C171" s="166">
        <f>'Daftar Pegawai'!D168</f>
        <v>0</v>
      </c>
      <c r="D171" s="167">
        <f>'Daftar Pegawai'!E168</f>
        <v>0</v>
      </c>
      <c r="E171" s="168">
        <f>'Daftar Pegawai'!F168</f>
        <v>0</v>
      </c>
      <c r="F171" s="169">
        <f>IF('Daftar Pegawai'!D168 = "- JPT Pratama", 100%,)</f>
        <v>0</v>
      </c>
      <c r="G171" s="170">
        <f>'Daftar Pegawai'!G168*60%</f>
        <v>0</v>
      </c>
      <c r="H171" s="171">
        <f>(100%-Table57[[#This Row],[6]])*Table57[[#This Row],[7]]</f>
        <v>0</v>
      </c>
      <c r="I171" s="172">
        <f>Table57[[#This Row],[7]]-Table57[[#This Row],[8]]</f>
        <v>0</v>
      </c>
      <c r="J171" s="173">
        <f>100%-'Rekap Harian'!IF174</f>
        <v>0</v>
      </c>
      <c r="K171" s="170">
        <f>'Daftar Pegawai'!G168*40%</f>
        <v>0</v>
      </c>
      <c r="L171" s="171">
        <f>(100%-Table57[[#This Row],[10]])*Table57[[#This Row],[11]]</f>
        <v>0</v>
      </c>
      <c r="M171" s="172">
        <f>Table57[[#This Row],[11]]-Table57[[#This Row],[12]]</f>
        <v>0</v>
      </c>
      <c r="N171" s="200">
        <f>'Daftar Pegawai'!I168</f>
        <v>0</v>
      </c>
    </row>
    <row r="172" spans="1:14" s="174" customFormat="1" ht="54.95" customHeight="1" x14ac:dyDescent="0.25">
      <c r="A172" s="164" t="str">
        <f t="shared" si="2"/>
        <v>165.</v>
      </c>
      <c r="B172" s="165" t="str">
        <f>'Rekap Harian'!B175 &amp; CHAR(10) &amp; "NIP. " &amp; 'Rekap Harian'!C175 &amp; CHAR(10) &amp; "Gol. " &amp;'Daftar Pegawai'!H169</f>
        <v xml:space="preserve">0
NIP. 0
Gol. </v>
      </c>
      <c r="C172" s="166">
        <f>'Daftar Pegawai'!D169</f>
        <v>0</v>
      </c>
      <c r="D172" s="167">
        <f>'Daftar Pegawai'!E169</f>
        <v>0</v>
      </c>
      <c r="E172" s="168">
        <f>'Daftar Pegawai'!F169</f>
        <v>0</v>
      </c>
      <c r="F172" s="169">
        <f>IF('Daftar Pegawai'!D169 = "- JPT Pratama", 100%,)</f>
        <v>0</v>
      </c>
      <c r="G172" s="170">
        <f>'Daftar Pegawai'!G169*60%</f>
        <v>0</v>
      </c>
      <c r="H172" s="171">
        <f>(100%-Table57[[#This Row],[6]])*Table57[[#This Row],[7]]</f>
        <v>0</v>
      </c>
      <c r="I172" s="172">
        <f>Table57[[#This Row],[7]]-Table57[[#This Row],[8]]</f>
        <v>0</v>
      </c>
      <c r="J172" s="173">
        <f>100%-'Rekap Harian'!IF175</f>
        <v>0</v>
      </c>
      <c r="K172" s="170">
        <f>'Daftar Pegawai'!G169*40%</f>
        <v>0</v>
      </c>
      <c r="L172" s="171">
        <f>(100%-Table57[[#This Row],[10]])*Table57[[#This Row],[11]]</f>
        <v>0</v>
      </c>
      <c r="M172" s="172">
        <f>Table57[[#This Row],[11]]-Table57[[#This Row],[12]]</f>
        <v>0</v>
      </c>
      <c r="N172" s="200">
        <f>'Daftar Pegawai'!I169</f>
        <v>0</v>
      </c>
    </row>
    <row r="173" spans="1:14" s="174" customFormat="1" ht="54.95" customHeight="1" x14ac:dyDescent="0.25">
      <c r="A173" s="164" t="str">
        <f t="shared" si="2"/>
        <v>166.</v>
      </c>
      <c r="B173" s="165" t="str">
        <f>'Rekap Harian'!B176 &amp; CHAR(10) &amp; "NIP. " &amp; 'Rekap Harian'!C176 &amp; CHAR(10) &amp; "Gol. " &amp;'Daftar Pegawai'!H170</f>
        <v xml:space="preserve">0
NIP. 0
Gol. </v>
      </c>
      <c r="C173" s="166">
        <f>'Daftar Pegawai'!D170</f>
        <v>0</v>
      </c>
      <c r="D173" s="167">
        <f>'Daftar Pegawai'!E170</f>
        <v>0</v>
      </c>
      <c r="E173" s="168">
        <f>'Daftar Pegawai'!F170</f>
        <v>0</v>
      </c>
      <c r="F173" s="169">
        <f>IF('Daftar Pegawai'!D170 = "- JPT Pratama", 100%,)</f>
        <v>0</v>
      </c>
      <c r="G173" s="170">
        <f>'Daftar Pegawai'!G170*60%</f>
        <v>0</v>
      </c>
      <c r="H173" s="171">
        <f>(100%-Table57[[#This Row],[6]])*Table57[[#This Row],[7]]</f>
        <v>0</v>
      </c>
      <c r="I173" s="172">
        <f>Table57[[#This Row],[7]]-Table57[[#This Row],[8]]</f>
        <v>0</v>
      </c>
      <c r="J173" s="173">
        <f>100%-'Rekap Harian'!IF176</f>
        <v>0</v>
      </c>
      <c r="K173" s="170">
        <f>'Daftar Pegawai'!G170*40%</f>
        <v>0</v>
      </c>
      <c r="L173" s="171">
        <f>(100%-Table57[[#This Row],[10]])*Table57[[#This Row],[11]]</f>
        <v>0</v>
      </c>
      <c r="M173" s="172">
        <f>Table57[[#This Row],[11]]-Table57[[#This Row],[12]]</f>
        <v>0</v>
      </c>
      <c r="N173" s="200">
        <f>'Daftar Pegawai'!I170</f>
        <v>0</v>
      </c>
    </row>
    <row r="174" spans="1:14" s="174" customFormat="1" ht="54.95" customHeight="1" x14ac:dyDescent="0.25">
      <c r="A174" s="164" t="str">
        <f t="shared" si="2"/>
        <v>167.</v>
      </c>
      <c r="B174" s="165" t="str">
        <f>'Rekap Harian'!B177 &amp; CHAR(10) &amp; "NIP. " &amp; 'Rekap Harian'!C177 &amp; CHAR(10) &amp; "Gol. " &amp;'Daftar Pegawai'!H171</f>
        <v xml:space="preserve">0
NIP. 0
Gol. </v>
      </c>
      <c r="C174" s="166">
        <f>'Daftar Pegawai'!D171</f>
        <v>0</v>
      </c>
      <c r="D174" s="167">
        <f>'Daftar Pegawai'!E171</f>
        <v>0</v>
      </c>
      <c r="E174" s="168">
        <f>'Daftar Pegawai'!F171</f>
        <v>0</v>
      </c>
      <c r="F174" s="169">
        <f>IF('Daftar Pegawai'!D171 = "- JPT Pratama", 100%,)</f>
        <v>0</v>
      </c>
      <c r="G174" s="170">
        <f>'Daftar Pegawai'!G171*60%</f>
        <v>0</v>
      </c>
      <c r="H174" s="171">
        <f>(100%-Table57[[#This Row],[6]])*Table57[[#This Row],[7]]</f>
        <v>0</v>
      </c>
      <c r="I174" s="172">
        <f>Table57[[#This Row],[7]]-Table57[[#This Row],[8]]</f>
        <v>0</v>
      </c>
      <c r="J174" s="173">
        <f>100%-'Rekap Harian'!IF177</f>
        <v>0</v>
      </c>
      <c r="K174" s="170">
        <f>'Daftar Pegawai'!G171*40%</f>
        <v>0</v>
      </c>
      <c r="L174" s="171">
        <f>(100%-Table57[[#This Row],[10]])*Table57[[#This Row],[11]]</f>
        <v>0</v>
      </c>
      <c r="M174" s="172">
        <f>Table57[[#This Row],[11]]-Table57[[#This Row],[12]]</f>
        <v>0</v>
      </c>
      <c r="N174" s="200">
        <f>'Daftar Pegawai'!I171</f>
        <v>0</v>
      </c>
    </row>
    <row r="175" spans="1:14" s="174" customFormat="1" ht="54.95" customHeight="1" x14ac:dyDescent="0.25">
      <c r="A175" s="164" t="str">
        <f t="shared" si="2"/>
        <v>168.</v>
      </c>
      <c r="B175" s="165" t="str">
        <f>'Rekap Harian'!B178 &amp; CHAR(10) &amp; "NIP. " &amp; 'Rekap Harian'!C178 &amp; CHAR(10) &amp; "Gol. " &amp;'Daftar Pegawai'!H172</f>
        <v xml:space="preserve">0
NIP. 0
Gol. </v>
      </c>
      <c r="C175" s="166">
        <f>'Daftar Pegawai'!D172</f>
        <v>0</v>
      </c>
      <c r="D175" s="167">
        <f>'Daftar Pegawai'!E172</f>
        <v>0</v>
      </c>
      <c r="E175" s="168">
        <f>'Daftar Pegawai'!F172</f>
        <v>0</v>
      </c>
      <c r="F175" s="169">
        <f>IF('Daftar Pegawai'!D172 = "- JPT Pratama", 100%,)</f>
        <v>0</v>
      </c>
      <c r="G175" s="170">
        <f>'Daftar Pegawai'!G172*60%</f>
        <v>0</v>
      </c>
      <c r="H175" s="171">
        <f>(100%-Table57[[#This Row],[6]])*Table57[[#This Row],[7]]</f>
        <v>0</v>
      </c>
      <c r="I175" s="172">
        <f>Table57[[#This Row],[7]]-Table57[[#This Row],[8]]</f>
        <v>0</v>
      </c>
      <c r="J175" s="173">
        <f>100%-'Rekap Harian'!IF178</f>
        <v>0</v>
      </c>
      <c r="K175" s="170">
        <f>'Daftar Pegawai'!G172*40%</f>
        <v>0</v>
      </c>
      <c r="L175" s="171">
        <f>(100%-Table57[[#This Row],[10]])*Table57[[#This Row],[11]]</f>
        <v>0</v>
      </c>
      <c r="M175" s="172">
        <f>Table57[[#This Row],[11]]-Table57[[#This Row],[12]]</f>
        <v>0</v>
      </c>
      <c r="N175" s="200">
        <f>'Daftar Pegawai'!I172</f>
        <v>0</v>
      </c>
    </row>
    <row r="176" spans="1:14" s="174" customFormat="1" ht="54.95" customHeight="1" x14ac:dyDescent="0.25">
      <c r="A176" s="164" t="str">
        <f t="shared" si="2"/>
        <v>169.</v>
      </c>
      <c r="B176" s="165" t="str">
        <f>'Rekap Harian'!B179 &amp; CHAR(10) &amp; "NIP. " &amp; 'Rekap Harian'!C179 &amp; CHAR(10) &amp; "Gol. " &amp;'Daftar Pegawai'!H173</f>
        <v xml:space="preserve">0
NIP. 0
Gol. </v>
      </c>
      <c r="C176" s="166">
        <f>'Daftar Pegawai'!D173</f>
        <v>0</v>
      </c>
      <c r="D176" s="167">
        <f>'Daftar Pegawai'!E173</f>
        <v>0</v>
      </c>
      <c r="E176" s="168">
        <f>'Daftar Pegawai'!F173</f>
        <v>0</v>
      </c>
      <c r="F176" s="169">
        <f>IF('Daftar Pegawai'!D173 = "- JPT Pratama", 100%,)</f>
        <v>0</v>
      </c>
      <c r="G176" s="170">
        <f>'Daftar Pegawai'!G173*60%</f>
        <v>0</v>
      </c>
      <c r="H176" s="171">
        <f>(100%-Table57[[#This Row],[6]])*Table57[[#This Row],[7]]</f>
        <v>0</v>
      </c>
      <c r="I176" s="172">
        <f>Table57[[#This Row],[7]]-Table57[[#This Row],[8]]</f>
        <v>0</v>
      </c>
      <c r="J176" s="173">
        <f>100%-'Rekap Harian'!IF179</f>
        <v>0</v>
      </c>
      <c r="K176" s="170">
        <f>'Daftar Pegawai'!G173*40%</f>
        <v>0</v>
      </c>
      <c r="L176" s="171">
        <f>(100%-Table57[[#This Row],[10]])*Table57[[#This Row],[11]]</f>
        <v>0</v>
      </c>
      <c r="M176" s="172">
        <f>Table57[[#This Row],[11]]-Table57[[#This Row],[12]]</f>
        <v>0</v>
      </c>
      <c r="N176" s="200">
        <f>'Daftar Pegawai'!I173</f>
        <v>0</v>
      </c>
    </row>
    <row r="177" spans="1:14" s="174" customFormat="1" ht="54.95" customHeight="1" x14ac:dyDescent="0.25">
      <c r="A177" s="164" t="str">
        <f t="shared" si="2"/>
        <v>170.</v>
      </c>
      <c r="B177" s="165" t="str">
        <f>'Rekap Harian'!B180 &amp; CHAR(10) &amp; "NIP. " &amp; 'Rekap Harian'!C180 &amp; CHAR(10) &amp; "Gol. " &amp;'Daftar Pegawai'!H174</f>
        <v xml:space="preserve">0
NIP. 0
Gol. </v>
      </c>
      <c r="C177" s="166">
        <f>'Daftar Pegawai'!D174</f>
        <v>0</v>
      </c>
      <c r="D177" s="167">
        <f>'Daftar Pegawai'!E174</f>
        <v>0</v>
      </c>
      <c r="E177" s="168">
        <f>'Daftar Pegawai'!F174</f>
        <v>0</v>
      </c>
      <c r="F177" s="169">
        <f>IF('Daftar Pegawai'!D174 = "- JPT Pratama", 100%,)</f>
        <v>0</v>
      </c>
      <c r="G177" s="170">
        <f>'Daftar Pegawai'!G174*60%</f>
        <v>0</v>
      </c>
      <c r="H177" s="171">
        <f>(100%-Table57[[#This Row],[6]])*Table57[[#This Row],[7]]</f>
        <v>0</v>
      </c>
      <c r="I177" s="172">
        <f>Table57[[#This Row],[7]]-Table57[[#This Row],[8]]</f>
        <v>0</v>
      </c>
      <c r="J177" s="173">
        <f>100%-'Rekap Harian'!IF180</f>
        <v>0</v>
      </c>
      <c r="K177" s="170">
        <f>'Daftar Pegawai'!G174*40%</f>
        <v>0</v>
      </c>
      <c r="L177" s="171">
        <f>(100%-Table57[[#This Row],[10]])*Table57[[#This Row],[11]]</f>
        <v>0</v>
      </c>
      <c r="M177" s="172">
        <f>Table57[[#This Row],[11]]-Table57[[#This Row],[12]]</f>
        <v>0</v>
      </c>
      <c r="N177" s="200">
        <f>'Daftar Pegawai'!I174</f>
        <v>0</v>
      </c>
    </row>
    <row r="178" spans="1:14" s="174" customFormat="1" ht="54.95" customHeight="1" x14ac:dyDescent="0.25">
      <c r="A178" s="164" t="str">
        <f t="shared" si="2"/>
        <v>171.</v>
      </c>
      <c r="B178" s="165" t="str">
        <f>'Rekap Harian'!B181 &amp; CHAR(10) &amp; "NIP. " &amp; 'Rekap Harian'!C181 &amp; CHAR(10) &amp; "Gol. " &amp;'Daftar Pegawai'!H175</f>
        <v xml:space="preserve">0
NIP. 0
Gol. </v>
      </c>
      <c r="C178" s="166">
        <f>'Daftar Pegawai'!D175</f>
        <v>0</v>
      </c>
      <c r="D178" s="167">
        <f>'Daftar Pegawai'!E175</f>
        <v>0</v>
      </c>
      <c r="E178" s="168">
        <f>'Daftar Pegawai'!F175</f>
        <v>0</v>
      </c>
      <c r="F178" s="169">
        <f>IF('Daftar Pegawai'!D175 = "- JPT Pratama", 100%,)</f>
        <v>0</v>
      </c>
      <c r="G178" s="170">
        <f>'Daftar Pegawai'!G175*60%</f>
        <v>0</v>
      </c>
      <c r="H178" s="171">
        <f>(100%-Table57[[#This Row],[6]])*Table57[[#This Row],[7]]</f>
        <v>0</v>
      </c>
      <c r="I178" s="172">
        <f>Table57[[#This Row],[7]]-Table57[[#This Row],[8]]</f>
        <v>0</v>
      </c>
      <c r="J178" s="173">
        <f>100%-'Rekap Harian'!IF181</f>
        <v>0</v>
      </c>
      <c r="K178" s="170">
        <f>'Daftar Pegawai'!G175*40%</f>
        <v>0</v>
      </c>
      <c r="L178" s="171">
        <f>(100%-Table57[[#This Row],[10]])*Table57[[#This Row],[11]]</f>
        <v>0</v>
      </c>
      <c r="M178" s="172">
        <f>Table57[[#This Row],[11]]-Table57[[#This Row],[12]]</f>
        <v>0</v>
      </c>
      <c r="N178" s="200">
        <f>'Daftar Pegawai'!I175</f>
        <v>0</v>
      </c>
    </row>
    <row r="179" spans="1:14" s="174" customFormat="1" ht="54.95" customHeight="1" x14ac:dyDescent="0.25">
      <c r="A179" s="164" t="str">
        <f t="shared" si="2"/>
        <v>172.</v>
      </c>
      <c r="B179" s="165" t="str">
        <f>'Rekap Harian'!B182 &amp; CHAR(10) &amp; "NIP. " &amp; 'Rekap Harian'!C182 &amp; CHAR(10) &amp; "Gol. " &amp;'Daftar Pegawai'!H176</f>
        <v xml:space="preserve">0
NIP. 0
Gol. </v>
      </c>
      <c r="C179" s="166">
        <f>'Daftar Pegawai'!D176</f>
        <v>0</v>
      </c>
      <c r="D179" s="167">
        <f>'Daftar Pegawai'!E176</f>
        <v>0</v>
      </c>
      <c r="E179" s="168">
        <f>'Daftar Pegawai'!F176</f>
        <v>0</v>
      </c>
      <c r="F179" s="169">
        <f>IF('Daftar Pegawai'!D176 = "- JPT Pratama", 100%,)</f>
        <v>0</v>
      </c>
      <c r="G179" s="170">
        <f>'Daftar Pegawai'!G176*60%</f>
        <v>0</v>
      </c>
      <c r="H179" s="171">
        <f>(100%-Table57[[#This Row],[6]])*Table57[[#This Row],[7]]</f>
        <v>0</v>
      </c>
      <c r="I179" s="172">
        <f>Table57[[#This Row],[7]]-Table57[[#This Row],[8]]</f>
        <v>0</v>
      </c>
      <c r="J179" s="173">
        <f>100%-'Rekap Harian'!IF182</f>
        <v>0</v>
      </c>
      <c r="K179" s="170">
        <f>'Daftar Pegawai'!G176*40%</f>
        <v>0</v>
      </c>
      <c r="L179" s="171">
        <f>(100%-Table57[[#This Row],[10]])*Table57[[#This Row],[11]]</f>
        <v>0</v>
      </c>
      <c r="M179" s="172">
        <f>Table57[[#This Row],[11]]-Table57[[#This Row],[12]]</f>
        <v>0</v>
      </c>
      <c r="N179" s="200">
        <f>'Daftar Pegawai'!I176</f>
        <v>0</v>
      </c>
    </row>
    <row r="180" spans="1:14" s="174" customFormat="1" ht="54.95" customHeight="1" x14ac:dyDescent="0.25">
      <c r="A180" s="164" t="str">
        <f t="shared" si="2"/>
        <v>173.</v>
      </c>
      <c r="B180" s="165" t="str">
        <f>'Rekap Harian'!B183 &amp; CHAR(10) &amp; "NIP. " &amp; 'Rekap Harian'!C183 &amp; CHAR(10) &amp; "Gol. " &amp;'Daftar Pegawai'!H177</f>
        <v xml:space="preserve">0
NIP. 0
Gol. </v>
      </c>
      <c r="C180" s="166">
        <f>'Daftar Pegawai'!D177</f>
        <v>0</v>
      </c>
      <c r="D180" s="167">
        <f>'Daftar Pegawai'!E177</f>
        <v>0</v>
      </c>
      <c r="E180" s="168">
        <f>'Daftar Pegawai'!F177</f>
        <v>0</v>
      </c>
      <c r="F180" s="169">
        <f>IF('Daftar Pegawai'!D177 = "- JPT Pratama", 100%,)</f>
        <v>0</v>
      </c>
      <c r="G180" s="170">
        <f>'Daftar Pegawai'!G177*60%</f>
        <v>0</v>
      </c>
      <c r="H180" s="171">
        <f>(100%-Table57[[#This Row],[6]])*Table57[[#This Row],[7]]</f>
        <v>0</v>
      </c>
      <c r="I180" s="172">
        <f>Table57[[#This Row],[7]]-Table57[[#This Row],[8]]</f>
        <v>0</v>
      </c>
      <c r="J180" s="173">
        <f>100%-'Rekap Harian'!IF183</f>
        <v>0</v>
      </c>
      <c r="K180" s="170">
        <f>'Daftar Pegawai'!G177*40%</f>
        <v>0</v>
      </c>
      <c r="L180" s="171">
        <f>(100%-Table57[[#This Row],[10]])*Table57[[#This Row],[11]]</f>
        <v>0</v>
      </c>
      <c r="M180" s="172">
        <f>Table57[[#This Row],[11]]-Table57[[#This Row],[12]]</f>
        <v>0</v>
      </c>
      <c r="N180" s="200">
        <f>'Daftar Pegawai'!I177</f>
        <v>0</v>
      </c>
    </row>
    <row r="181" spans="1:14" s="174" customFormat="1" ht="54.95" customHeight="1" x14ac:dyDescent="0.25">
      <c r="A181" s="164" t="str">
        <f t="shared" si="2"/>
        <v>174.</v>
      </c>
      <c r="B181" s="165" t="str">
        <f>'Rekap Harian'!B184 &amp; CHAR(10) &amp; "NIP. " &amp; 'Rekap Harian'!C184 &amp; CHAR(10) &amp; "Gol. " &amp;'Daftar Pegawai'!H178</f>
        <v xml:space="preserve">0
NIP. 0
Gol. </v>
      </c>
      <c r="C181" s="166">
        <f>'Daftar Pegawai'!D178</f>
        <v>0</v>
      </c>
      <c r="D181" s="167">
        <f>'Daftar Pegawai'!E178</f>
        <v>0</v>
      </c>
      <c r="E181" s="168">
        <f>'Daftar Pegawai'!F178</f>
        <v>0</v>
      </c>
      <c r="F181" s="169">
        <f>IF('Daftar Pegawai'!D178 = "- JPT Pratama", 100%,)</f>
        <v>0</v>
      </c>
      <c r="G181" s="170">
        <f>'Daftar Pegawai'!G178*60%</f>
        <v>0</v>
      </c>
      <c r="H181" s="171">
        <f>(100%-Table57[[#This Row],[6]])*Table57[[#This Row],[7]]</f>
        <v>0</v>
      </c>
      <c r="I181" s="172">
        <f>Table57[[#This Row],[7]]-Table57[[#This Row],[8]]</f>
        <v>0</v>
      </c>
      <c r="J181" s="173">
        <f>100%-'Rekap Harian'!IF184</f>
        <v>0</v>
      </c>
      <c r="K181" s="170">
        <f>'Daftar Pegawai'!G178*40%</f>
        <v>0</v>
      </c>
      <c r="L181" s="171">
        <f>(100%-Table57[[#This Row],[10]])*Table57[[#This Row],[11]]</f>
        <v>0</v>
      </c>
      <c r="M181" s="172">
        <f>Table57[[#This Row],[11]]-Table57[[#This Row],[12]]</f>
        <v>0</v>
      </c>
      <c r="N181" s="200">
        <f>'Daftar Pegawai'!I178</f>
        <v>0</v>
      </c>
    </row>
    <row r="182" spans="1:14" s="174" customFormat="1" ht="54.95" customHeight="1" x14ac:dyDescent="0.25">
      <c r="A182" s="164" t="str">
        <f t="shared" si="2"/>
        <v>175.</v>
      </c>
      <c r="B182" s="165" t="str">
        <f>'Rekap Harian'!B185 &amp; CHAR(10) &amp; "NIP. " &amp; 'Rekap Harian'!C185 &amp; CHAR(10) &amp; "Gol. " &amp;'Daftar Pegawai'!H179</f>
        <v xml:space="preserve">0
NIP. 0
Gol. </v>
      </c>
      <c r="C182" s="166">
        <f>'Daftar Pegawai'!D179</f>
        <v>0</v>
      </c>
      <c r="D182" s="167">
        <f>'Daftar Pegawai'!E179</f>
        <v>0</v>
      </c>
      <c r="E182" s="168">
        <f>'Daftar Pegawai'!F179</f>
        <v>0</v>
      </c>
      <c r="F182" s="169">
        <f>IF('Daftar Pegawai'!D179 = "- JPT Pratama", 100%,)</f>
        <v>0</v>
      </c>
      <c r="G182" s="170">
        <f>'Daftar Pegawai'!G179*60%</f>
        <v>0</v>
      </c>
      <c r="H182" s="171">
        <f>(100%-Table57[[#This Row],[6]])*Table57[[#This Row],[7]]</f>
        <v>0</v>
      </c>
      <c r="I182" s="172">
        <f>Table57[[#This Row],[7]]-Table57[[#This Row],[8]]</f>
        <v>0</v>
      </c>
      <c r="J182" s="173">
        <f>100%-'Rekap Harian'!IF185</f>
        <v>0</v>
      </c>
      <c r="K182" s="170">
        <f>'Daftar Pegawai'!G179*40%</f>
        <v>0</v>
      </c>
      <c r="L182" s="171">
        <f>(100%-Table57[[#This Row],[10]])*Table57[[#This Row],[11]]</f>
        <v>0</v>
      </c>
      <c r="M182" s="172">
        <f>Table57[[#This Row],[11]]-Table57[[#This Row],[12]]</f>
        <v>0</v>
      </c>
      <c r="N182" s="200">
        <f>'Daftar Pegawai'!I179</f>
        <v>0</v>
      </c>
    </row>
    <row r="183" spans="1:14" s="174" customFormat="1" ht="54.95" customHeight="1" x14ac:dyDescent="0.25">
      <c r="A183" s="164" t="str">
        <f t="shared" si="2"/>
        <v>176.</v>
      </c>
      <c r="B183" s="165" t="str">
        <f>'Rekap Harian'!B186 &amp; CHAR(10) &amp; "NIP. " &amp; 'Rekap Harian'!C186 &amp; CHAR(10) &amp; "Gol. " &amp;'Daftar Pegawai'!H180</f>
        <v xml:space="preserve">0
NIP. 0
Gol. </v>
      </c>
      <c r="C183" s="166">
        <f>'Daftar Pegawai'!D180</f>
        <v>0</v>
      </c>
      <c r="D183" s="167">
        <f>'Daftar Pegawai'!E180</f>
        <v>0</v>
      </c>
      <c r="E183" s="168">
        <f>'Daftar Pegawai'!F180</f>
        <v>0</v>
      </c>
      <c r="F183" s="169">
        <f>IF('Daftar Pegawai'!D180 = "- JPT Pratama", 100%,)</f>
        <v>0</v>
      </c>
      <c r="G183" s="170">
        <f>'Daftar Pegawai'!G180*60%</f>
        <v>0</v>
      </c>
      <c r="H183" s="171">
        <f>(100%-Table57[[#This Row],[6]])*Table57[[#This Row],[7]]</f>
        <v>0</v>
      </c>
      <c r="I183" s="172">
        <f>Table57[[#This Row],[7]]-Table57[[#This Row],[8]]</f>
        <v>0</v>
      </c>
      <c r="J183" s="173">
        <f>100%-'Rekap Harian'!IF186</f>
        <v>0</v>
      </c>
      <c r="K183" s="170">
        <f>'Daftar Pegawai'!G180*40%</f>
        <v>0</v>
      </c>
      <c r="L183" s="171">
        <f>(100%-Table57[[#This Row],[10]])*Table57[[#This Row],[11]]</f>
        <v>0</v>
      </c>
      <c r="M183" s="172">
        <f>Table57[[#This Row],[11]]-Table57[[#This Row],[12]]</f>
        <v>0</v>
      </c>
      <c r="N183" s="200">
        <f>'Daftar Pegawai'!I180</f>
        <v>0</v>
      </c>
    </row>
    <row r="184" spans="1:14" s="174" customFormat="1" ht="54.95" customHeight="1" x14ac:dyDescent="0.25">
      <c r="A184" s="164" t="str">
        <f t="shared" si="2"/>
        <v>177.</v>
      </c>
      <c r="B184" s="165" t="str">
        <f>'Rekap Harian'!B187 &amp; CHAR(10) &amp; "NIP. " &amp; 'Rekap Harian'!C187 &amp; CHAR(10) &amp; "Gol. " &amp;'Daftar Pegawai'!H181</f>
        <v xml:space="preserve">0
NIP. 0
Gol. </v>
      </c>
      <c r="C184" s="166">
        <f>'Daftar Pegawai'!D181</f>
        <v>0</v>
      </c>
      <c r="D184" s="167">
        <f>'Daftar Pegawai'!E181</f>
        <v>0</v>
      </c>
      <c r="E184" s="168">
        <f>'Daftar Pegawai'!F181</f>
        <v>0</v>
      </c>
      <c r="F184" s="169">
        <f>IF('Daftar Pegawai'!D181 = "- JPT Pratama", 100%,)</f>
        <v>0</v>
      </c>
      <c r="G184" s="170">
        <f>'Daftar Pegawai'!G181*60%</f>
        <v>0</v>
      </c>
      <c r="H184" s="171">
        <f>(100%-Table57[[#This Row],[6]])*Table57[[#This Row],[7]]</f>
        <v>0</v>
      </c>
      <c r="I184" s="172">
        <f>Table57[[#This Row],[7]]-Table57[[#This Row],[8]]</f>
        <v>0</v>
      </c>
      <c r="J184" s="173">
        <f>100%-'Rekap Harian'!IF187</f>
        <v>0</v>
      </c>
      <c r="K184" s="170">
        <f>'Daftar Pegawai'!G181*40%</f>
        <v>0</v>
      </c>
      <c r="L184" s="171">
        <f>(100%-Table57[[#This Row],[10]])*Table57[[#This Row],[11]]</f>
        <v>0</v>
      </c>
      <c r="M184" s="172">
        <f>Table57[[#This Row],[11]]-Table57[[#This Row],[12]]</f>
        <v>0</v>
      </c>
      <c r="N184" s="200">
        <f>'Daftar Pegawai'!I181</f>
        <v>0</v>
      </c>
    </row>
    <row r="185" spans="1:14" s="174" customFormat="1" ht="54.95" customHeight="1" x14ac:dyDescent="0.25">
      <c r="A185" s="164" t="str">
        <f t="shared" si="2"/>
        <v>178.</v>
      </c>
      <c r="B185" s="165" t="str">
        <f>'Rekap Harian'!B188 &amp; CHAR(10) &amp; "NIP. " &amp; 'Rekap Harian'!C188 &amp; CHAR(10) &amp; "Gol. " &amp;'Daftar Pegawai'!H182</f>
        <v xml:space="preserve">0
NIP. 0
Gol. </v>
      </c>
      <c r="C185" s="166">
        <f>'Daftar Pegawai'!D182</f>
        <v>0</v>
      </c>
      <c r="D185" s="167">
        <f>'Daftar Pegawai'!E182</f>
        <v>0</v>
      </c>
      <c r="E185" s="168">
        <f>'Daftar Pegawai'!F182</f>
        <v>0</v>
      </c>
      <c r="F185" s="169">
        <f>IF('Daftar Pegawai'!D182 = "- JPT Pratama", 100%,)</f>
        <v>0</v>
      </c>
      <c r="G185" s="170">
        <f>'Daftar Pegawai'!G182*60%</f>
        <v>0</v>
      </c>
      <c r="H185" s="171">
        <f>(100%-Table57[[#This Row],[6]])*Table57[[#This Row],[7]]</f>
        <v>0</v>
      </c>
      <c r="I185" s="172">
        <f>Table57[[#This Row],[7]]-Table57[[#This Row],[8]]</f>
        <v>0</v>
      </c>
      <c r="J185" s="173">
        <f>100%-'Rekap Harian'!IF188</f>
        <v>0</v>
      </c>
      <c r="K185" s="170">
        <f>'Daftar Pegawai'!G182*40%</f>
        <v>0</v>
      </c>
      <c r="L185" s="171">
        <f>(100%-Table57[[#This Row],[10]])*Table57[[#This Row],[11]]</f>
        <v>0</v>
      </c>
      <c r="M185" s="172">
        <f>Table57[[#This Row],[11]]-Table57[[#This Row],[12]]</f>
        <v>0</v>
      </c>
      <c r="N185" s="200">
        <f>'Daftar Pegawai'!I182</f>
        <v>0</v>
      </c>
    </row>
    <row r="186" spans="1:14" s="174" customFormat="1" ht="54.95" customHeight="1" x14ac:dyDescent="0.25">
      <c r="A186" s="164" t="str">
        <f t="shared" si="2"/>
        <v>179.</v>
      </c>
      <c r="B186" s="165" t="str">
        <f>'Rekap Harian'!B189 &amp; CHAR(10) &amp; "NIP. " &amp; 'Rekap Harian'!C189 &amp; CHAR(10) &amp; "Gol. " &amp;'Daftar Pegawai'!H183</f>
        <v xml:space="preserve">0
NIP. 0
Gol. </v>
      </c>
      <c r="C186" s="166">
        <f>'Daftar Pegawai'!D183</f>
        <v>0</v>
      </c>
      <c r="D186" s="167">
        <f>'Daftar Pegawai'!E183</f>
        <v>0</v>
      </c>
      <c r="E186" s="168">
        <f>'Daftar Pegawai'!F183</f>
        <v>0</v>
      </c>
      <c r="F186" s="169">
        <f>IF('Daftar Pegawai'!D183 = "- JPT Pratama", 100%,)</f>
        <v>0</v>
      </c>
      <c r="G186" s="170">
        <f>'Daftar Pegawai'!G183*60%</f>
        <v>0</v>
      </c>
      <c r="H186" s="171">
        <f>(100%-Table57[[#This Row],[6]])*Table57[[#This Row],[7]]</f>
        <v>0</v>
      </c>
      <c r="I186" s="172">
        <f>Table57[[#This Row],[7]]-Table57[[#This Row],[8]]</f>
        <v>0</v>
      </c>
      <c r="J186" s="173">
        <f>100%-'Rekap Harian'!IF189</f>
        <v>0</v>
      </c>
      <c r="K186" s="170">
        <f>'Daftar Pegawai'!G183*40%</f>
        <v>0</v>
      </c>
      <c r="L186" s="171">
        <f>(100%-Table57[[#This Row],[10]])*Table57[[#This Row],[11]]</f>
        <v>0</v>
      </c>
      <c r="M186" s="172">
        <f>Table57[[#This Row],[11]]-Table57[[#This Row],[12]]</f>
        <v>0</v>
      </c>
      <c r="N186" s="200">
        <f>'Daftar Pegawai'!I183</f>
        <v>0</v>
      </c>
    </row>
    <row r="187" spans="1:14" s="174" customFormat="1" ht="54.95" customHeight="1" x14ac:dyDescent="0.25">
      <c r="A187" s="164" t="str">
        <f t="shared" si="2"/>
        <v>180.</v>
      </c>
      <c r="B187" s="165" t="str">
        <f>'Rekap Harian'!B190 &amp; CHAR(10) &amp; "NIP. " &amp; 'Rekap Harian'!C190 &amp; CHAR(10) &amp; "Gol. " &amp;'Daftar Pegawai'!H184</f>
        <v xml:space="preserve">0
NIP. 0
Gol. </v>
      </c>
      <c r="C187" s="166">
        <f>'Daftar Pegawai'!D184</f>
        <v>0</v>
      </c>
      <c r="D187" s="167">
        <f>'Daftar Pegawai'!E184</f>
        <v>0</v>
      </c>
      <c r="E187" s="168">
        <f>'Daftar Pegawai'!F184</f>
        <v>0</v>
      </c>
      <c r="F187" s="169">
        <f>IF('Daftar Pegawai'!D184 = "- JPT Pratama", 100%,)</f>
        <v>0</v>
      </c>
      <c r="G187" s="170">
        <f>'Daftar Pegawai'!G184*60%</f>
        <v>0</v>
      </c>
      <c r="H187" s="171">
        <f>(100%-Table57[[#This Row],[6]])*Table57[[#This Row],[7]]</f>
        <v>0</v>
      </c>
      <c r="I187" s="172">
        <f>Table57[[#This Row],[7]]-Table57[[#This Row],[8]]</f>
        <v>0</v>
      </c>
      <c r="J187" s="173">
        <f>100%-'Rekap Harian'!IF190</f>
        <v>0</v>
      </c>
      <c r="K187" s="170">
        <f>'Daftar Pegawai'!G184*40%</f>
        <v>0</v>
      </c>
      <c r="L187" s="171">
        <f>(100%-Table57[[#This Row],[10]])*Table57[[#This Row],[11]]</f>
        <v>0</v>
      </c>
      <c r="M187" s="172">
        <f>Table57[[#This Row],[11]]-Table57[[#This Row],[12]]</f>
        <v>0</v>
      </c>
      <c r="N187" s="200">
        <f>'Daftar Pegawai'!I184</f>
        <v>0</v>
      </c>
    </row>
    <row r="188" spans="1:14" s="174" customFormat="1" ht="54.95" customHeight="1" x14ac:dyDescent="0.25">
      <c r="A188" s="164" t="str">
        <f t="shared" si="2"/>
        <v>181.</v>
      </c>
      <c r="B188" s="165" t="str">
        <f>'Rekap Harian'!B191 &amp; CHAR(10) &amp; "NIP. " &amp; 'Rekap Harian'!C191 &amp; CHAR(10) &amp; "Gol. " &amp;'Daftar Pegawai'!H185</f>
        <v xml:space="preserve">0
NIP. 0
Gol. </v>
      </c>
      <c r="C188" s="166">
        <f>'Daftar Pegawai'!D185</f>
        <v>0</v>
      </c>
      <c r="D188" s="167">
        <f>'Daftar Pegawai'!E185</f>
        <v>0</v>
      </c>
      <c r="E188" s="168">
        <f>'Daftar Pegawai'!F185</f>
        <v>0</v>
      </c>
      <c r="F188" s="169">
        <f>IF('Daftar Pegawai'!D185 = "- JPT Pratama", 100%,)</f>
        <v>0</v>
      </c>
      <c r="G188" s="170">
        <f>'Daftar Pegawai'!G185*60%</f>
        <v>0</v>
      </c>
      <c r="H188" s="171">
        <f>(100%-Table57[[#This Row],[6]])*Table57[[#This Row],[7]]</f>
        <v>0</v>
      </c>
      <c r="I188" s="172">
        <f>Table57[[#This Row],[7]]-Table57[[#This Row],[8]]</f>
        <v>0</v>
      </c>
      <c r="J188" s="173">
        <f>100%-'Rekap Harian'!IF191</f>
        <v>0</v>
      </c>
      <c r="K188" s="170">
        <f>'Daftar Pegawai'!G185*40%</f>
        <v>0</v>
      </c>
      <c r="L188" s="171">
        <f>(100%-Table57[[#This Row],[10]])*Table57[[#This Row],[11]]</f>
        <v>0</v>
      </c>
      <c r="M188" s="172">
        <f>Table57[[#This Row],[11]]-Table57[[#This Row],[12]]</f>
        <v>0</v>
      </c>
      <c r="N188" s="200">
        <f>'Daftar Pegawai'!I185</f>
        <v>0</v>
      </c>
    </row>
    <row r="189" spans="1:14" s="174" customFormat="1" ht="54.95" customHeight="1" x14ac:dyDescent="0.25">
      <c r="A189" s="164" t="str">
        <f t="shared" si="2"/>
        <v>182.</v>
      </c>
      <c r="B189" s="165" t="str">
        <f>'Rekap Harian'!B192 &amp; CHAR(10) &amp; "NIP. " &amp; 'Rekap Harian'!C192 &amp; CHAR(10) &amp; "Gol. " &amp;'Daftar Pegawai'!H186</f>
        <v xml:space="preserve">0
NIP. 0
Gol. </v>
      </c>
      <c r="C189" s="166">
        <f>'Daftar Pegawai'!D186</f>
        <v>0</v>
      </c>
      <c r="D189" s="167">
        <f>'Daftar Pegawai'!E186</f>
        <v>0</v>
      </c>
      <c r="E189" s="168">
        <f>'Daftar Pegawai'!F186</f>
        <v>0</v>
      </c>
      <c r="F189" s="169">
        <f>IF('Daftar Pegawai'!D186 = "- JPT Pratama", 100%,)</f>
        <v>0</v>
      </c>
      <c r="G189" s="170">
        <f>'Daftar Pegawai'!G186*60%</f>
        <v>0</v>
      </c>
      <c r="H189" s="171">
        <f>(100%-Table57[[#This Row],[6]])*Table57[[#This Row],[7]]</f>
        <v>0</v>
      </c>
      <c r="I189" s="172">
        <f>Table57[[#This Row],[7]]-Table57[[#This Row],[8]]</f>
        <v>0</v>
      </c>
      <c r="J189" s="173">
        <f>100%-'Rekap Harian'!IF192</f>
        <v>0</v>
      </c>
      <c r="K189" s="170">
        <f>'Daftar Pegawai'!G186*40%</f>
        <v>0</v>
      </c>
      <c r="L189" s="171">
        <f>(100%-Table57[[#This Row],[10]])*Table57[[#This Row],[11]]</f>
        <v>0</v>
      </c>
      <c r="M189" s="172">
        <f>Table57[[#This Row],[11]]-Table57[[#This Row],[12]]</f>
        <v>0</v>
      </c>
      <c r="N189" s="200">
        <f>'Daftar Pegawai'!I186</f>
        <v>0</v>
      </c>
    </row>
    <row r="190" spans="1:14" s="174" customFormat="1" ht="54.95" customHeight="1" x14ac:dyDescent="0.25">
      <c r="A190" s="164" t="str">
        <f t="shared" si="2"/>
        <v>183.</v>
      </c>
      <c r="B190" s="165" t="str">
        <f>'Rekap Harian'!B193 &amp; CHAR(10) &amp; "NIP. " &amp; 'Rekap Harian'!C193 &amp; CHAR(10) &amp; "Gol. " &amp;'Daftar Pegawai'!H187</f>
        <v xml:space="preserve">0
NIP. 0
Gol. </v>
      </c>
      <c r="C190" s="166">
        <f>'Daftar Pegawai'!D187</f>
        <v>0</v>
      </c>
      <c r="D190" s="167">
        <f>'Daftar Pegawai'!E187</f>
        <v>0</v>
      </c>
      <c r="E190" s="168">
        <f>'Daftar Pegawai'!F187</f>
        <v>0</v>
      </c>
      <c r="F190" s="169">
        <f>IF('Daftar Pegawai'!D187 = "- JPT Pratama", 100%,)</f>
        <v>0</v>
      </c>
      <c r="G190" s="170">
        <f>'Daftar Pegawai'!G187*60%</f>
        <v>0</v>
      </c>
      <c r="H190" s="171">
        <f>(100%-Table57[[#This Row],[6]])*Table57[[#This Row],[7]]</f>
        <v>0</v>
      </c>
      <c r="I190" s="172">
        <f>Table57[[#This Row],[7]]-Table57[[#This Row],[8]]</f>
        <v>0</v>
      </c>
      <c r="J190" s="173">
        <f>100%-'Rekap Harian'!IF193</f>
        <v>0</v>
      </c>
      <c r="K190" s="170">
        <f>'Daftar Pegawai'!G187*40%</f>
        <v>0</v>
      </c>
      <c r="L190" s="171">
        <f>(100%-Table57[[#This Row],[10]])*Table57[[#This Row],[11]]</f>
        <v>0</v>
      </c>
      <c r="M190" s="172">
        <f>Table57[[#This Row],[11]]-Table57[[#This Row],[12]]</f>
        <v>0</v>
      </c>
      <c r="N190" s="200">
        <f>'Daftar Pegawai'!I187</f>
        <v>0</v>
      </c>
    </row>
    <row r="191" spans="1:14" s="174" customFormat="1" ht="54.95" customHeight="1" x14ac:dyDescent="0.25">
      <c r="A191" s="164" t="str">
        <f t="shared" si="2"/>
        <v>184.</v>
      </c>
      <c r="B191" s="165" t="str">
        <f>'Rekap Harian'!B194 &amp; CHAR(10) &amp; "NIP. " &amp; 'Rekap Harian'!C194 &amp; CHAR(10) &amp; "Gol. " &amp;'Daftar Pegawai'!H188</f>
        <v xml:space="preserve">0
NIP. 0
Gol. </v>
      </c>
      <c r="C191" s="166">
        <f>'Daftar Pegawai'!D188</f>
        <v>0</v>
      </c>
      <c r="D191" s="167">
        <f>'Daftar Pegawai'!E188</f>
        <v>0</v>
      </c>
      <c r="E191" s="168">
        <f>'Daftar Pegawai'!F188</f>
        <v>0</v>
      </c>
      <c r="F191" s="169">
        <f>IF('Daftar Pegawai'!D188 = "- JPT Pratama", 100%,)</f>
        <v>0</v>
      </c>
      <c r="G191" s="170">
        <f>'Daftar Pegawai'!G188*60%</f>
        <v>0</v>
      </c>
      <c r="H191" s="171">
        <f>(100%-Table57[[#This Row],[6]])*Table57[[#This Row],[7]]</f>
        <v>0</v>
      </c>
      <c r="I191" s="172">
        <f>Table57[[#This Row],[7]]-Table57[[#This Row],[8]]</f>
        <v>0</v>
      </c>
      <c r="J191" s="173">
        <f>100%-'Rekap Harian'!IF194</f>
        <v>0</v>
      </c>
      <c r="K191" s="170">
        <f>'Daftar Pegawai'!G188*40%</f>
        <v>0</v>
      </c>
      <c r="L191" s="171">
        <f>(100%-Table57[[#This Row],[10]])*Table57[[#This Row],[11]]</f>
        <v>0</v>
      </c>
      <c r="M191" s="172">
        <f>Table57[[#This Row],[11]]-Table57[[#This Row],[12]]</f>
        <v>0</v>
      </c>
      <c r="N191" s="200">
        <f>'Daftar Pegawai'!I188</f>
        <v>0</v>
      </c>
    </row>
    <row r="192" spans="1:14" s="174" customFormat="1" ht="54.95" customHeight="1" x14ac:dyDescent="0.25">
      <c r="A192" s="164" t="str">
        <f t="shared" si="2"/>
        <v>185.</v>
      </c>
      <c r="B192" s="165" t="str">
        <f>'Rekap Harian'!B195 &amp; CHAR(10) &amp; "NIP. " &amp; 'Rekap Harian'!C195 &amp; CHAR(10) &amp; "Gol. " &amp;'Daftar Pegawai'!H189</f>
        <v xml:space="preserve">0
NIP. 0
Gol. </v>
      </c>
      <c r="C192" s="166">
        <f>'Daftar Pegawai'!D189</f>
        <v>0</v>
      </c>
      <c r="D192" s="167">
        <f>'Daftar Pegawai'!E189</f>
        <v>0</v>
      </c>
      <c r="E192" s="168">
        <f>'Daftar Pegawai'!F189</f>
        <v>0</v>
      </c>
      <c r="F192" s="169">
        <f>IF('Daftar Pegawai'!D189 = "- JPT Pratama", 100%,)</f>
        <v>0</v>
      </c>
      <c r="G192" s="170">
        <f>'Daftar Pegawai'!G189*60%</f>
        <v>0</v>
      </c>
      <c r="H192" s="171">
        <f>(100%-Table57[[#This Row],[6]])*Table57[[#This Row],[7]]</f>
        <v>0</v>
      </c>
      <c r="I192" s="172">
        <f>Table57[[#This Row],[7]]-Table57[[#This Row],[8]]</f>
        <v>0</v>
      </c>
      <c r="J192" s="173">
        <f>100%-'Rekap Harian'!IF195</f>
        <v>0</v>
      </c>
      <c r="K192" s="170">
        <f>'Daftar Pegawai'!G189*40%</f>
        <v>0</v>
      </c>
      <c r="L192" s="171">
        <f>(100%-Table57[[#This Row],[10]])*Table57[[#This Row],[11]]</f>
        <v>0</v>
      </c>
      <c r="M192" s="172">
        <f>Table57[[#This Row],[11]]-Table57[[#This Row],[12]]</f>
        <v>0</v>
      </c>
      <c r="N192" s="200">
        <f>'Daftar Pegawai'!I189</f>
        <v>0</v>
      </c>
    </row>
    <row r="193" spans="1:14" s="174" customFormat="1" ht="54.95" customHeight="1" x14ac:dyDescent="0.25">
      <c r="A193" s="164" t="str">
        <f t="shared" si="2"/>
        <v>186.</v>
      </c>
      <c r="B193" s="165" t="str">
        <f>'Rekap Harian'!B196 &amp; CHAR(10) &amp; "NIP. " &amp; 'Rekap Harian'!C196 &amp; CHAR(10) &amp; "Gol. " &amp;'Daftar Pegawai'!H190</f>
        <v xml:space="preserve">0
NIP. 0
Gol. </v>
      </c>
      <c r="C193" s="166">
        <f>'Daftar Pegawai'!D190</f>
        <v>0</v>
      </c>
      <c r="D193" s="167">
        <f>'Daftar Pegawai'!E190</f>
        <v>0</v>
      </c>
      <c r="E193" s="168">
        <f>'Daftar Pegawai'!F190</f>
        <v>0</v>
      </c>
      <c r="F193" s="169">
        <f>IF('Daftar Pegawai'!D190 = "- JPT Pratama", 100%,)</f>
        <v>0</v>
      </c>
      <c r="G193" s="170">
        <f>'Daftar Pegawai'!G190*60%</f>
        <v>0</v>
      </c>
      <c r="H193" s="171">
        <f>(100%-Table57[[#This Row],[6]])*Table57[[#This Row],[7]]</f>
        <v>0</v>
      </c>
      <c r="I193" s="172">
        <f>Table57[[#This Row],[7]]-Table57[[#This Row],[8]]</f>
        <v>0</v>
      </c>
      <c r="J193" s="173">
        <f>100%-'Rekap Harian'!IF196</f>
        <v>0</v>
      </c>
      <c r="K193" s="170">
        <f>'Daftar Pegawai'!G190*40%</f>
        <v>0</v>
      </c>
      <c r="L193" s="171">
        <f>(100%-Table57[[#This Row],[10]])*Table57[[#This Row],[11]]</f>
        <v>0</v>
      </c>
      <c r="M193" s="172">
        <f>Table57[[#This Row],[11]]-Table57[[#This Row],[12]]</f>
        <v>0</v>
      </c>
      <c r="N193" s="200">
        <f>'Daftar Pegawai'!I190</f>
        <v>0</v>
      </c>
    </row>
    <row r="194" spans="1:14" s="174" customFormat="1" ht="54.95" customHeight="1" x14ac:dyDescent="0.25">
      <c r="A194" s="164" t="str">
        <f t="shared" si="2"/>
        <v>187.</v>
      </c>
      <c r="B194" s="165" t="str">
        <f>'Rekap Harian'!B197 &amp; CHAR(10) &amp; "NIP. " &amp; 'Rekap Harian'!C197 &amp; CHAR(10) &amp; "Gol. " &amp;'Daftar Pegawai'!H191</f>
        <v xml:space="preserve">0
NIP. 0
Gol. </v>
      </c>
      <c r="C194" s="166">
        <f>'Daftar Pegawai'!D191</f>
        <v>0</v>
      </c>
      <c r="D194" s="167">
        <f>'Daftar Pegawai'!E191</f>
        <v>0</v>
      </c>
      <c r="E194" s="168">
        <f>'Daftar Pegawai'!F191</f>
        <v>0</v>
      </c>
      <c r="F194" s="169">
        <f>IF('Daftar Pegawai'!D191 = "- JPT Pratama", 100%,)</f>
        <v>0</v>
      </c>
      <c r="G194" s="170">
        <f>'Daftar Pegawai'!G191*60%</f>
        <v>0</v>
      </c>
      <c r="H194" s="171">
        <f>(100%-Table57[[#This Row],[6]])*Table57[[#This Row],[7]]</f>
        <v>0</v>
      </c>
      <c r="I194" s="172">
        <f>Table57[[#This Row],[7]]-Table57[[#This Row],[8]]</f>
        <v>0</v>
      </c>
      <c r="J194" s="173">
        <f>100%-'Rekap Harian'!IF197</f>
        <v>0</v>
      </c>
      <c r="K194" s="170">
        <f>'Daftar Pegawai'!G191*40%</f>
        <v>0</v>
      </c>
      <c r="L194" s="171">
        <f>(100%-Table57[[#This Row],[10]])*Table57[[#This Row],[11]]</f>
        <v>0</v>
      </c>
      <c r="M194" s="172">
        <f>Table57[[#This Row],[11]]-Table57[[#This Row],[12]]</f>
        <v>0</v>
      </c>
      <c r="N194" s="200">
        <f>'Daftar Pegawai'!I191</f>
        <v>0</v>
      </c>
    </row>
    <row r="195" spans="1:14" s="174" customFormat="1" ht="54.95" customHeight="1" x14ac:dyDescent="0.25">
      <c r="A195" s="164" t="str">
        <f t="shared" si="2"/>
        <v>188.</v>
      </c>
      <c r="B195" s="165" t="str">
        <f>'Rekap Harian'!B198 &amp; CHAR(10) &amp; "NIP. " &amp; 'Rekap Harian'!C198 &amp; CHAR(10) &amp; "Gol. " &amp;'Daftar Pegawai'!H192</f>
        <v xml:space="preserve">0
NIP. 0
Gol. </v>
      </c>
      <c r="C195" s="166">
        <f>'Daftar Pegawai'!D192</f>
        <v>0</v>
      </c>
      <c r="D195" s="167">
        <f>'Daftar Pegawai'!E192</f>
        <v>0</v>
      </c>
      <c r="E195" s="168">
        <f>'Daftar Pegawai'!F192</f>
        <v>0</v>
      </c>
      <c r="F195" s="169">
        <f>IF('Daftar Pegawai'!D192 = "- JPT Pratama", 100%,)</f>
        <v>0</v>
      </c>
      <c r="G195" s="170">
        <f>'Daftar Pegawai'!G192*60%</f>
        <v>0</v>
      </c>
      <c r="H195" s="171">
        <f>(100%-Table57[[#This Row],[6]])*Table57[[#This Row],[7]]</f>
        <v>0</v>
      </c>
      <c r="I195" s="172">
        <f>Table57[[#This Row],[7]]-Table57[[#This Row],[8]]</f>
        <v>0</v>
      </c>
      <c r="J195" s="173">
        <f>100%-'Rekap Harian'!IF198</f>
        <v>0</v>
      </c>
      <c r="K195" s="170">
        <f>'Daftar Pegawai'!G192*40%</f>
        <v>0</v>
      </c>
      <c r="L195" s="171">
        <f>(100%-Table57[[#This Row],[10]])*Table57[[#This Row],[11]]</f>
        <v>0</v>
      </c>
      <c r="M195" s="172">
        <f>Table57[[#This Row],[11]]-Table57[[#This Row],[12]]</f>
        <v>0</v>
      </c>
      <c r="N195" s="200">
        <f>'Daftar Pegawai'!I192</f>
        <v>0</v>
      </c>
    </row>
    <row r="196" spans="1:14" s="174" customFormat="1" ht="54.95" customHeight="1" x14ac:dyDescent="0.25">
      <c r="A196" s="164" t="str">
        <f t="shared" si="2"/>
        <v>189.</v>
      </c>
      <c r="B196" s="165" t="str">
        <f>'Rekap Harian'!B199 &amp; CHAR(10) &amp; "NIP. " &amp; 'Rekap Harian'!C199 &amp; CHAR(10) &amp; "Gol. " &amp;'Daftar Pegawai'!H193</f>
        <v xml:space="preserve">0
NIP. 0
Gol. </v>
      </c>
      <c r="C196" s="166">
        <f>'Daftar Pegawai'!D193</f>
        <v>0</v>
      </c>
      <c r="D196" s="167">
        <f>'Daftar Pegawai'!E193</f>
        <v>0</v>
      </c>
      <c r="E196" s="168">
        <f>'Daftar Pegawai'!F193</f>
        <v>0</v>
      </c>
      <c r="F196" s="169">
        <f>IF('Daftar Pegawai'!D193 = "- JPT Pratama", 100%,)</f>
        <v>0</v>
      </c>
      <c r="G196" s="170">
        <f>'Daftar Pegawai'!G193*60%</f>
        <v>0</v>
      </c>
      <c r="H196" s="171">
        <f>(100%-Table57[[#This Row],[6]])*Table57[[#This Row],[7]]</f>
        <v>0</v>
      </c>
      <c r="I196" s="172">
        <f>Table57[[#This Row],[7]]-Table57[[#This Row],[8]]</f>
        <v>0</v>
      </c>
      <c r="J196" s="173">
        <f>100%-'Rekap Harian'!IF199</f>
        <v>0</v>
      </c>
      <c r="K196" s="170">
        <f>'Daftar Pegawai'!G193*40%</f>
        <v>0</v>
      </c>
      <c r="L196" s="171">
        <f>(100%-Table57[[#This Row],[10]])*Table57[[#This Row],[11]]</f>
        <v>0</v>
      </c>
      <c r="M196" s="172">
        <f>Table57[[#This Row],[11]]-Table57[[#This Row],[12]]</f>
        <v>0</v>
      </c>
      <c r="N196" s="200">
        <f>'Daftar Pegawai'!I193</f>
        <v>0</v>
      </c>
    </row>
    <row r="197" spans="1:14" s="174" customFormat="1" ht="54.95" customHeight="1" x14ac:dyDescent="0.25">
      <c r="A197" s="164" t="str">
        <f t="shared" si="2"/>
        <v>190.</v>
      </c>
      <c r="B197" s="165" t="str">
        <f>'Rekap Harian'!B200 &amp; CHAR(10) &amp; "NIP. " &amp; 'Rekap Harian'!C200 &amp; CHAR(10) &amp; "Gol. " &amp;'Daftar Pegawai'!H194</f>
        <v xml:space="preserve">0
NIP. 0
Gol. </v>
      </c>
      <c r="C197" s="166">
        <f>'Daftar Pegawai'!D194</f>
        <v>0</v>
      </c>
      <c r="D197" s="167">
        <f>'Daftar Pegawai'!E194</f>
        <v>0</v>
      </c>
      <c r="E197" s="168">
        <f>'Daftar Pegawai'!F194</f>
        <v>0</v>
      </c>
      <c r="F197" s="169">
        <f>IF('Daftar Pegawai'!D194 = "- JPT Pratama", 100%,)</f>
        <v>0</v>
      </c>
      <c r="G197" s="170">
        <f>'Daftar Pegawai'!G194*60%</f>
        <v>0</v>
      </c>
      <c r="H197" s="171">
        <f>(100%-Table57[[#This Row],[6]])*Table57[[#This Row],[7]]</f>
        <v>0</v>
      </c>
      <c r="I197" s="172">
        <f>Table57[[#This Row],[7]]-Table57[[#This Row],[8]]</f>
        <v>0</v>
      </c>
      <c r="J197" s="173">
        <f>100%-'Rekap Harian'!IF200</f>
        <v>0</v>
      </c>
      <c r="K197" s="170">
        <f>'Daftar Pegawai'!G194*40%</f>
        <v>0</v>
      </c>
      <c r="L197" s="171">
        <f>(100%-Table57[[#This Row],[10]])*Table57[[#This Row],[11]]</f>
        <v>0</v>
      </c>
      <c r="M197" s="172">
        <f>Table57[[#This Row],[11]]-Table57[[#This Row],[12]]</f>
        <v>0</v>
      </c>
      <c r="N197" s="200">
        <f>'Daftar Pegawai'!I194</f>
        <v>0</v>
      </c>
    </row>
    <row r="198" spans="1:14" s="174" customFormat="1" ht="54.95" customHeight="1" x14ac:dyDescent="0.25">
      <c r="A198" s="164" t="str">
        <f t="shared" si="2"/>
        <v>191.</v>
      </c>
      <c r="B198" s="165" t="str">
        <f>'Rekap Harian'!B201 &amp; CHAR(10) &amp; "NIP. " &amp; 'Rekap Harian'!C201 &amp; CHAR(10) &amp; "Gol. " &amp;'Daftar Pegawai'!H195</f>
        <v xml:space="preserve">0
NIP. 0
Gol. </v>
      </c>
      <c r="C198" s="166">
        <f>'Daftar Pegawai'!D195</f>
        <v>0</v>
      </c>
      <c r="D198" s="167">
        <f>'Daftar Pegawai'!E195</f>
        <v>0</v>
      </c>
      <c r="E198" s="168">
        <f>'Daftar Pegawai'!F195</f>
        <v>0</v>
      </c>
      <c r="F198" s="169">
        <f>IF('Daftar Pegawai'!D195 = "- JPT Pratama", 100%,)</f>
        <v>0</v>
      </c>
      <c r="G198" s="170">
        <f>'Daftar Pegawai'!G195*60%</f>
        <v>0</v>
      </c>
      <c r="H198" s="171">
        <f>(100%-Table57[[#This Row],[6]])*Table57[[#This Row],[7]]</f>
        <v>0</v>
      </c>
      <c r="I198" s="172">
        <f>Table57[[#This Row],[7]]-Table57[[#This Row],[8]]</f>
        <v>0</v>
      </c>
      <c r="J198" s="173">
        <f>100%-'Rekap Harian'!IF201</f>
        <v>0</v>
      </c>
      <c r="K198" s="170">
        <f>'Daftar Pegawai'!G195*40%</f>
        <v>0</v>
      </c>
      <c r="L198" s="171">
        <f>(100%-Table57[[#This Row],[10]])*Table57[[#This Row],[11]]</f>
        <v>0</v>
      </c>
      <c r="M198" s="172">
        <f>Table57[[#This Row],[11]]-Table57[[#This Row],[12]]</f>
        <v>0</v>
      </c>
      <c r="N198" s="200">
        <f>'Daftar Pegawai'!I195</f>
        <v>0</v>
      </c>
    </row>
    <row r="199" spans="1:14" s="174" customFormat="1" ht="54.95" customHeight="1" x14ac:dyDescent="0.25">
      <c r="A199" s="164" t="str">
        <f t="shared" si="2"/>
        <v>192.</v>
      </c>
      <c r="B199" s="165" t="str">
        <f>'Rekap Harian'!B202 &amp; CHAR(10) &amp; "NIP. " &amp; 'Rekap Harian'!C202 &amp; CHAR(10) &amp; "Gol. " &amp;'Daftar Pegawai'!H196</f>
        <v xml:space="preserve">0
NIP. 0
Gol. </v>
      </c>
      <c r="C199" s="166">
        <f>'Daftar Pegawai'!D196</f>
        <v>0</v>
      </c>
      <c r="D199" s="167">
        <f>'Daftar Pegawai'!E196</f>
        <v>0</v>
      </c>
      <c r="E199" s="168">
        <f>'Daftar Pegawai'!F196</f>
        <v>0</v>
      </c>
      <c r="F199" s="169">
        <f>IF('Daftar Pegawai'!D196 = "- JPT Pratama", 100%,)</f>
        <v>0</v>
      </c>
      <c r="G199" s="170">
        <f>'Daftar Pegawai'!G196*60%</f>
        <v>0</v>
      </c>
      <c r="H199" s="171">
        <f>(100%-Table57[[#This Row],[6]])*Table57[[#This Row],[7]]</f>
        <v>0</v>
      </c>
      <c r="I199" s="172">
        <f>Table57[[#This Row],[7]]-Table57[[#This Row],[8]]</f>
        <v>0</v>
      </c>
      <c r="J199" s="173">
        <f>100%-'Rekap Harian'!IF202</f>
        <v>0</v>
      </c>
      <c r="K199" s="170">
        <f>'Daftar Pegawai'!G196*40%</f>
        <v>0</v>
      </c>
      <c r="L199" s="171">
        <f>(100%-Table57[[#This Row],[10]])*Table57[[#This Row],[11]]</f>
        <v>0</v>
      </c>
      <c r="M199" s="172">
        <f>Table57[[#This Row],[11]]-Table57[[#This Row],[12]]</f>
        <v>0</v>
      </c>
      <c r="N199" s="200">
        <f>'Daftar Pegawai'!I196</f>
        <v>0</v>
      </c>
    </row>
    <row r="200" spans="1:14" s="174" customFormat="1" ht="54.95" customHeight="1" x14ac:dyDescent="0.25">
      <c r="A200" s="164" t="str">
        <f t="shared" si="2"/>
        <v>193.</v>
      </c>
      <c r="B200" s="165" t="str">
        <f>'Rekap Harian'!B203 &amp; CHAR(10) &amp; "NIP. " &amp; 'Rekap Harian'!C203 &amp; CHAR(10) &amp; "Gol. " &amp;'Daftar Pegawai'!H197</f>
        <v xml:space="preserve">0
NIP. 0
Gol. </v>
      </c>
      <c r="C200" s="166">
        <f>'Daftar Pegawai'!D197</f>
        <v>0</v>
      </c>
      <c r="D200" s="167">
        <f>'Daftar Pegawai'!E197</f>
        <v>0</v>
      </c>
      <c r="E200" s="168">
        <f>'Daftar Pegawai'!F197</f>
        <v>0</v>
      </c>
      <c r="F200" s="169">
        <f>IF('Daftar Pegawai'!D197 = "- JPT Pratama", 100%,)</f>
        <v>0</v>
      </c>
      <c r="G200" s="170">
        <f>'Daftar Pegawai'!G197*60%</f>
        <v>0</v>
      </c>
      <c r="H200" s="171">
        <f>(100%-Table57[[#This Row],[6]])*Table57[[#This Row],[7]]</f>
        <v>0</v>
      </c>
      <c r="I200" s="172">
        <f>Table57[[#This Row],[7]]-Table57[[#This Row],[8]]</f>
        <v>0</v>
      </c>
      <c r="J200" s="173">
        <f>100%-'Rekap Harian'!IF203</f>
        <v>0</v>
      </c>
      <c r="K200" s="170">
        <f>'Daftar Pegawai'!G197*40%</f>
        <v>0</v>
      </c>
      <c r="L200" s="171">
        <f>(100%-Table57[[#This Row],[10]])*Table57[[#This Row],[11]]</f>
        <v>0</v>
      </c>
      <c r="M200" s="172">
        <f>Table57[[#This Row],[11]]-Table57[[#This Row],[12]]</f>
        <v>0</v>
      </c>
      <c r="N200" s="200">
        <f>'Daftar Pegawai'!I197</f>
        <v>0</v>
      </c>
    </row>
    <row r="201" spans="1:14" s="174" customFormat="1" ht="54.95" customHeight="1" x14ac:dyDescent="0.25">
      <c r="A201" s="164" t="str">
        <f t="shared" si="2"/>
        <v>194.</v>
      </c>
      <c r="B201" s="165" t="str">
        <f>'Rekap Harian'!B204 &amp; CHAR(10) &amp; "NIP. " &amp; 'Rekap Harian'!C204 &amp; CHAR(10) &amp; "Gol. " &amp;'Daftar Pegawai'!H198</f>
        <v xml:space="preserve">0
NIP. 0
Gol. </v>
      </c>
      <c r="C201" s="166">
        <f>'Daftar Pegawai'!D198</f>
        <v>0</v>
      </c>
      <c r="D201" s="167">
        <f>'Daftar Pegawai'!E198</f>
        <v>0</v>
      </c>
      <c r="E201" s="168">
        <f>'Daftar Pegawai'!F198</f>
        <v>0</v>
      </c>
      <c r="F201" s="169">
        <f>IF('Daftar Pegawai'!D198 = "- JPT Pratama", 100%,)</f>
        <v>0</v>
      </c>
      <c r="G201" s="170">
        <f>'Daftar Pegawai'!G198*60%</f>
        <v>0</v>
      </c>
      <c r="H201" s="171">
        <f>(100%-Table57[[#This Row],[6]])*Table57[[#This Row],[7]]</f>
        <v>0</v>
      </c>
      <c r="I201" s="172">
        <f>Table57[[#This Row],[7]]-Table57[[#This Row],[8]]</f>
        <v>0</v>
      </c>
      <c r="J201" s="173">
        <f>100%-'Rekap Harian'!IF204</f>
        <v>0</v>
      </c>
      <c r="K201" s="170">
        <f>'Daftar Pegawai'!G198*40%</f>
        <v>0</v>
      </c>
      <c r="L201" s="171">
        <f>(100%-Table57[[#This Row],[10]])*Table57[[#This Row],[11]]</f>
        <v>0</v>
      </c>
      <c r="M201" s="172">
        <f>Table57[[#This Row],[11]]-Table57[[#This Row],[12]]</f>
        <v>0</v>
      </c>
      <c r="N201" s="200">
        <f>'Daftar Pegawai'!I198</f>
        <v>0</v>
      </c>
    </row>
    <row r="202" spans="1:14" s="174" customFormat="1" ht="54.95" customHeight="1" x14ac:dyDescent="0.25">
      <c r="A202" s="164" t="str">
        <f t="shared" ref="A202:A257" si="3">ROW()-7 &amp;"."</f>
        <v>195.</v>
      </c>
      <c r="B202" s="165" t="str">
        <f>'Rekap Harian'!B205 &amp; CHAR(10) &amp; "NIP. " &amp; 'Rekap Harian'!C205 &amp; CHAR(10) &amp; "Gol. " &amp;'Daftar Pegawai'!H199</f>
        <v xml:space="preserve">0
NIP. 0
Gol. </v>
      </c>
      <c r="C202" s="166">
        <f>'Daftar Pegawai'!D199</f>
        <v>0</v>
      </c>
      <c r="D202" s="167">
        <f>'Daftar Pegawai'!E199</f>
        <v>0</v>
      </c>
      <c r="E202" s="168">
        <f>'Daftar Pegawai'!F199</f>
        <v>0</v>
      </c>
      <c r="F202" s="169">
        <f>IF('Daftar Pegawai'!D199 = "- JPT Pratama", 100%,)</f>
        <v>0</v>
      </c>
      <c r="G202" s="170">
        <f>'Daftar Pegawai'!G199*60%</f>
        <v>0</v>
      </c>
      <c r="H202" s="171">
        <f>(100%-Table57[[#This Row],[6]])*Table57[[#This Row],[7]]</f>
        <v>0</v>
      </c>
      <c r="I202" s="172">
        <f>Table57[[#This Row],[7]]-Table57[[#This Row],[8]]</f>
        <v>0</v>
      </c>
      <c r="J202" s="173">
        <f>100%-'Rekap Harian'!IF205</f>
        <v>0</v>
      </c>
      <c r="K202" s="170">
        <f>'Daftar Pegawai'!G199*40%</f>
        <v>0</v>
      </c>
      <c r="L202" s="171">
        <f>(100%-Table57[[#This Row],[10]])*Table57[[#This Row],[11]]</f>
        <v>0</v>
      </c>
      <c r="M202" s="172">
        <f>Table57[[#This Row],[11]]-Table57[[#This Row],[12]]</f>
        <v>0</v>
      </c>
      <c r="N202" s="200">
        <f>'Daftar Pegawai'!I199</f>
        <v>0</v>
      </c>
    </row>
    <row r="203" spans="1:14" s="174" customFormat="1" ht="54.95" customHeight="1" x14ac:dyDescent="0.25">
      <c r="A203" s="164" t="str">
        <f t="shared" si="3"/>
        <v>196.</v>
      </c>
      <c r="B203" s="165" t="str">
        <f>'Rekap Harian'!B206 &amp; CHAR(10) &amp; "NIP. " &amp; 'Rekap Harian'!C206 &amp; CHAR(10) &amp; "Gol. " &amp;'Daftar Pegawai'!H200</f>
        <v xml:space="preserve">0
NIP. 0
Gol. </v>
      </c>
      <c r="C203" s="166">
        <f>'Daftar Pegawai'!D200</f>
        <v>0</v>
      </c>
      <c r="D203" s="167">
        <f>'Daftar Pegawai'!E200</f>
        <v>0</v>
      </c>
      <c r="E203" s="168">
        <f>'Daftar Pegawai'!F200</f>
        <v>0</v>
      </c>
      <c r="F203" s="169">
        <f>IF('Daftar Pegawai'!D200 = "- JPT Pratama", 100%,)</f>
        <v>0</v>
      </c>
      <c r="G203" s="170">
        <f>'Daftar Pegawai'!G200*60%</f>
        <v>0</v>
      </c>
      <c r="H203" s="171">
        <f>(100%-Table57[[#This Row],[6]])*Table57[[#This Row],[7]]</f>
        <v>0</v>
      </c>
      <c r="I203" s="172">
        <f>Table57[[#This Row],[7]]-Table57[[#This Row],[8]]</f>
        <v>0</v>
      </c>
      <c r="J203" s="173">
        <f>100%-'Rekap Harian'!IF206</f>
        <v>0</v>
      </c>
      <c r="K203" s="170">
        <f>'Daftar Pegawai'!G200*40%</f>
        <v>0</v>
      </c>
      <c r="L203" s="171">
        <f>(100%-Table57[[#This Row],[10]])*Table57[[#This Row],[11]]</f>
        <v>0</v>
      </c>
      <c r="M203" s="172">
        <f>Table57[[#This Row],[11]]-Table57[[#This Row],[12]]</f>
        <v>0</v>
      </c>
      <c r="N203" s="200">
        <f>'Daftar Pegawai'!I200</f>
        <v>0</v>
      </c>
    </row>
    <row r="204" spans="1:14" s="174" customFormat="1" ht="54.95" customHeight="1" x14ac:dyDescent="0.25">
      <c r="A204" s="164" t="str">
        <f t="shared" si="3"/>
        <v>197.</v>
      </c>
      <c r="B204" s="165" t="str">
        <f>'Rekap Harian'!B207 &amp; CHAR(10) &amp; "NIP. " &amp; 'Rekap Harian'!C207 &amp; CHAR(10) &amp; "Gol. " &amp;'Daftar Pegawai'!H201</f>
        <v xml:space="preserve">0
NIP. 0
Gol. </v>
      </c>
      <c r="C204" s="166">
        <f>'Daftar Pegawai'!D201</f>
        <v>0</v>
      </c>
      <c r="D204" s="167">
        <f>'Daftar Pegawai'!E201</f>
        <v>0</v>
      </c>
      <c r="E204" s="168">
        <f>'Daftar Pegawai'!F201</f>
        <v>0</v>
      </c>
      <c r="F204" s="169">
        <f>IF('Daftar Pegawai'!D201 = "- JPT Pratama", 100%,)</f>
        <v>0</v>
      </c>
      <c r="G204" s="170">
        <f>'Daftar Pegawai'!G201*60%</f>
        <v>0</v>
      </c>
      <c r="H204" s="171">
        <f>(100%-Table57[[#This Row],[6]])*Table57[[#This Row],[7]]</f>
        <v>0</v>
      </c>
      <c r="I204" s="172">
        <f>Table57[[#This Row],[7]]-Table57[[#This Row],[8]]</f>
        <v>0</v>
      </c>
      <c r="J204" s="173">
        <f>100%-'Rekap Harian'!IF207</f>
        <v>0</v>
      </c>
      <c r="K204" s="170">
        <f>'Daftar Pegawai'!G201*40%</f>
        <v>0</v>
      </c>
      <c r="L204" s="171">
        <f>(100%-Table57[[#This Row],[10]])*Table57[[#This Row],[11]]</f>
        <v>0</v>
      </c>
      <c r="M204" s="172">
        <f>Table57[[#This Row],[11]]-Table57[[#This Row],[12]]</f>
        <v>0</v>
      </c>
      <c r="N204" s="200">
        <f>'Daftar Pegawai'!I201</f>
        <v>0</v>
      </c>
    </row>
    <row r="205" spans="1:14" s="174" customFormat="1" ht="54.95" customHeight="1" x14ac:dyDescent="0.25">
      <c r="A205" s="164" t="str">
        <f t="shared" si="3"/>
        <v>198.</v>
      </c>
      <c r="B205" s="165" t="str">
        <f>'Rekap Harian'!B208 &amp; CHAR(10) &amp; "NIP. " &amp; 'Rekap Harian'!C208 &amp; CHAR(10) &amp; "Gol. " &amp;'Daftar Pegawai'!H202</f>
        <v xml:space="preserve">0
NIP. 0
Gol. </v>
      </c>
      <c r="C205" s="166">
        <f>'Daftar Pegawai'!D202</f>
        <v>0</v>
      </c>
      <c r="D205" s="167">
        <f>'Daftar Pegawai'!E202</f>
        <v>0</v>
      </c>
      <c r="E205" s="168">
        <f>'Daftar Pegawai'!F202</f>
        <v>0</v>
      </c>
      <c r="F205" s="169">
        <f>IF('Daftar Pegawai'!D202 = "- JPT Pratama", 100%,)</f>
        <v>0</v>
      </c>
      <c r="G205" s="170">
        <f>'Daftar Pegawai'!G202*60%</f>
        <v>0</v>
      </c>
      <c r="H205" s="171">
        <f>(100%-Table57[[#This Row],[6]])*Table57[[#This Row],[7]]</f>
        <v>0</v>
      </c>
      <c r="I205" s="172">
        <f>Table57[[#This Row],[7]]-Table57[[#This Row],[8]]</f>
        <v>0</v>
      </c>
      <c r="J205" s="173">
        <f>100%-'Rekap Harian'!IF208</f>
        <v>0</v>
      </c>
      <c r="K205" s="170">
        <f>'Daftar Pegawai'!G202*40%</f>
        <v>0</v>
      </c>
      <c r="L205" s="171">
        <f>(100%-Table57[[#This Row],[10]])*Table57[[#This Row],[11]]</f>
        <v>0</v>
      </c>
      <c r="M205" s="172">
        <f>Table57[[#This Row],[11]]-Table57[[#This Row],[12]]</f>
        <v>0</v>
      </c>
      <c r="N205" s="200">
        <f>'Daftar Pegawai'!I202</f>
        <v>0</v>
      </c>
    </row>
    <row r="206" spans="1:14" s="174" customFormat="1" ht="54.95" customHeight="1" x14ac:dyDescent="0.25">
      <c r="A206" s="164" t="str">
        <f t="shared" si="3"/>
        <v>199.</v>
      </c>
      <c r="B206" s="165" t="str">
        <f>'Rekap Harian'!B209 &amp; CHAR(10) &amp; "NIP. " &amp; 'Rekap Harian'!C209 &amp; CHAR(10) &amp; "Gol. " &amp;'Daftar Pegawai'!H203</f>
        <v xml:space="preserve">0
NIP. 0
Gol. </v>
      </c>
      <c r="C206" s="166">
        <f>'Daftar Pegawai'!D203</f>
        <v>0</v>
      </c>
      <c r="D206" s="167">
        <f>'Daftar Pegawai'!E203</f>
        <v>0</v>
      </c>
      <c r="E206" s="168">
        <f>'Daftar Pegawai'!F203</f>
        <v>0</v>
      </c>
      <c r="F206" s="169">
        <f>IF('Daftar Pegawai'!D203 = "- JPT Pratama", 100%,)</f>
        <v>0</v>
      </c>
      <c r="G206" s="170">
        <f>'Daftar Pegawai'!G203*60%</f>
        <v>0</v>
      </c>
      <c r="H206" s="171">
        <f>(100%-Table57[[#This Row],[6]])*Table57[[#This Row],[7]]</f>
        <v>0</v>
      </c>
      <c r="I206" s="172">
        <f>Table57[[#This Row],[7]]-Table57[[#This Row],[8]]</f>
        <v>0</v>
      </c>
      <c r="J206" s="173">
        <f>100%-'Rekap Harian'!IF209</f>
        <v>0</v>
      </c>
      <c r="K206" s="170">
        <f>'Daftar Pegawai'!G203*40%</f>
        <v>0</v>
      </c>
      <c r="L206" s="171">
        <f>(100%-Table57[[#This Row],[10]])*Table57[[#This Row],[11]]</f>
        <v>0</v>
      </c>
      <c r="M206" s="172">
        <f>Table57[[#This Row],[11]]-Table57[[#This Row],[12]]</f>
        <v>0</v>
      </c>
      <c r="N206" s="200">
        <f>'Daftar Pegawai'!I203</f>
        <v>0</v>
      </c>
    </row>
    <row r="207" spans="1:14" s="174" customFormat="1" ht="54.95" customHeight="1" x14ac:dyDescent="0.25">
      <c r="A207" s="164" t="str">
        <f t="shared" si="3"/>
        <v>200.</v>
      </c>
      <c r="B207" s="165" t="str">
        <f>'Rekap Harian'!B210 &amp; CHAR(10) &amp; "NIP. " &amp; 'Rekap Harian'!C210 &amp; CHAR(10) &amp; "Gol. " &amp;'Daftar Pegawai'!H204</f>
        <v xml:space="preserve">0
NIP. 0
Gol. </v>
      </c>
      <c r="C207" s="166">
        <f>'Daftar Pegawai'!D204</f>
        <v>0</v>
      </c>
      <c r="D207" s="167">
        <f>'Daftar Pegawai'!E204</f>
        <v>0</v>
      </c>
      <c r="E207" s="168">
        <f>'Daftar Pegawai'!F204</f>
        <v>0</v>
      </c>
      <c r="F207" s="169">
        <f>IF('Daftar Pegawai'!D204 = "- JPT Pratama", 100%,)</f>
        <v>0</v>
      </c>
      <c r="G207" s="170">
        <f>'Daftar Pegawai'!G204*60%</f>
        <v>0</v>
      </c>
      <c r="H207" s="171">
        <f>(100%-Table57[[#This Row],[6]])*Table57[[#This Row],[7]]</f>
        <v>0</v>
      </c>
      <c r="I207" s="172">
        <f>Table57[[#This Row],[7]]-Table57[[#This Row],[8]]</f>
        <v>0</v>
      </c>
      <c r="J207" s="173">
        <f>100%-'Rekap Harian'!IF210</f>
        <v>0</v>
      </c>
      <c r="K207" s="170">
        <f>'Daftar Pegawai'!G204*40%</f>
        <v>0</v>
      </c>
      <c r="L207" s="171">
        <f>(100%-Table57[[#This Row],[10]])*Table57[[#This Row],[11]]</f>
        <v>0</v>
      </c>
      <c r="M207" s="172">
        <f>Table57[[#This Row],[11]]-Table57[[#This Row],[12]]</f>
        <v>0</v>
      </c>
      <c r="N207" s="200">
        <f>'Daftar Pegawai'!I204</f>
        <v>0</v>
      </c>
    </row>
    <row r="208" spans="1:14" s="174" customFormat="1" ht="54.95" customHeight="1" x14ac:dyDescent="0.25">
      <c r="A208" s="164" t="str">
        <f t="shared" si="3"/>
        <v>201.</v>
      </c>
      <c r="B208" s="165" t="str">
        <f>'Rekap Harian'!B211 &amp; CHAR(10) &amp; "NIP. " &amp; 'Rekap Harian'!C211 &amp; CHAR(10) &amp; "Gol. " &amp;'Daftar Pegawai'!H205</f>
        <v xml:space="preserve">0
NIP. 0
Gol. </v>
      </c>
      <c r="C208" s="166">
        <f>'Daftar Pegawai'!D205</f>
        <v>0</v>
      </c>
      <c r="D208" s="167">
        <f>'Daftar Pegawai'!E205</f>
        <v>0</v>
      </c>
      <c r="E208" s="168">
        <f>'Daftar Pegawai'!F205</f>
        <v>0</v>
      </c>
      <c r="F208" s="169">
        <f>IF('Daftar Pegawai'!D205 = "- JPT Pratama", 100%,)</f>
        <v>0</v>
      </c>
      <c r="G208" s="170">
        <f>'Daftar Pegawai'!G205*60%</f>
        <v>0</v>
      </c>
      <c r="H208" s="171">
        <f>(100%-Table57[[#This Row],[6]])*Table57[[#This Row],[7]]</f>
        <v>0</v>
      </c>
      <c r="I208" s="172">
        <f>Table57[[#This Row],[7]]-Table57[[#This Row],[8]]</f>
        <v>0</v>
      </c>
      <c r="J208" s="173">
        <f>100%-'Rekap Harian'!IF211</f>
        <v>0</v>
      </c>
      <c r="K208" s="170">
        <f>'Daftar Pegawai'!G205*40%</f>
        <v>0</v>
      </c>
      <c r="L208" s="171">
        <f>(100%-Table57[[#This Row],[10]])*Table57[[#This Row],[11]]</f>
        <v>0</v>
      </c>
      <c r="M208" s="172">
        <f>Table57[[#This Row],[11]]-Table57[[#This Row],[12]]</f>
        <v>0</v>
      </c>
      <c r="N208" s="200">
        <f>'Daftar Pegawai'!I205</f>
        <v>0</v>
      </c>
    </row>
    <row r="209" spans="1:14" s="174" customFormat="1" ht="54.95" customHeight="1" x14ac:dyDescent="0.25">
      <c r="A209" s="164" t="str">
        <f t="shared" si="3"/>
        <v>202.</v>
      </c>
      <c r="B209" s="165" t="str">
        <f>'Rekap Harian'!B212 &amp; CHAR(10) &amp; "NIP. " &amp; 'Rekap Harian'!C212 &amp; CHAR(10) &amp; "Gol. " &amp;'Daftar Pegawai'!H206</f>
        <v xml:space="preserve">0
NIP. 0
Gol. </v>
      </c>
      <c r="C209" s="166">
        <f>'Daftar Pegawai'!D206</f>
        <v>0</v>
      </c>
      <c r="D209" s="167">
        <f>'Daftar Pegawai'!E206</f>
        <v>0</v>
      </c>
      <c r="E209" s="168">
        <f>'Daftar Pegawai'!F206</f>
        <v>0</v>
      </c>
      <c r="F209" s="169">
        <f>IF('Daftar Pegawai'!D206 = "- JPT Pratama", 100%,)</f>
        <v>0</v>
      </c>
      <c r="G209" s="170">
        <f>'Daftar Pegawai'!G206*60%</f>
        <v>0</v>
      </c>
      <c r="H209" s="171">
        <f>(100%-Table57[[#This Row],[6]])*Table57[[#This Row],[7]]</f>
        <v>0</v>
      </c>
      <c r="I209" s="172">
        <f>Table57[[#This Row],[7]]-Table57[[#This Row],[8]]</f>
        <v>0</v>
      </c>
      <c r="J209" s="173">
        <f>100%-'Rekap Harian'!IF212</f>
        <v>0</v>
      </c>
      <c r="K209" s="170">
        <f>'Daftar Pegawai'!G206*40%</f>
        <v>0</v>
      </c>
      <c r="L209" s="171">
        <f>(100%-Table57[[#This Row],[10]])*Table57[[#This Row],[11]]</f>
        <v>0</v>
      </c>
      <c r="M209" s="172">
        <f>Table57[[#This Row],[11]]-Table57[[#This Row],[12]]</f>
        <v>0</v>
      </c>
      <c r="N209" s="200">
        <f>'Daftar Pegawai'!I206</f>
        <v>0</v>
      </c>
    </row>
    <row r="210" spans="1:14" s="174" customFormat="1" ht="54.95" customHeight="1" x14ac:dyDescent="0.25">
      <c r="A210" s="164" t="str">
        <f t="shared" si="3"/>
        <v>203.</v>
      </c>
      <c r="B210" s="165" t="str">
        <f>'Rekap Harian'!B213 &amp; CHAR(10) &amp; "NIP. " &amp; 'Rekap Harian'!C213 &amp; CHAR(10) &amp; "Gol. " &amp;'Daftar Pegawai'!H207</f>
        <v xml:space="preserve">0
NIP. 0
Gol. </v>
      </c>
      <c r="C210" s="166">
        <f>'Daftar Pegawai'!D207</f>
        <v>0</v>
      </c>
      <c r="D210" s="167">
        <f>'Daftar Pegawai'!E207</f>
        <v>0</v>
      </c>
      <c r="E210" s="168">
        <f>'Daftar Pegawai'!F207</f>
        <v>0</v>
      </c>
      <c r="F210" s="169">
        <f>IF('Daftar Pegawai'!D207 = "- JPT Pratama", 100%,)</f>
        <v>0</v>
      </c>
      <c r="G210" s="170">
        <f>'Daftar Pegawai'!G207*60%</f>
        <v>0</v>
      </c>
      <c r="H210" s="171">
        <f>(100%-Table57[[#This Row],[6]])*Table57[[#This Row],[7]]</f>
        <v>0</v>
      </c>
      <c r="I210" s="172">
        <f>Table57[[#This Row],[7]]-Table57[[#This Row],[8]]</f>
        <v>0</v>
      </c>
      <c r="J210" s="173">
        <f>100%-'Rekap Harian'!IF213</f>
        <v>0</v>
      </c>
      <c r="K210" s="170">
        <f>'Daftar Pegawai'!G207*40%</f>
        <v>0</v>
      </c>
      <c r="L210" s="171">
        <f>(100%-Table57[[#This Row],[10]])*Table57[[#This Row],[11]]</f>
        <v>0</v>
      </c>
      <c r="M210" s="172">
        <f>Table57[[#This Row],[11]]-Table57[[#This Row],[12]]</f>
        <v>0</v>
      </c>
      <c r="N210" s="200">
        <f>'Daftar Pegawai'!I207</f>
        <v>0</v>
      </c>
    </row>
    <row r="211" spans="1:14" s="174" customFormat="1" ht="54.95" customHeight="1" x14ac:dyDescent="0.25">
      <c r="A211" s="164" t="str">
        <f t="shared" si="3"/>
        <v>204.</v>
      </c>
      <c r="B211" s="165" t="str">
        <f>'Rekap Harian'!B214 &amp; CHAR(10) &amp; "NIP. " &amp; 'Rekap Harian'!C214 &amp; CHAR(10) &amp; "Gol. " &amp;'Daftar Pegawai'!H208</f>
        <v xml:space="preserve">0
NIP. 0
Gol. </v>
      </c>
      <c r="C211" s="166">
        <f>'Daftar Pegawai'!D208</f>
        <v>0</v>
      </c>
      <c r="D211" s="167">
        <f>'Daftar Pegawai'!E208</f>
        <v>0</v>
      </c>
      <c r="E211" s="168">
        <f>'Daftar Pegawai'!F208</f>
        <v>0</v>
      </c>
      <c r="F211" s="169">
        <f>IF('Daftar Pegawai'!D208 = "- JPT Pratama", 100%,)</f>
        <v>0</v>
      </c>
      <c r="G211" s="170">
        <f>'Daftar Pegawai'!G208*60%</f>
        <v>0</v>
      </c>
      <c r="H211" s="171">
        <f>(100%-Table57[[#This Row],[6]])*Table57[[#This Row],[7]]</f>
        <v>0</v>
      </c>
      <c r="I211" s="172">
        <f>Table57[[#This Row],[7]]-Table57[[#This Row],[8]]</f>
        <v>0</v>
      </c>
      <c r="J211" s="173">
        <f>100%-'Rekap Harian'!IF214</f>
        <v>0</v>
      </c>
      <c r="K211" s="170">
        <f>'Daftar Pegawai'!G208*40%</f>
        <v>0</v>
      </c>
      <c r="L211" s="171">
        <f>(100%-Table57[[#This Row],[10]])*Table57[[#This Row],[11]]</f>
        <v>0</v>
      </c>
      <c r="M211" s="172">
        <f>Table57[[#This Row],[11]]-Table57[[#This Row],[12]]</f>
        <v>0</v>
      </c>
      <c r="N211" s="200">
        <f>'Daftar Pegawai'!I208</f>
        <v>0</v>
      </c>
    </row>
    <row r="212" spans="1:14" s="174" customFormat="1" ht="54.95" customHeight="1" x14ac:dyDescent="0.25">
      <c r="A212" s="164" t="str">
        <f t="shared" si="3"/>
        <v>205.</v>
      </c>
      <c r="B212" s="165" t="str">
        <f>'Rekap Harian'!B215 &amp; CHAR(10) &amp; "NIP. " &amp; 'Rekap Harian'!C215 &amp; CHAR(10) &amp; "Gol. " &amp;'Daftar Pegawai'!H209</f>
        <v xml:space="preserve">0
NIP. 0
Gol. </v>
      </c>
      <c r="C212" s="166">
        <f>'Daftar Pegawai'!D209</f>
        <v>0</v>
      </c>
      <c r="D212" s="167">
        <f>'Daftar Pegawai'!E209</f>
        <v>0</v>
      </c>
      <c r="E212" s="168">
        <f>'Daftar Pegawai'!F209</f>
        <v>0</v>
      </c>
      <c r="F212" s="169">
        <f>IF('Daftar Pegawai'!D209 = "- JPT Pratama", 100%,)</f>
        <v>0</v>
      </c>
      <c r="G212" s="170">
        <f>'Daftar Pegawai'!G209*60%</f>
        <v>0</v>
      </c>
      <c r="H212" s="171">
        <f>(100%-Table57[[#This Row],[6]])*Table57[[#This Row],[7]]</f>
        <v>0</v>
      </c>
      <c r="I212" s="172">
        <f>Table57[[#This Row],[7]]-Table57[[#This Row],[8]]</f>
        <v>0</v>
      </c>
      <c r="J212" s="173">
        <f>100%-'Rekap Harian'!IF215</f>
        <v>0</v>
      </c>
      <c r="K212" s="170">
        <f>'Daftar Pegawai'!G209*40%</f>
        <v>0</v>
      </c>
      <c r="L212" s="171">
        <f>(100%-Table57[[#This Row],[10]])*Table57[[#This Row],[11]]</f>
        <v>0</v>
      </c>
      <c r="M212" s="172">
        <f>Table57[[#This Row],[11]]-Table57[[#This Row],[12]]</f>
        <v>0</v>
      </c>
      <c r="N212" s="200">
        <f>'Daftar Pegawai'!I209</f>
        <v>0</v>
      </c>
    </row>
    <row r="213" spans="1:14" s="174" customFormat="1" ht="54.95" customHeight="1" x14ac:dyDescent="0.25">
      <c r="A213" s="164" t="str">
        <f t="shared" si="3"/>
        <v>206.</v>
      </c>
      <c r="B213" s="165" t="str">
        <f>'Rekap Harian'!B216 &amp; CHAR(10) &amp; "NIP. " &amp; 'Rekap Harian'!C216 &amp; CHAR(10) &amp; "Gol. " &amp;'Daftar Pegawai'!H210</f>
        <v xml:space="preserve">0
NIP. 0
Gol. </v>
      </c>
      <c r="C213" s="166">
        <f>'Daftar Pegawai'!D210</f>
        <v>0</v>
      </c>
      <c r="D213" s="167">
        <f>'Daftar Pegawai'!E210</f>
        <v>0</v>
      </c>
      <c r="E213" s="168">
        <f>'Daftar Pegawai'!F210</f>
        <v>0</v>
      </c>
      <c r="F213" s="169">
        <f>IF('Daftar Pegawai'!D210 = "- JPT Pratama", 100%,)</f>
        <v>0</v>
      </c>
      <c r="G213" s="170">
        <f>'Daftar Pegawai'!G210*60%</f>
        <v>0</v>
      </c>
      <c r="H213" s="171">
        <f>(100%-Table57[[#This Row],[6]])*Table57[[#This Row],[7]]</f>
        <v>0</v>
      </c>
      <c r="I213" s="172">
        <f>Table57[[#This Row],[7]]-Table57[[#This Row],[8]]</f>
        <v>0</v>
      </c>
      <c r="J213" s="173">
        <f>100%-'Rekap Harian'!IF216</f>
        <v>0</v>
      </c>
      <c r="K213" s="170">
        <f>'Daftar Pegawai'!G210*40%</f>
        <v>0</v>
      </c>
      <c r="L213" s="171">
        <f>(100%-Table57[[#This Row],[10]])*Table57[[#This Row],[11]]</f>
        <v>0</v>
      </c>
      <c r="M213" s="172">
        <f>Table57[[#This Row],[11]]-Table57[[#This Row],[12]]</f>
        <v>0</v>
      </c>
      <c r="N213" s="200">
        <f>'Daftar Pegawai'!I210</f>
        <v>0</v>
      </c>
    </row>
    <row r="214" spans="1:14" s="174" customFormat="1" ht="54.95" customHeight="1" x14ac:dyDescent="0.25">
      <c r="A214" s="164" t="str">
        <f t="shared" si="3"/>
        <v>207.</v>
      </c>
      <c r="B214" s="165" t="str">
        <f>'Rekap Harian'!B217 &amp; CHAR(10) &amp; "NIP. " &amp; 'Rekap Harian'!C217 &amp; CHAR(10) &amp; "Gol. " &amp;'Daftar Pegawai'!H211</f>
        <v xml:space="preserve">0
NIP. 0
Gol. </v>
      </c>
      <c r="C214" s="166">
        <f>'Daftar Pegawai'!D211</f>
        <v>0</v>
      </c>
      <c r="D214" s="167">
        <f>'Daftar Pegawai'!E211</f>
        <v>0</v>
      </c>
      <c r="E214" s="168">
        <f>'Daftar Pegawai'!F211</f>
        <v>0</v>
      </c>
      <c r="F214" s="169">
        <f>IF('Daftar Pegawai'!D211 = "- JPT Pratama", 100%,)</f>
        <v>0</v>
      </c>
      <c r="G214" s="170">
        <f>'Daftar Pegawai'!G211*60%</f>
        <v>0</v>
      </c>
      <c r="H214" s="171">
        <f>(100%-Table57[[#This Row],[6]])*Table57[[#This Row],[7]]</f>
        <v>0</v>
      </c>
      <c r="I214" s="172">
        <f>Table57[[#This Row],[7]]-Table57[[#This Row],[8]]</f>
        <v>0</v>
      </c>
      <c r="J214" s="173">
        <f>100%-'Rekap Harian'!IF217</f>
        <v>0</v>
      </c>
      <c r="K214" s="170">
        <f>'Daftar Pegawai'!G211*40%</f>
        <v>0</v>
      </c>
      <c r="L214" s="171">
        <f>(100%-Table57[[#This Row],[10]])*Table57[[#This Row],[11]]</f>
        <v>0</v>
      </c>
      <c r="M214" s="172">
        <f>Table57[[#This Row],[11]]-Table57[[#This Row],[12]]</f>
        <v>0</v>
      </c>
      <c r="N214" s="200">
        <f>'Daftar Pegawai'!I211</f>
        <v>0</v>
      </c>
    </row>
    <row r="215" spans="1:14" s="174" customFormat="1" ht="54.95" customHeight="1" x14ac:dyDescent="0.25">
      <c r="A215" s="164" t="str">
        <f t="shared" si="3"/>
        <v>208.</v>
      </c>
      <c r="B215" s="165" t="str">
        <f>'Rekap Harian'!B218 &amp; CHAR(10) &amp; "NIP. " &amp; 'Rekap Harian'!C218 &amp; CHAR(10) &amp; "Gol. " &amp;'Daftar Pegawai'!H212</f>
        <v xml:space="preserve">0
NIP. 0
Gol. </v>
      </c>
      <c r="C215" s="166">
        <f>'Daftar Pegawai'!D212</f>
        <v>0</v>
      </c>
      <c r="D215" s="167">
        <f>'Daftar Pegawai'!E212</f>
        <v>0</v>
      </c>
      <c r="E215" s="168">
        <f>'Daftar Pegawai'!F212</f>
        <v>0</v>
      </c>
      <c r="F215" s="169">
        <f>IF('Daftar Pegawai'!D212 = "- JPT Pratama", 100%,)</f>
        <v>0</v>
      </c>
      <c r="G215" s="170">
        <f>'Daftar Pegawai'!G212*60%</f>
        <v>0</v>
      </c>
      <c r="H215" s="171">
        <f>(100%-Table57[[#This Row],[6]])*Table57[[#This Row],[7]]</f>
        <v>0</v>
      </c>
      <c r="I215" s="172">
        <f>Table57[[#This Row],[7]]-Table57[[#This Row],[8]]</f>
        <v>0</v>
      </c>
      <c r="J215" s="173">
        <f>100%-'Rekap Harian'!IF218</f>
        <v>0</v>
      </c>
      <c r="K215" s="170">
        <f>'Daftar Pegawai'!G212*40%</f>
        <v>0</v>
      </c>
      <c r="L215" s="171">
        <f>(100%-Table57[[#This Row],[10]])*Table57[[#This Row],[11]]</f>
        <v>0</v>
      </c>
      <c r="M215" s="172">
        <f>Table57[[#This Row],[11]]-Table57[[#This Row],[12]]</f>
        <v>0</v>
      </c>
      <c r="N215" s="200">
        <f>'Daftar Pegawai'!I212</f>
        <v>0</v>
      </c>
    </row>
    <row r="216" spans="1:14" s="174" customFormat="1" ht="54.95" customHeight="1" x14ac:dyDescent="0.25">
      <c r="A216" s="164" t="str">
        <f t="shared" si="3"/>
        <v>209.</v>
      </c>
      <c r="B216" s="165" t="str">
        <f>'Rekap Harian'!B219 &amp; CHAR(10) &amp; "NIP. " &amp; 'Rekap Harian'!C219 &amp; CHAR(10) &amp; "Gol. " &amp;'Daftar Pegawai'!H213</f>
        <v xml:space="preserve">0
NIP. 0
Gol. </v>
      </c>
      <c r="C216" s="166">
        <f>'Daftar Pegawai'!D213</f>
        <v>0</v>
      </c>
      <c r="D216" s="167">
        <f>'Daftar Pegawai'!E213</f>
        <v>0</v>
      </c>
      <c r="E216" s="168">
        <f>'Daftar Pegawai'!F213</f>
        <v>0</v>
      </c>
      <c r="F216" s="169">
        <f>IF('Daftar Pegawai'!D213 = "- JPT Pratama", 100%,)</f>
        <v>0</v>
      </c>
      <c r="G216" s="170">
        <f>'Daftar Pegawai'!G213*60%</f>
        <v>0</v>
      </c>
      <c r="H216" s="171">
        <f>(100%-Table57[[#This Row],[6]])*Table57[[#This Row],[7]]</f>
        <v>0</v>
      </c>
      <c r="I216" s="172">
        <f>Table57[[#This Row],[7]]-Table57[[#This Row],[8]]</f>
        <v>0</v>
      </c>
      <c r="J216" s="173">
        <f>100%-'Rekap Harian'!IF219</f>
        <v>0</v>
      </c>
      <c r="K216" s="170">
        <f>'Daftar Pegawai'!G213*40%</f>
        <v>0</v>
      </c>
      <c r="L216" s="171">
        <f>(100%-Table57[[#This Row],[10]])*Table57[[#This Row],[11]]</f>
        <v>0</v>
      </c>
      <c r="M216" s="172">
        <f>Table57[[#This Row],[11]]-Table57[[#This Row],[12]]</f>
        <v>0</v>
      </c>
      <c r="N216" s="200">
        <f>'Daftar Pegawai'!I213</f>
        <v>0</v>
      </c>
    </row>
    <row r="217" spans="1:14" s="174" customFormat="1" ht="54.95" customHeight="1" x14ac:dyDescent="0.25">
      <c r="A217" s="164" t="str">
        <f t="shared" si="3"/>
        <v>210.</v>
      </c>
      <c r="B217" s="165" t="str">
        <f>'Rekap Harian'!B220 &amp; CHAR(10) &amp; "NIP. " &amp; 'Rekap Harian'!C220 &amp; CHAR(10) &amp; "Gol. " &amp;'Daftar Pegawai'!H214</f>
        <v xml:space="preserve">0
NIP. 0
Gol. </v>
      </c>
      <c r="C217" s="166">
        <f>'Daftar Pegawai'!D214</f>
        <v>0</v>
      </c>
      <c r="D217" s="167">
        <f>'Daftar Pegawai'!E214</f>
        <v>0</v>
      </c>
      <c r="E217" s="168">
        <f>'Daftar Pegawai'!F214</f>
        <v>0</v>
      </c>
      <c r="F217" s="169">
        <f>IF('Daftar Pegawai'!D214 = "- JPT Pratama", 100%,)</f>
        <v>0</v>
      </c>
      <c r="G217" s="170">
        <f>'Daftar Pegawai'!G214*60%</f>
        <v>0</v>
      </c>
      <c r="H217" s="171">
        <f>(100%-Table57[[#This Row],[6]])*Table57[[#This Row],[7]]</f>
        <v>0</v>
      </c>
      <c r="I217" s="172">
        <f>Table57[[#This Row],[7]]-Table57[[#This Row],[8]]</f>
        <v>0</v>
      </c>
      <c r="J217" s="173">
        <f>100%-'Rekap Harian'!IF220</f>
        <v>0</v>
      </c>
      <c r="K217" s="170">
        <f>'Daftar Pegawai'!G214*40%</f>
        <v>0</v>
      </c>
      <c r="L217" s="171">
        <f>(100%-Table57[[#This Row],[10]])*Table57[[#This Row],[11]]</f>
        <v>0</v>
      </c>
      <c r="M217" s="172">
        <f>Table57[[#This Row],[11]]-Table57[[#This Row],[12]]</f>
        <v>0</v>
      </c>
      <c r="N217" s="200">
        <f>'Daftar Pegawai'!I214</f>
        <v>0</v>
      </c>
    </row>
    <row r="218" spans="1:14" s="174" customFormat="1" ht="54.95" customHeight="1" x14ac:dyDescent="0.25">
      <c r="A218" s="164" t="str">
        <f t="shared" si="3"/>
        <v>211.</v>
      </c>
      <c r="B218" s="165" t="str">
        <f>'Rekap Harian'!B221 &amp; CHAR(10) &amp; "NIP. " &amp; 'Rekap Harian'!C221 &amp; CHAR(10) &amp; "Gol. " &amp;'Daftar Pegawai'!H215</f>
        <v xml:space="preserve">0
NIP. 0
Gol. </v>
      </c>
      <c r="C218" s="166">
        <f>'Daftar Pegawai'!D215</f>
        <v>0</v>
      </c>
      <c r="D218" s="167">
        <f>'Daftar Pegawai'!E215</f>
        <v>0</v>
      </c>
      <c r="E218" s="168">
        <f>'Daftar Pegawai'!F215</f>
        <v>0</v>
      </c>
      <c r="F218" s="169">
        <f>IF('Daftar Pegawai'!D215 = "- JPT Pratama", 100%,)</f>
        <v>0</v>
      </c>
      <c r="G218" s="170">
        <f>'Daftar Pegawai'!G215*60%</f>
        <v>0</v>
      </c>
      <c r="H218" s="171">
        <f>(100%-Table57[[#This Row],[6]])*Table57[[#This Row],[7]]</f>
        <v>0</v>
      </c>
      <c r="I218" s="172">
        <f>Table57[[#This Row],[7]]-Table57[[#This Row],[8]]</f>
        <v>0</v>
      </c>
      <c r="J218" s="173">
        <f>100%-'Rekap Harian'!IF221</f>
        <v>0</v>
      </c>
      <c r="K218" s="170">
        <f>'Daftar Pegawai'!G215*40%</f>
        <v>0</v>
      </c>
      <c r="L218" s="171">
        <f>(100%-Table57[[#This Row],[10]])*Table57[[#This Row],[11]]</f>
        <v>0</v>
      </c>
      <c r="M218" s="172">
        <f>Table57[[#This Row],[11]]-Table57[[#This Row],[12]]</f>
        <v>0</v>
      </c>
      <c r="N218" s="200">
        <f>'Daftar Pegawai'!I215</f>
        <v>0</v>
      </c>
    </row>
    <row r="219" spans="1:14" s="174" customFormat="1" ht="54.95" customHeight="1" x14ac:dyDescent="0.25">
      <c r="A219" s="164" t="str">
        <f t="shared" si="3"/>
        <v>212.</v>
      </c>
      <c r="B219" s="165" t="str">
        <f>'Rekap Harian'!B222 &amp; CHAR(10) &amp; "NIP. " &amp; 'Rekap Harian'!C222 &amp; CHAR(10) &amp; "Gol. " &amp;'Daftar Pegawai'!H216</f>
        <v xml:space="preserve">0
NIP. 0
Gol. </v>
      </c>
      <c r="C219" s="166">
        <f>'Daftar Pegawai'!D216</f>
        <v>0</v>
      </c>
      <c r="D219" s="167">
        <f>'Daftar Pegawai'!E216</f>
        <v>0</v>
      </c>
      <c r="E219" s="168">
        <f>'Daftar Pegawai'!F216</f>
        <v>0</v>
      </c>
      <c r="F219" s="169">
        <f>IF('Daftar Pegawai'!D216 = "- JPT Pratama", 100%,)</f>
        <v>0</v>
      </c>
      <c r="G219" s="170">
        <f>'Daftar Pegawai'!G216*60%</f>
        <v>0</v>
      </c>
      <c r="H219" s="171">
        <f>(100%-Table57[[#This Row],[6]])*Table57[[#This Row],[7]]</f>
        <v>0</v>
      </c>
      <c r="I219" s="172">
        <f>Table57[[#This Row],[7]]-Table57[[#This Row],[8]]</f>
        <v>0</v>
      </c>
      <c r="J219" s="173">
        <f>100%-'Rekap Harian'!IF222</f>
        <v>0</v>
      </c>
      <c r="K219" s="170">
        <f>'Daftar Pegawai'!G216*40%</f>
        <v>0</v>
      </c>
      <c r="L219" s="171">
        <f>(100%-Table57[[#This Row],[10]])*Table57[[#This Row],[11]]</f>
        <v>0</v>
      </c>
      <c r="M219" s="172">
        <f>Table57[[#This Row],[11]]-Table57[[#This Row],[12]]</f>
        <v>0</v>
      </c>
      <c r="N219" s="200">
        <f>'Daftar Pegawai'!I216</f>
        <v>0</v>
      </c>
    </row>
    <row r="220" spans="1:14" s="174" customFormat="1" ht="54.95" customHeight="1" x14ac:dyDescent="0.25">
      <c r="A220" s="164" t="str">
        <f t="shared" si="3"/>
        <v>213.</v>
      </c>
      <c r="B220" s="165" t="str">
        <f>'Rekap Harian'!B223 &amp; CHAR(10) &amp; "NIP. " &amp; 'Rekap Harian'!C223 &amp; CHAR(10) &amp; "Gol. " &amp;'Daftar Pegawai'!H217</f>
        <v xml:space="preserve">0
NIP. 0
Gol. </v>
      </c>
      <c r="C220" s="166">
        <f>'Daftar Pegawai'!D217</f>
        <v>0</v>
      </c>
      <c r="D220" s="167">
        <f>'Daftar Pegawai'!E217</f>
        <v>0</v>
      </c>
      <c r="E220" s="168">
        <f>'Daftar Pegawai'!F217</f>
        <v>0</v>
      </c>
      <c r="F220" s="169">
        <f>IF('Daftar Pegawai'!D217 = "- JPT Pratama", 100%,)</f>
        <v>0</v>
      </c>
      <c r="G220" s="170">
        <f>'Daftar Pegawai'!G217*60%</f>
        <v>0</v>
      </c>
      <c r="H220" s="171">
        <f>(100%-Table57[[#This Row],[6]])*Table57[[#This Row],[7]]</f>
        <v>0</v>
      </c>
      <c r="I220" s="172">
        <f>Table57[[#This Row],[7]]-Table57[[#This Row],[8]]</f>
        <v>0</v>
      </c>
      <c r="J220" s="173">
        <f>100%-'Rekap Harian'!IF223</f>
        <v>0</v>
      </c>
      <c r="K220" s="170">
        <f>'Daftar Pegawai'!G217*40%</f>
        <v>0</v>
      </c>
      <c r="L220" s="171">
        <f>(100%-Table57[[#This Row],[10]])*Table57[[#This Row],[11]]</f>
        <v>0</v>
      </c>
      <c r="M220" s="172">
        <f>Table57[[#This Row],[11]]-Table57[[#This Row],[12]]</f>
        <v>0</v>
      </c>
      <c r="N220" s="200">
        <f>'Daftar Pegawai'!I217</f>
        <v>0</v>
      </c>
    </row>
    <row r="221" spans="1:14" s="174" customFormat="1" ht="54.95" customHeight="1" x14ac:dyDescent="0.25">
      <c r="A221" s="164" t="str">
        <f t="shared" si="3"/>
        <v>214.</v>
      </c>
      <c r="B221" s="165" t="str">
        <f>'Rekap Harian'!B224 &amp; CHAR(10) &amp; "NIP. " &amp; 'Rekap Harian'!C224 &amp; CHAR(10) &amp; "Gol. " &amp;'Daftar Pegawai'!H218</f>
        <v xml:space="preserve">0
NIP. 0
Gol. </v>
      </c>
      <c r="C221" s="166">
        <f>'Daftar Pegawai'!D218</f>
        <v>0</v>
      </c>
      <c r="D221" s="167">
        <f>'Daftar Pegawai'!E218</f>
        <v>0</v>
      </c>
      <c r="E221" s="168">
        <f>'Daftar Pegawai'!F218</f>
        <v>0</v>
      </c>
      <c r="F221" s="169">
        <f>IF('Daftar Pegawai'!D218 = "- JPT Pratama", 100%,)</f>
        <v>0</v>
      </c>
      <c r="G221" s="170">
        <f>'Daftar Pegawai'!G218*60%</f>
        <v>0</v>
      </c>
      <c r="H221" s="171">
        <f>(100%-Table57[[#This Row],[6]])*Table57[[#This Row],[7]]</f>
        <v>0</v>
      </c>
      <c r="I221" s="172">
        <f>Table57[[#This Row],[7]]-Table57[[#This Row],[8]]</f>
        <v>0</v>
      </c>
      <c r="J221" s="173">
        <f>100%-'Rekap Harian'!IF224</f>
        <v>0</v>
      </c>
      <c r="K221" s="170">
        <f>'Daftar Pegawai'!G218*40%</f>
        <v>0</v>
      </c>
      <c r="L221" s="171">
        <f>(100%-Table57[[#This Row],[10]])*Table57[[#This Row],[11]]</f>
        <v>0</v>
      </c>
      <c r="M221" s="172">
        <f>Table57[[#This Row],[11]]-Table57[[#This Row],[12]]</f>
        <v>0</v>
      </c>
      <c r="N221" s="200">
        <f>'Daftar Pegawai'!I218</f>
        <v>0</v>
      </c>
    </row>
    <row r="222" spans="1:14" s="174" customFormat="1" ht="54.95" customHeight="1" x14ac:dyDescent="0.25">
      <c r="A222" s="164" t="str">
        <f t="shared" si="3"/>
        <v>215.</v>
      </c>
      <c r="B222" s="165" t="str">
        <f>'Rekap Harian'!B225 &amp; CHAR(10) &amp; "NIP. " &amp; 'Rekap Harian'!C225 &amp; CHAR(10) &amp; "Gol. " &amp;'Daftar Pegawai'!H219</f>
        <v xml:space="preserve">0
NIP. 0
Gol. </v>
      </c>
      <c r="C222" s="166">
        <f>'Daftar Pegawai'!D219</f>
        <v>0</v>
      </c>
      <c r="D222" s="167">
        <f>'Daftar Pegawai'!E219</f>
        <v>0</v>
      </c>
      <c r="E222" s="168">
        <f>'Daftar Pegawai'!F219</f>
        <v>0</v>
      </c>
      <c r="F222" s="169">
        <f>IF('Daftar Pegawai'!D219 = "- JPT Pratama", 100%,)</f>
        <v>0</v>
      </c>
      <c r="G222" s="170">
        <f>'Daftar Pegawai'!G219*60%</f>
        <v>0</v>
      </c>
      <c r="H222" s="171">
        <f>(100%-Table57[[#This Row],[6]])*Table57[[#This Row],[7]]</f>
        <v>0</v>
      </c>
      <c r="I222" s="172">
        <f>Table57[[#This Row],[7]]-Table57[[#This Row],[8]]</f>
        <v>0</v>
      </c>
      <c r="J222" s="173">
        <f>100%-'Rekap Harian'!IF225</f>
        <v>0</v>
      </c>
      <c r="K222" s="170">
        <f>'Daftar Pegawai'!G219*40%</f>
        <v>0</v>
      </c>
      <c r="L222" s="171">
        <f>(100%-Table57[[#This Row],[10]])*Table57[[#This Row],[11]]</f>
        <v>0</v>
      </c>
      <c r="M222" s="172">
        <f>Table57[[#This Row],[11]]-Table57[[#This Row],[12]]</f>
        <v>0</v>
      </c>
      <c r="N222" s="200">
        <f>'Daftar Pegawai'!I219</f>
        <v>0</v>
      </c>
    </row>
    <row r="223" spans="1:14" s="174" customFormat="1" ht="54.95" customHeight="1" x14ac:dyDescent="0.25">
      <c r="A223" s="164" t="str">
        <f t="shared" si="3"/>
        <v>216.</v>
      </c>
      <c r="B223" s="165" t="str">
        <f>'Rekap Harian'!B226 &amp; CHAR(10) &amp; "NIP. " &amp; 'Rekap Harian'!C226 &amp; CHAR(10) &amp; "Gol. " &amp;'Daftar Pegawai'!H220</f>
        <v xml:space="preserve">0
NIP. 0
Gol. </v>
      </c>
      <c r="C223" s="166">
        <f>'Daftar Pegawai'!D220</f>
        <v>0</v>
      </c>
      <c r="D223" s="167">
        <f>'Daftar Pegawai'!E220</f>
        <v>0</v>
      </c>
      <c r="E223" s="168">
        <f>'Daftar Pegawai'!F220</f>
        <v>0</v>
      </c>
      <c r="F223" s="169">
        <f>IF('Daftar Pegawai'!D220 = "- JPT Pratama", 100%,)</f>
        <v>0</v>
      </c>
      <c r="G223" s="170">
        <f>'Daftar Pegawai'!G220*60%</f>
        <v>0</v>
      </c>
      <c r="H223" s="171">
        <f>(100%-Table57[[#This Row],[6]])*Table57[[#This Row],[7]]</f>
        <v>0</v>
      </c>
      <c r="I223" s="172">
        <f>Table57[[#This Row],[7]]-Table57[[#This Row],[8]]</f>
        <v>0</v>
      </c>
      <c r="J223" s="173">
        <f>100%-'Rekap Harian'!IF226</f>
        <v>0</v>
      </c>
      <c r="K223" s="170">
        <f>'Daftar Pegawai'!G220*40%</f>
        <v>0</v>
      </c>
      <c r="L223" s="171">
        <f>(100%-Table57[[#This Row],[10]])*Table57[[#This Row],[11]]</f>
        <v>0</v>
      </c>
      <c r="M223" s="172">
        <f>Table57[[#This Row],[11]]-Table57[[#This Row],[12]]</f>
        <v>0</v>
      </c>
      <c r="N223" s="200">
        <f>'Daftar Pegawai'!I220</f>
        <v>0</v>
      </c>
    </row>
    <row r="224" spans="1:14" s="174" customFormat="1" ht="54.95" customHeight="1" x14ac:dyDescent="0.25">
      <c r="A224" s="164" t="str">
        <f t="shared" si="3"/>
        <v>217.</v>
      </c>
      <c r="B224" s="165" t="str">
        <f>'Rekap Harian'!B227 &amp; CHAR(10) &amp; "NIP. " &amp; 'Rekap Harian'!C227 &amp; CHAR(10) &amp; "Gol. " &amp;'Daftar Pegawai'!H221</f>
        <v xml:space="preserve">0
NIP. 0
Gol. </v>
      </c>
      <c r="C224" s="166">
        <f>'Daftar Pegawai'!D221</f>
        <v>0</v>
      </c>
      <c r="D224" s="167">
        <f>'Daftar Pegawai'!E221</f>
        <v>0</v>
      </c>
      <c r="E224" s="168">
        <f>'Daftar Pegawai'!F221</f>
        <v>0</v>
      </c>
      <c r="F224" s="169">
        <f>IF('Daftar Pegawai'!D221 = "- JPT Pratama", 100%,)</f>
        <v>0</v>
      </c>
      <c r="G224" s="170">
        <f>'Daftar Pegawai'!G221*60%</f>
        <v>0</v>
      </c>
      <c r="H224" s="171">
        <f>(100%-Table57[[#This Row],[6]])*Table57[[#This Row],[7]]</f>
        <v>0</v>
      </c>
      <c r="I224" s="172">
        <f>Table57[[#This Row],[7]]-Table57[[#This Row],[8]]</f>
        <v>0</v>
      </c>
      <c r="J224" s="173">
        <f>100%-'Rekap Harian'!IF227</f>
        <v>0</v>
      </c>
      <c r="K224" s="170">
        <f>'Daftar Pegawai'!G221*40%</f>
        <v>0</v>
      </c>
      <c r="L224" s="171">
        <f>(100%-Table57[[#This Row],[10]])*Table57[[#This Row],[11]]</f>
        <v>0</v>
      </c>
      <c r="M224" s="172">
        <f>Table57[[#This Row],[11]]-Table57[[#This Row],[12]]</f>
        <v>0</v>
      </c>
      <c r="N224" s="200">
        <f>'Daftar Pegawai'!I221</f>
        <v>0</v>
      </c>
    </row>
    <row r="225" spans="1:14" s="174" customFormat="1" ht="54.95" customHeight="1" x14ac:dyDescent="0.25">
      <c r="A225" s="164" t="str">
        <f t="shared" si="3"/>
        <v>218.</v>
      </c>
      <c r="B225" s="165" t="str">
        <f>'Rekap Harian'!B228 &amp; CHAR(10) &amp; "NIP. " &amp; 'Rekap Harian'!C228 &amp; CHAR(10) &amp; "Gol. " &amp;'Daftar Pegawai'!H222</f>
        <v xml:space="preserve">0
NIP. 0
Gol. </v>
      </c>
      <c r="C225" s="166">
        <f>'Daftar Pegawai'!D222</f>
        <v>0</v>
      </c>
      <c r="D225" s="167">
        <f>'Daftar Pegawai'!E222</f>
        <v>0</v>
      </c>
      <c r="E225" s="168">
        <f>'Daftar Pegawai'!F222</f>
        <v>0</v>
      </c>
      <c r="F225" s="169">
        <f>IF('Daftar Pegawai'!D222 = "- JPT Pratama", 100%,)</f>
        <v>0</v>
      </c>
      <c r="G225" s="170">
        <f>'Daftar Pegawai'!G222*60%</f>
        <v>0</v>
      </c>
      <c r="H225" s="171">
        <f>(100%-Table57[[#This Row],[6]])*Table57[[#This Row],[7]]</f>
        <v>0</v>
      </c>
      <c r="I225" s="172">
        <f>Table57[[#This Row],[7]]-Table57[[#This Row],[8]]</f>
        <v>0</v>
      </c>
      <c r="J225" s="173">
        <f>100%-'Rekap Harian'!IF228</f>
        <v>0</v>
      </c>
      <c r="K225" s="170">
        <f>'Daftar Pegawai'!G222*40%</f>
        <v>0</v>
      </c>
      <c r="L225" s="171">
        <f>(100%-Table57[[#This Row],[10]])*Table57[[#This Row],[11]]</f>
        <v>0</v>
      </c>
      <c r="M225" s="172">
        <f>Table57[[#This Row],[11]]-Table57[[#This Row],[12]]</f>
        <v>0</v>
      </c>
      <c r="N225" s="200">
        <f>'Daftar Pegawai'!I222</f>
        <v>0</v>
      </c>
    </row>
    <row r="226" spans="1:14" s="174" customFormat="1" ht="54.95" customHeight="1" x14ac:dyDescent="0.25">
      <c r="A226" s="164" t="str">
        <f t="shared" si="3"/>
        <v>219.</v>
      </c>
      <c r="B226" s="165" t="str">
        <f>'Rekap Harian'!B229 &amp; CHAR(10) &amp; "NIP. " &amp; 'Rekap Harian'!C229 &amp; CHAR(10) &amp; "Gol. " &amp;'Daftar Pegawai'!H223</f>
        <v xml:space="preserve">0
NIP. 0
Gol. </v>
      </c>
      <c r="C226" s="166">
        <f>'Daftar Pegawai'!D223</f>
        <v>0</v>
      </c>
      <c r="D226" s="167">
        <f>'Daftar Pegawai'!E223</f>
        <v>0</v>
      </c>
      <c r="E226" s="168">
        <f>'Daftar Pegawai'!F223</f>
        <v>0</v>
      </c>
      <c r="F226" s="169">
        <f>IF('Daftar Pegawai'!D223 = "- JPT Pratama", 100%,)</f>
        <v>0</v>
      </c>
      <c r="G226" s="170">
        <f>'Daftar Pegawai'!G223*60%</f>
        <v>0</v>
      </c>
      <c r="H226" s="171">
        <f>(100%-Table57[[#This Row],[6]])*Table57[[#This Row],[7]]</f>
        <v>0</v>
      </c>
      <c r="I226" s="172">
        <f>Table57[[#This Row],[7]]-Table57[[#This Row],[8]]</f>
        <v>0</v>
      </c>
      <c r="J226" s="173">
        <f>100%-'Rekap Harian'!IF229</f>
        <v>0</v>
      </c>
      <c r="K226" s="170">
        <f>'Daftar Pegawai'!G223*40%</f>
        <v>0</v>
      </c>
      <c r="L226" s="171">
        <f>(100%-Table57[[#This Row],[10]])*Table57[[#This Row],[11]]</f>
        <v>0</v>
      </c>
      <c r="M226" s="172">
        <f>Table57[[#This Row],[11]]-Table57[[#This Row],[12]]</f>
        <v>0</v>
      </c>
      <c r="N226" s="200">
        <f>'Daftar Pegawai'!I223</f>
        <v>0</v>
      </c>
    </row>
    <row r="227" spans="1:14" s="174" customFormat="1" ht="54.95" customHeight="1" x14ac:dyDescent="0.25">
      <c r="A227" s="164" t="str">
        <f t="shared" si="3"/>
        <v>220.</v>
      </c>
      <c r="B227" s="165" t="str">
        <f>'Rekap Harian'!B230 &amp; CHAR(10) &amp; "NIP. " &amp; 'Rekap Harian'!C230 &amp; CHAR(10) &amp; "Gol. " &amp;'Daftar Pegawai'!H224</f>
        <v xml:space="preserve">0
NIP. 0
Gol. </v>
      </c>
      <c r="C227" s="166">
        <f>'Daftar Pegawai'!D224</f>
        <v>0</v>
      </c>
      <c r="D227" s="167">
        <f>'Daftar Pegawai'!E224</f>
        <v>0</v>
      </c>
      <c r="E227" s="168">
        <f>'Daftar Pegawai'!F224</f>
        <v>0</v>
      </c>
      <c r="F227" s="169">
        <f>IF('Daftar Pegawai'!D224 = "- JPT Pratama", 100%,)</f>
        <v>0</v>
      </c>
      <c r="G227" s="170">
        <f>'Daftar Pegawai'!G224*60%</f>
        <v>0</v>
      </c>
      <c r="H227" s="171">
        <f>(100%-Table57[[#This Row],[6]])*Table57[[#This Row],[7]]</f>
        <v>0</v>
      </c>
      <c r="I227" s="172">
        <f>Table57[[#This Row],[7]]-Table57[[#This Row],[8]]</f>
        <v>0</v>
      </c>
      <c r="J227" s="173">
        <f>100%-'Rekap Harian'!IF230</f>
        <v>0</v>
      </c>
      <c r="K227" s="170">
        <f>'Daftar Pegawai'!G224*40%</f>
        <v>0</v>
      </c>
      <c r="L227" s="171">
        <f>(100%-Table57[[#This Row],[10]])*Table57[[#This Row],[11]]</f>
        <v>0</v>
      </c>
      <c r="M227" s="172">
        <f>Table57[[#This Row],[11]]-Table57[[#This Row],[12]]</f>
        <v>0</v>
      </c>
      <c r="N227" s="200">
        <f>'Daftar Pegawai'!I224</f>
        <v>0</v>
      </c>
    </row>
    <row r="228" spans="1:14" s="174" customFormat="1" ht="54.95" customHeight="1" x14ac:dyDescent="0.25">
      <c r="A228" s="164" t="str">
        <f t="shared" si="3"/>
        <v>221.</v>
      </c>
      <c r="B228" s="165" t="str">
        <f>'Rekap Harian'!B231 &amp; CHAR(10) &amp; "NIP. " &amp; 'Rekap Harian'!C231 &amp; CHAR(10) &amp; "Gol. " &amp;'Daftar Pegawai'!H225</f>
        <v xml:space="preserve">0
NIP. 0
Gol. </v>
      </c>
      <c r="C228" s="166">
        <f>'Daftar Pegawai'!D225</f>
        <v>0</v>
      </c>
      <c r="D228" s="167">
        <f>'Daftar Pegawai'!E225</f>
        <v>0</v>
      </c>
      <c r="E228" s="168">
        <f>'Daftar Pegawai'!F225</f>
        <v>0</v>
      </c>
      <c r="F228" s="169">
        <f>IF('Daftar Pegawai'!D225 = "- JPT Pratama", 100%,)</f>
        <v>0</v>
      </c>
      <c r="G228" s="170">
        <f>'Daftar Pegawai'!G225*60%</f>
        <v>0</v>
      </c>
      <c r="H228" s="171">
        <f>(100%-Table57[[#This Row],[6]])*Table57[[#This Row],[7]]</f>
        <v>0</v>
      </c>
      <c r="I228" s="172">
        <f>Table57[[#This Row],[7]]-Table57[[#This Row],[8]]</f>
        <v>0</v>
      </c>
      <c r="J228" s="173">
        <f>100%-'Rekap Harian'!IF231</f>
        <v>0</v>
      </c>
      <c r="K228" s="170">
        <f>'Daftar Pegawai'!G225*40%</f>
        <v>0</v>
      </c>
      <c r="L228" s="171">
        <f>(100%-Table57[[#This Row],[10]])*Table57[[#This Row],[11]]</f>
        <v>0</v>
      </c>
      <c r="M228" s="172">
        <f>Table57[[#This Row],[11]]-Table57[[#This Row],[12]]</f>
        <v>0</v>
      </c>
      <c r="N228" s="200">
        <f>'Daftar Pegawai'!I225</f>
        <v>0</v>
      </c>
    </row>
    <row r="229" spans="1:14" s="174" customFormat="1" ht="54.95" customHeight="1" x14ac:dyDescent="0.25">
      <c r="A229" s="164" t="str">
        <f t="shared" si="3"/>
        <v>222.</v>
      </c>
      <c r="B229" s="165" t="str">
        <f>'Rekap Harian'!B232 &amp; CHAR(10) &amp; "NIP. " &amp; 'Rekap Harian'!C232 &amp; CHAR(10) &amp; "Gol. " &amp;'Daftar Pegawai'!H226</f>
        <v xml:space="preserve">0
NIP. 0
Gol. </v>
      </c>
      <c r="C229" s="166">
        <f>'Daftar Pegawai'!D226</f>
        <v>0</v>
      </c>
      <c r="D229" s="167">
        <f>'Daftar Pegawai'!E226</f>
        <v>0</v>
      </c>
      <c r="E229" s="168">
        <f>'Daftar Pegawai'!F226</f>
        <v>0</v>
      </c>
      <c r="F229" s="169">
        <f>IF('Daftar Pegawai'!D226 = "- JPT Pratama", 100%,)</f>
        <v>0</v>
      </c>
      <c r="G229" s="170">
        <f>'Daftar Pegawai'!G226*60%</f>
        <v>0</v>
      </c>
      <c r="H229" s="171">
        <f>(100%-Table57[[#This Row],[6]])*Table57[[#This Row],[7]]</f>
        <v>0</v>
      </c>
      <c r="I229" s="172">
        <f>Table57[[#This Row],[7]]-Table57[[#This Row],[8]]</f>
        <v>0</v>
      </c>
      <c r="J229" s="173">
        <f>100%-'Rekap Harian'!IF232</f>
        <v>0</v>
      </c>
      <c r="K229" s="170">
        <f>'Daftar Pegawai'!G226*40%</f>
        <v>0</v>
      </c>
      <c r="L229" s="171">
        <f>(100%-Table57[[#This Row],[10]])*Table57[[#This Row],[11]]</f>
        <v>0</v>
      </c>
      <c r="M229" s="172">
        <f>Table57[[#This Row],[11]]-Table57[[#This Row],[12]]</f>
        <v>0</v>
      </c>
      <c r="N229" s="200">
        <f>'Daftar Pegawai'!I226</f>
        <v>0</v>
      </c>
    </row>
    <row r="230" spans="1:14" s="174" customFormat="1" ht="54.95" customHeight="1" x14ac:dyDescent="0.25">
      <c r="A230" s="164" t="str">
        <f t="shared" si="3"/>
        <v>223.</v>
      </c>
      <c r="B230" s="165" t="str">
        <f>'Rekap Harian'!B233 &amp; CHAR(10) &amp; "NIP. " &amp; 'Rekap Harian'!C233 &amp; CHAR(10) &amp; "Gol. " &amp;'Daftar Pegawai'!H227</f>
        <v xml:space="preserve">0
NIP. 0
Gol. </v>
      </c>
      <c r="C230" s="166">
        <f>'Daftar Pegawai'!D227</f>
        <v>0</v>
      </c>
      <c r="D230" s="167">
        <f>'Daftar Pegawai'!E227</f>
        <v>0</v>
      </c>
      <c r="E230" s="168">
        <f>'Daftar Pegawai'!F227</f>
        <v>0</v>
      </c>
      <c r="F230" s="169">
        <f>IF('Daftar Pegawai'!D227 = "- JPT Pratama", 100%,)</f>
        <v>0</v>
      </c>
      <c r="G230" s="170">
        <f>'Daftar Pegawai'!G227*60%</f>
        <v>0</v>
      </c>
      <c r="H230" s="171">
        <f>(100%-Table57[[#This Row],[6]])*Table57[[#This Row],[7]]</f>
        <v>0</v>
      </c>
      <c r="I230" s="172">
        <f>Table57[[#This Row],[7]]-Table57[[#This Row],[8]]</f>
        <v>0</v>
      </c>
      <c r="J230" s="173">
        <f>100%-'Rekap Harian'!IF233</f>
        <v>0</v>
      </c>
      <c r="K230" s="170">
        <f>'Daftar Pegawai'!G227*40%</f>
        <v>0</v>
      </c>
      <c r="L230" s="171">
        <f>(100%-Table57[[#This Row],[10]])*Table57[[#This Row],[11]]</f>
        <v>0</v>
      </c>
      <c r="M230" s="172">
        <f>Table57[[#This Row],[11]]-Table57[[#This Row],[12]]</f>
        <v>0</v>
      </c>
      <c r="N230" s="200">
        <f>'Daftar Pegawai'!I227</f>
        <v>0</v>
      </c>
    </row>
    <row r="231" spans="1:14" s="174" customFormat="1" ht="54.95" customHeight="1" x14ac:dyDescent="0.25">
      <c r="A231" s="164" t="str">
        <f t="shared" si="3"/>
        <v>224.</v>
      </c>
      <c r="B231" s="165" t="str">
        <f>'Rekap Harian'!B234 &amp; CHAR(10) &amp; "NIP. " &amp; 'Rekap Harian'!C234 &amp; CHAR(10) &amp; "Gol. " &amp;'Daftar Pegawai'!H228</f>
        <v xml:space="preserve">0
NIP. 0
Gol. </v>
      </c>
      <c r="C231" s="166">
        <f>'Daftar Pegawai'!D228</f>
        <v>0</v>
      </c>
      <c r="D231" s="167">
        <f>'Daftar Pegawai'!E228</f>
        <v>0</v>
      </c>
      <c r="E231" s="168">
        <f>'Daftar Pegawai'!F228</f>
        <v>0</v>
      </c>
      <c r="F231" s="169">
        <f>IF('Daftar Pegawai'!D228 = "- JPT Pratama", 100%,)</f>
        <v>0</v>
      </c>
      <c r="G231" s="170">
        <f>'Daftar Pegawai'!G228*60%</f>
        <v>0</v>
      </c>
      <c r="H231" s="171">
        <f>(100%-Table57[[#This Row],[6]])*Table57[[#This Row],[7]]</f>
        <v>0</v>
      </c>
      <c r="I231" s="172">
        <f>Table57[[#This Row],[7]]-Table57[[#This Row],[8]]</f>
        <v>0</v>
      </c>
      <c r="J231" s="173">
        <f>100%-'Rekap Harian'!IF234</f>
        <v>0</v>
      </c>
      <c r="K231" s="170">
        <f>'Daftar Pegawai'!G228*40%</f>
        <v>0</v>
      </c>
      <c r="L231" s="171">
        <f>(100%-Table57[[#This Row],[10]])*Table57[[#This Row],[11]]</f>
        <v>0</v>
      </c>
      <c r="M231" s="172">
        <f>Table57[[#This Row],[11]]-Table57[[#This Row],[12]]</f>
        <v>0</v>
      </c>
      <c r="N231" s="200">
        <f>'Daftar Pegawai'!I228</f>
        <v>0</v>
      </c>
    </row>
    <row r="232" spans="1:14" s="174" customFormat="1" ht="54.95" customHeight="1" x14ac:dyDescent="0.25">
      <c r="A232" s="164" t="str">
        <f t="shared" si="3"/>
        <v>225.</v>
      </c>
      <c r="B232" s="165" t="str">
        <f>'Rekap Harian'!B235 &amp; CHAR(10) &amp; "NIP. " &amp; 'Rekap Harian'!C235 &amp; CHAR(10) &amp; "Gol. " &amp;'Daftar Pegawai'!H229</f>
        <v xml:space="preserve">0
NIP. 0
Gol. </v>
      </c>
      <c r="C232" s="166">
        <f>'Daftar Pegawai'!D229</f>
        <v>0</v>
      </c>
      <c r="D232" s="167">
        <f>'Daftar Pegawai'!E229</f>
        <v>0</v>
      </c>
      <c r="E232" s="168">
        <f>'Daftar Pegawai'!F229</f>
        <v>0</v>
      </c>
      <c r="F232" s="169">
        <f>IF('Daftar Pegawai'!D229 = "- JPT Pratama", 100%,)</f>
        <v>0</v>
      </c>
      <c r="G232" s="170">
        <f>'Daftar Pegawai'!G229*60%</f>
        <v>0</v>
      </c>
      <c r="H232" s="171">
        <f>(100%-Table57[[#This Row],[6]])*Table57[[#This Row],[7]]</f>
        <v>0</v>
      </c>
      <c r="I232" s="172">
        <f>Table57[[#This Row],[7]]-Table57[[#This Row],[8]]</f>
        <v>0</v>
      </c>
      <c r="J232" s="173">
        <f>100%-'Rekap Harian'!IF235</f>
        <v>0</v>
      </c>
      <c r="K232" s="170">
        <f>'Daftar Pegawai'!G229*40%</f>
        <v>0</v>
      </c>
      <c r="L232" s="171">
        <f>(100%-Table57[[#This Row],[10]])*Table57[[#This Row],[11]]</f>
        <v>0</v>
      </c>
      <c r="M232" s="172">
        <f>Table57[[#This Row],[11]]-Table57[[#This Row],[12]]</f>
        <v>0</v>
      </c>
      <c r="N232" s="200">
        <f>'Daftar Pegawai'!I229</f>
        <v>0</v>
      </c>
    </row>
    <row r="233" spans="1:14" s="174" customFormat="1" ht="54.95" customHeight="1" x14ac:dyDescent="0.25">
      <c r="A233" s="164" t="str">
        <f t="shared" si="3"/>
        <v>226.</v>
      </c>
      <c r="B233" s="165" t="str">
        <f>'Rekap Harian'!B236 &amp; CHAR(10) &amp; "NIP. " &amp; 'Rekap Harian'!C236 &amp; CHAR(10) &amp; "Gol. " &amp;'Daftar Pegawai'!H230</f>
        <v xml:space="preserve">0
NIP. 0
Gol. </v>
      </c>
      <c r="C233" s="166">
        <f>'Daftar Pegawai'!D230</f>
        <v>0</v>
      </c>
      <c r="D233" s="167">
        <f>'Daftar Pegawai'!E230</f>
        <v>0</v>
      </c>
      <c r="E233" s="168">
        <f>'Daftar Pegawai'!F230</f>
        <v>0</v>
      </c>
      <c r="F233" s="169">
        <f>IF('Daftar Pegawai'!D230 = "- JPT Pratama", 100%,)</f>
        <v>0</v>
      </c>
      <c r="G233" s="170">
        <f>'Daftar Pegawai'!G230*60%</f>
        <v>0</v>
      </c>
      <c r="H233" s="171">
        <f>(100%-Table57[[#This Row],[6]])*Table57[[#This Row],[7]]</f>
        <v>0</v>
      </c>
      <c r="I233" s="172">
        <f>Table57[[#This Row],[7]]-Table57[[#This Row],[8]]</f>
        <v>0</v>
      </c>
      <c r="J233" s="173">
        <f>100%-'Rekap Harian'!IF236</f>
        <v>0</v>
      </c>
      <c r="K233" s="170">
        <f>'Daftar Pegawai'!G230*40%</f>
        <v>0</v>
      </c>
      <c r="L233" s="171">
        <f>(100%-Table57[[#This Row],[10]])*Table57[[#This Row],[11]]</f>
        <v>0</v>
      </c>
      <c r="M233" s="172">
        <f>Table57[[#This Row],[11]]-Table57[[#This Row],[12]]</f>
        <v>0</v>
      </c>
      <c r="N233" s="200">
        <f>'Daftar Pegawai'!I230</f>
        <v>0</v>
      </c>
    </row>
    <row r="234" spans="1:14" s="174" customFormat="1" ht="54.95" customHeight="1" x14ac:dyDescent="0.25">
      <c r="A234" s="164" t="str">
        <f t="shared" si="3"/>
        <v>227.</v>
      </c>
      <c r="B234" s="165" t="str">
        <f>'Rekap Harian'!B237 &amp; CHAR(10) &amp; "NIP. " &amp; 'Rekap Harian'!C237 &amp; CHAR(10) &amp; "Gol. " &amp;'Daftar Pegawai'!H231</f>
        <v xml:space="preserve">0
NIP. 0
Gol. </v>
      </c>
      <c r="C234" s="166">
        <f>'Daftar Pegawai'!D231</f>
        <v>0</v>
      </c>
      <c r="D234" s="167">
        <f>'Daftar Pegawai'!E231</f>
        <v>0</v>
      </c>
      <c r="E234" s="168">
        <f>'Daftar Pegawai'!F231</f>
        <v>0</v>
      </c>
      <c r="F234" s="169">
        <f>IF('Daftar Pegawai'!D231 = "- JPT Pratama", 100%,)</f>
        <v>0</v>
      </c>
      <c r="G234" s="170">
        <f>'Daftar Pegawai'!G231*60%</f>
        <v>0</v>
      </c>
      <c r="H234" s="171">
        <f>(100%-Table57[[#This Row],[6]])*Table57[[#This Row],[7]]</f>
        <v>0</v>
      </c>
      <c r="I234" s="172">
        <f>Table57[[#This Row],[7]]-Table57[[#This Row],[8]]</f>
        <v>0</v>
      </c>
      <c r="J234" s="173">
        <f>100%-'Rekap Harian'!IF237</f>
        <v>0</v>
      </c>
      <c r="K234" s="170">
        <f>'Daftar Pegawai'!G231*40%</f>
        <v>0</v>
      </c>
      <c r="L234" s="171">
        <f>(100%-Table57[[#This Row],[10]])*Table57[[#This Row],[11]]</f>
        <v>0</v>
      </c>
      <c r="M234" s="172">
        <f>Table57[[#This Row],[11]]-Table57[[#This Row],[12]]</f>
        <v>0</v>
      </c>
      <c r="N234" s="200">
        <f>'Daftar Pegawai'!I231</f>
        <v>0</v>
      </c>
    </row>
    <row r="235" spans="1:14" s="174" customFormat="1" ht="54.95" customHeight="1" x14ac:dyDescent="0.25">
      <c r="A235" s="164" t="str">
        <f t="shared" si="3"/>
        <v>228.</v>
      </c>
      <c r="B235" s="165" t="str">
        <f>'Rekap Harian'!B238 &amp; CHAR(10) &amp; "NIP. " &amp; 'Rekap Harian'!C238 &amp; CHAR(10) &amp; "Gol. " &amp;'Daftar Pegawai'!H232</f>
        <v xml:space="preserve">0
NIP. 0
Gol. </v>
      </c>
      <c r="C235" s="166">
        <f>'Daftar Pegawai'!D232</f>
        <v>0</v>
      </c>
      <c r="D235" s="167">
        <f>'Daftar Pegawai'!E232</f>
        <v>0</v>
      </c>
      <c r="E235" s="168">
        <f>'Daftar Pegawai'!F232</f>
        <v>0</v>
      </c>
      <c r="F235" s="169">
        <f>IF('Daftar Pegawai'!D232 = "- JPT Pratama", 100%,)</f>
        <v>0</v>
      </c>
      <c r="G235" s="170">
        <f>'Daftar Pegawai'!G232*60%</f>
        <v>0</v>
      </c>
      <c r="H235" s="171">
        <f>(100%-Table57[[#This Row],[6]])*Table57[[#This Row],[7]]</f>
        <v>0</v>
      </c>
      <c r="I235" s="172">
        <f>Table57[[#This Row],[7]]-Table57[[#This Row],[8]]</f>
        <v>0</v>
      </c>
      <c r="J235" s="173">
        <f>100%-'Rekap Harian'!IF238</f>
        <v>0</v>
      </c>
      <c r="K235" s="170">
        <f>'Daftar Pegawai'!G232*40%</f>
        <v>0</v>
      </c>
      <c r="L235" s="171">
        <f>(100%-Table57[[#This Row],[10]])*Table57[[#This Row],[11]]</f>
        <v>0</v>
      </c>
      <c r="M235" s="172">
        <f>Table57[[#This Row],[11]]-Table57[[#This Row],[12]]</f>
        <v>0</v>
      </c>
      <c r="N235" s="200">
        <f>'Daftar Pegawai'!I232</f>
        <v>0</v>
      </c>
    </row>
    <row r="236" spans="1:14" s="174" customFormat="1" ht="54.95" customHeight="1" x14ac:dyDescent="0.25">
      <c r="A236" s="164" t="str">
        <f t="shared" si="3"/>
        <v>229.</v>
      </c>
      <c r="B236" s="165" t="str">
        <f>'Rekap Harian'!B239 &amp; CHAR(10) &amp; "NIP. " &amp; 'Rekap Harian'!C239 &amp; CHAR(10) &amp; "Gol. " &amp;'Daftar Pegawai'!H233</f>
        <v xml:space="preserve">0
NIP. 0
Gol. </v>
      </c>
      <c r="C236" s="166">
        <f>'Daftar Pegawai'!D233</f>
        <v>0</v>
      </c>
      <c r="D236" s="167">
        <f>'Daftar Pegawai'!E233</f>
        <v>0</v>
      </c>
      <c r="E236" s="168">
        <f>'Daftar Pegawai'!F233</f>
        <v>0</v>
      </c>
      <c r="F236" s="169">
        <f>IF('Daftar Pegawai'!D233 = "- JPT Pratama", 100%,)</f>
        <v>0</v>
      </c>
      <c r="G236" s="170">
        <f>'Daftar Pegawai'!G233*60%</f>
        <v>0</v>
      </c>
      <c r="H236" s="171">
        <f>(100%-Table57[[#This Row],[6]])*Table57[[#This Row],[7]]</f>
        <v>0</v>
      </c>
      <c r="I236" s="172">
        <f>Table57[[#This Row],[7]]-Table57[[#This Row],[8]]</f>
        <v>0</v>
      </c>
      <c r="J236" s="173">
        <f>100%-'Rekap Harian'!IF239</f>
        <v>0</v>
      </c>
      <c r="K236" s="170">
        <f>'Daftar Pegawai'!G233*40%</f>
        <v>0</v>
      </c>
      <c r="L236" s="171">
        <f>(100%-Table57[[#This Row],[10]])*Table57[[#This Row],[11]]</f>
        <v>0</v>
      </c>
      <c r="M236" s="172">
        <f>Table57[[#This Row],[11]]-Table57[[#This Row],[12]]</f>
        <v>0</v>
      </c>
      <c r="N236" s="200">
        <f>'Daftar Pegawai'!I233</f>
        <v>0</v>
      </c>
    </row>
    <row r="237" spans="1:14" s="174" customFormat="1" ht="54.95" customHeight="1" x14ac:dyDescent="0.25">
      <c r="A237" s="164" t="str">
        <f t="shared" si="3"/>
        <v>230.</v>
      </c>
      <c r="B237" s="165" t="str">
        <f>'Rekap Harian'!B240 &amp; CHAR(10) &amp; "NIP. " &amp; 'Rekap Harian'!C240 &amp; CHAR(10) &amp; "Gol. " &amp;'Daftar Pegawai'!H234</f>
        <v xml:space="preserve">0
NIP. 0
Gol. </v>
      </c>
      <c r="C237" s="166">
        <f>'Daftar Pegawai'!D234</f>
        <v>0</v>
      </c>
      <c r="D237" s="167">
        <f>'Daftar Pegawai'!E234</f>
        <v>0</v>
      </c>
      <c r="E237" s="168">
        <f>'Daftar Pegawai'!F234</f>
        <v>0</v>
      </c>
      <c r="F237" s="169">
        <f>IF('Daftar Pegawai'!D234 = "- JPT Pratama", 100%,)</f>
        <v>0</v>
      </c>
      <c r="G237" s="170">
        <f>'Daftar Pegawai'!G234*60%</f>
        <v>0</v>
      </c>
      <c r="H237" s="171">
        <f>(100%-Table57[[#This Row],[6]])*Table57[[#This Row],[7]]</f>
        <v>0</v>
      </c>
      <c r="I237" s="172">
        <f>Table57[[#This Row],[7]]-Table57[[#This Row],[8]]</f>
        <v>0</v>
      </c>
      <c r="J237" s="173">
        <f>100%-'Rekap Harian'!IF240</f>
        <v>0</v>
      </c>
      <c r="K237" s="170">
        <f>'Daftar Pegawai'!G234*40%</f>
        <v>0</v>
      </c>
      <c r="L237" s="171">
        <f>(100%-Table57[[#This Row],[10]])*Table57[[#This Row],[11]]</f>
        <v>0</v>
      </c>
      <c r="M237" s="172">
        <f>Table57[[#This Row],[11]]-Table57[[#This Row],[12]]</f>
        <v>0</v>
      </c>
      <c r="N237" s="200">
        <f>'Daftar Pegawai'!I234</f>
        <v>0</v>
      </c>
    </row>
    <row r="238" spans="1:14" s="174" customFormat="1" ht="54.95" customHeight="1" x14ac:dyDescent="0.25">
      <c r="A238" s="164" t="str">
        <f t="shared" si="3"/>
        <v>231.</v>
      </c>
      <c r="B238" s="165" t="str">
        <f>'Rekap Harian'!B241 &amp; CHAR(10) &amp; "NIP. " &amp; 'Rekap Harian'!C241 &amp; CHAR(10) &amp; "Gol. " &amp;'Daftar Pegawai'!H235</f>
        <v xml:space="preserve">0
NIP. 0
Gol. </v>
      </c>
      <c r="C238" s="166">
        <f>'Daftar Pegawai'!D235</f>
        <v>0</v>
      </c>
      <c r="D238" s="167">
        <f>'Daftar Pegawai'!E235</f>
        <v>0</v>
      </c>
      <c r="E238" s="168">
        <f>'Daftar Pegawai'!F235</f>
        <v>0</v>
      </c>
      <c r="F238" s="169">
        <f>IF('Daftar Pegawai'!D235 = "- JPT Pratama", 100%,)</f>
        <v>0</v>
      </c>
      <c r="G238" s="170">
        <f>'Daftar Pegawai'!G235*60%</f>
        <v>0</v>
      </c>
      <c r="H238" s="171">
        <f>(100%-Table57[[#This Row],[6]])*Table57[[#This Row],[7]]</f>
        <v>0</v>
      </c>
      <c r="I238" s="172">
        <f>Table57[[#This Row],[7]]-Table57[[#This Row],[8]]</f>
        <v>0</v>
      </c>
      <c r="J238" s="173">
        <f>100%-'Rekap Harian'!IF241</f>
        <v>0</v>
      </c>
      <c r="K238" s="170">
        <f>'Daftar Pegawai'!G235*40%</f>
        <v>0</v>
      </c>
      <c r="L238" s="171">
        <f>(100%-Table57[[#This Row],[10]])*Table57[[#This Row],[11]]</f>
        <v>0</v>
      </c>
      <c r="M238" s="172">
        <f>Table57[[#This Row],[11]]-Table57[[#This Row],[12]]</f>
        <v>0</v>
      </c>
      <c r="N238" s="200">
        <f>'Daftar Pegawai'!I235</f>
        <v>0</v>
      </c>
    </row>
    <row r="239" spans="1:14" s="174" customFormat="1" ht="54.95" customHeight="1" x14ac:dyDescent="0.25">
      <c r="A239" s="164" t="str">
        <f t="shared" si="3"/>
        <v>232.</v>
      </c>
      <c r="B239" s="165" t="str">
        <f>'Rekap Harian'!B242 &amp; CHAR(10) &amp; "NIP. " &amp; 'Rekap Harian'!C242 &amp; CHAR(10) &amp; "Gol. " &amp;'Daftar Pegawai'!H236</f>
        <v xml:space="preserve">0
NIP. 0
Gol. </v>
      </c>
      <c r="C239" s="166">
        <f>'Daftar Pegawai'!D236</f>
        <v>0</v>
      </c>
      <c r="D239" s="167">
        <f>'Daftar Pegawai'!E236</f>
        <v>0</v>
      </c>
      <c r="E239" s="168">
        <f>'Daftar Pegawai'!F236</f>
        <v>0</v>
      </c>
      <c r="F239" s="169">
        <f>IF('Daftar Pegawai'!D236 = "- JPT Pratama", 100%,)</f>
        <v>0</v>
      </c>
      <c r="G239" s="170">
        <f>'Daftar Pegawai'!G236*60%</f>
        <v>0</v>
      </c>
      <c r="H239" s="171">
        <f>(100%-Table57[[#This Row],[6]])*Table57[[#This Row],[7]]</f>
        <v>0</v>
      </c>
      <c r="I239" s="172">
        <f>Table57[[#This Row],[7]]-Table57[[#This Row],[8]]</f>
        <v>0</v>
      </c>
      <c r="J239" s="173">
        <f>100%-'Rekap Harian'!IF242</f>
        <v>0</v>
      </c>
      <c r="K239" s="170">
        <f>'Daftar Pegawai'!G236*40%</f>
        <v>0</v>
      </c>
      <c r="L239" s="171">
        <f>(100%-Table57[[#This Row],[10]])*Table57[[#This Row],[11]]</f>
        <v>0</v>
      </c>
      <c r="M239" s="172">
        <f>Table57[[#This Row],[11]]-Table57[[#This Row],[12]]</f>
        <v>0</v>
      </c>
      <c r="N239" s="200">
        <f>'Daftar Pegawai'!I236</f>
        <v>0</v>
      </c>
    </row>
    <row r="240" spans="1:14" s="174" customFormat="1" ht="54.95" customHeight="1" x14ac:dyDescent="0.25">
      <c r="A240" s="164" t="str">
        <f t="shared" si="3"/>
        <v>233.</v>
      </c>
      <c r="B240" s="165" t="str">
        <f>'Rekap Harian'!B243 &amp; CHAR(10) &amp; "NIP. " &amp; 'Rekap Harian'!C243 &amp; CHAR(10) &amp; "Gol. " &amp;'Daftar Pegawai'!H237</f>
        <v xml:space="preserve">0
NIP. 0
Gol. </v>
      </c>
      <c r="C240" s="166">
        <f>'Daftar Pegawai'!D237</f>
        <v>0</v>
      </c>
      <c r="D240" s="167">
        <f>'Daftar Pegawai'!E237</f>
        <v>0</v>
      </c>
      <c r="E240" s="168">
        <f>'Daftar Pegawai'!F237</f>
        <v>0</v>
      </c>
      <c r="F240" s="169">
        <f>IF('Daftar Pegawai'!D237 = "- JPT Pratama", 100%,)</f>
        <v>0</v>
      </c>
      <c r="G240" s="170">
        <f>'Daftar Pegawai'!G237*60%</f>
        <v>0</v>
      </c>
      <c r="H240" s="171">
        <f>(100%-Table57[[#This Row],[6]])*Table57[[#This Row],[7]]</f>
        <v>0</v>
      </c>
      <c r="I240" s="172">
        <f>Table57[[#This Row],[7]]-Table57[[#This Row],[8]]</f>
        <v>0</v>
      </c>
      <c r="J240" s="173">
        <f>100%-'Rekap Harian'!IF243</f>
        <v>0</v>
      </c>
      <c r="K240" s="170">
        <f>'Daftar Pegawai'!G237*40%</f>
        <v>0</v>
      </c>
      <c r="L240" s="171">
        <f>(100%-Table57[[#This Row],[10]])*Table57[[#This Row],[11]]</f>
        <v>0</v>
      </c>
      <c r="M240" s="172">
        <f>Table57[[#This Row],[11]]-Table57[[#This Row],[12]]</f>
        <v>0</v>
      </c>
      <c r="N240" s="200">
        <f>'Daftar Pegawai'!I237</f>
        <v>0</v>
      </c>
    </row>
    <row r="241" spans="1:14" s="174" customFormat="1" ht="54.95" customHeight="1" x14ac:dyDescent="0.25">
      <c r="A241" s="164" t="str">
        <f t="shared" si="3"/>
        <v>234.</v>
      </c>
      <c r="B241" s="165" t="str">
        <f>'Rekap Harian'!B244 &amp; CHAR(10) &amp; "NIP. " &amp; 'Rekap Harian'!C244 &amp; CHAR(10) &amp; "Gol. " &amp;'Daftar Pegawai'!H238</f>
        <v xml:space="preserve">0
NIP. 0
Gol. </v>
      </c>
      <c r="C241" s="166">
        <f>'Daftar Pegawai'!D238</f>
        <v>0</v>
      </c>
      <c r="D241" s="167">
        <f>'Daftar Pegawai'!E238</f>
        <v>0</v>
      </c>
      <c r="E241" s="168">
        <f>'Daftar Pegawai'!F238</f>
        <v>0</v>
      </c>
      <c r="F241" s="169">
        <f>IF('Daftar Pegawai'!D238 = "- JPT Pratama", 100%,)</f>
        <v>0</v>
      </c>
      <c r="G241" s="170">
        <f>'Daftar Pegawai'!G238*60%</f>
        <v>0</v>
      </c>
      <c r="H241" s="171">
        <f>(100%-Table57[[#This Row],[6]])*Table57[[#This Row],[7]]</f>
        <v>0</v>
      </c>
      <c r="I241" s="172">
        <f>Table57[[#This Row],[7]]-Table57[[#This Row],[8]]</f>
        <v>0</v>
      </c>
      <c r="J241" s="173">
        <f>100%-'Rekap Harian'!IF244</f>
        <v>0</v>
      </c>
      <c r="K241" s="170">
        <f>'Daftar Pegawai'!G238*40%</f>
        <v>0</v>
      </c>
      <c r="L241" s="171">
        <f>(100%-Table57[[#This Row],[10]])*Table57[[#This Row],[11]]</f>
        <v>0</v>
      </c>
      <c r="M241" s="172">
        <f>Table57[[#This Row],[11]]-Table57[[#This Row],[12]]</f>
        <v>0</v>
      </c>
      <c r="N241" s="200">
        <f>'Daftar Pegawai'!I238</f>
        <v>0</v>
      </c>
    </row>
    <row r="242" spans="1:14" s="174" customFormat="1" ht="54.95" customHeight="1" x14ac:dyDescent="0.25">
      <c r="A242" s="164" t="str">
        <f t="shared" si="3"/>
        <v>235.</v>
      </c>
      <c r="B242" s="165" t="str">
        <f>'Rekap Harian'!B245 &amp; CHAR(10) &amp; "NIP. " &amp; 'Rekap Harian'!C245 &amp; CHAR(10) &amp; "Gol. " &amp;'Daftar Pegawai'!H239</f>
        <v xml:space="preserve">0
NIP. 0
Gol. </v>
      </c>
      <c r="C242" s="166">
        <f>'Daftar Pegawai'!D239</f>
        <v>0</v>
      </c>
      <c r="D242" s="167">
        <f>'Daftar Pegawai'!E239</f>
        <v>0</v>
      </c>
      <c r="E242" s="168">
        <f>'Daftar Pegawai'!F239</f>
        <v>0</v>
      </c>
      <c r="F242" s="169">
        <f>IF('Daftar Pegawai'!D239 = "- JPT Pratama", 100%,)</f>
        <v>0</v>
      </c>
      <c r="G242" s="170">
        <f>'Daftar Pegawai'!G239*60%</f>
        <v>0</v>
      </c>
      <c r="H242" s="171">
        <f>(100%-Table57[[#This Row],[6]])*Table57[[#This Row],[7]]</f>
        <v>0</v>
      </c>
      <c r="I242" s="172">
        <f>Table57[[#This Row],[7]]-Table57[[#This Row],[8]]</f>
        <v>0</v>
      </c>
      <c r="J242" s="173">
        <f>100%-'Rekap Harian'!IF245</f>
        <v>0</v>
      </c>
      <c r="K242" s="170">
        <f>'Daftar Pegawai'!G239*40%</f>
        <v>0</v>
      </c>
      <c r="L242" s="171">
        <f>(100%-Table57[[#This Row],[10]])*Table57[[#This Row],[11]]</f>
        <v>0</v>
      </c>
      <c r="M242" s="172">
        <f>Table57[[#This Row],[11]]-Table57[[#This Row],[12]]</f>
        <v>0</v>
      </c>
      <c r="N242" s="200">
        <f>'Daftar Pegawai'!I239</f>
        <v>0</v>
      </c>
    </row>
    <row r="243" spans="1:14" s="174" customFormat="1" ht="54.95" customHeight="1" x14ac:dyDescent="0.25">
      <c r="A243" s="164" t="str">
        <f t="shared" si="3"/>
        <v>236.</v>
      </c>
      <c r="B243" s="165" t="str">
        <f>'Rekap Harian'!B246 &amp; CHAR(10) &amp; "NIP. " &amp; 'Rekap Harian'!C246 &amp; CHAR(10) &amp; "Gol. " &amp;'Daftar Pegawai'!H240</f>
        <v xml:space="preserve">0
NIP. 0
Gol. </v>
      </c>
      <c r="C243" s="166">
        <f>'Daftar Pegawai'!D240</f>
        <v>0</v>
      </c>
      <c r="D243" s="167">
        <f>'Daftar Pegawai'!E240</f>
        <v>0</v>
      </c>
      <c r="E243" s="168">
        <f>'Daftar Pegawai'!F240</f>
        <v>0</v>
      </c>
      <c r="F243" s="169">
        <f>IF('Daftar Pegawai'!D240 = "- JPT Pratama", 100%,)</f>
        <v>0</v>
      </c>
      <c r="G243" s="170">
        <f>'Daftar Pegawai'!G240*60%</f>
        <v>0</v>
      </c>
      <c r="H243" s="171">
        <f>(100%-Table57[[#This Row],[6]])*Table57[[#This Row],[7]]</f>
        <v>0</v>
      </c>
      <c r="I243" s="172">
        <f>Table57[[#This Row],[7]]-Table57[[#This Row],[8]]</f>
        <v>0</v>
      </c>
      <c r="J243" s="173">
        <f>100%-'Rekap Harian'!IF246</f>
        <v>0</v>
      </c>
      <c r="K243" s="170">
        <f>'Daftar Pegawai'!G240*40%</f>
        <v>0</v>
      </c>
      <c r="L243" s="171">
        <f>(100%-Table57[[#This Row],[10]])*Table57[[#This Row],[11]]</f>
        <v>0</v>
      </c>
      <c r="M243" s="172">
        <f>Table57[[#This Row],[11]]-Table57[[#This Row],[12]]</f>
        <v>0</v>
      </c>
      <c r="N243" s="200">
        <f>'Daftar Pegawai'!I240</f>
        <v>0</v>
      </c>
    </row>
    <row r="244" spans="1:14" s="174" customFormat="1" ht="54.95" customHeight="1" x14ac:dyDescent="0.25">
      <c r="A244" s="164" t="str">
        <f t="shared" si="3"/>
        <v>237.</v>
      </c>
      <c r="B244" s="165" t="str">
        <f>'Rekap Harian'!B247 &amp; CHAR(10) &amp; "NIP. " &amp; 'Rekap Harian'!C247 &amp; CHAR(10) &amp; "Gol. " &amp;'Daftar Pegawai'!H241</f>
        <v xml:space="preserve">0
NIP. 0
Gol. </v>
      </c>
      <c r="C244" s="166">
        <f>'Daftar Pegawai'!D241</f>
        <v>0</v>
      </c>
      <c r="D244" s="167">
        <f>'Daftar Pegawai'!E241</f>
        <v>0</v>
      </c>
      <c r="E244" s="168">
        <f>'Daftar Pegawai'!F241</f>
        <v>0</v>
      </c>
      <c r="F244" s="169">
        <f>IF('Daftar Pegawai'!D241 = "- JPT Pratama", 100%,)</f>
        <v>0</v>
      </c>
      <c r="G244" s="170">
        <f>'Daftar Pegawai'!G241*60%</f>
        <v>0</v>
      </c>
      <c r="H244" s="171">
        <f>(100%-Table57[[#This Row],[6]])*Table57[[#This Row],[7]]</f>
        <v>0</v>
      </c>
      <c r="I244" s="172">
        <f>Table57[[#This Row],[7]]-Table57[[#This Row],[8]]</f>
        <v>0</v>
      </c>
      <c r="J244" s="173">
        <f>100%-'Rekap Harian'!IF247</f>
        <v>0</v>
      </c>
      <c r="K244" s="170">
        <f>'Daftar Pegawai'!G241*40%</f>
        <v>0</v>
      </c>
      <c r="L244" s="171">
        <f>(100%-Table57[[#This Row],[10]])*Table57[[#This Row],[11]]</f>
        <v>0</v>
      </c>
      <c r="M244" s="172">
        <f>Table57[[#This Row],[11]]-Table57[[#This Row],[12]]</f>
        <v>0</v>
      </c>
      <c r="N244" s="200">
        <f>'Daftar Pegawai'!I241</f>
        <v>0</v>
      </c>
    </row>
    <row r="245" spans="1:14" s="174" customFormat="1" ht="54.95" customHeight="1" x14ac:dyDescent="0.25">
      <c r="A245" s="164" t="str">
        <f t="shared" si="3"/>
        <v>238.</v>
      </c>
      <c r="B245" s="165" t="str">
        <f>'Rekap Harian'!B248 &amp; CHAR(10) &amp; "NIP. " &amp; 'Rekap Harian'!C248 &amp; CHAR(10) &amp; "Gol. " &amp;'Daftar Pegawai'!H242</f>
        <v xml:space="preserve">0
NIP. 0
Gol. </v>
      </c>
      <c r="C245" s="166">
        <f>'Daftar Pegawai'!D242</f>
        <v>0</v>
      </c>
      <c r="D245" s="167">
        <f>'Daftar Pegawai'!E242</f>
        <v>0</v>
      </c>
      <c r="E245" s="168">
        <f>'Daftar Pegawai'!F242</f>
        <v>0</v>
      </c>
      <c r="F245" s="169">
        <f>IF('Daftar Pegawai'!D242 = "- JPT Pratama", 100%,)</f>
        <v>0</v>
      </c>
      <c r="G245" s="170">
        <f>'Daftar Pegawai'!G242*60%</f>
        <v>0</v>
      </c>
      <c r="H245" s="171">
        <f>(100%-Table57[[#This Row],[6]])*Table57[[#This Row],[7]]</f>
        <v>0</v>
      </c>
      <c r="I245" s="172">
        <f>Table57[[#This Row],[7]]-Table57[[#This Row],[8]]</f>
        <v>0</v>
      </c>
      <c r="J245" s="173">
        <f>100%-'Rekap Harian'!IF248</f>
        <v>0</v>
      </c>
      <c r="K245" s="170">
        <f>'Daftar Pegawai'!G242*40%</f>
        <v>0</v>
      </c>
      <c r="L245" s="171">
        <f>(100%-Table57[[#This Row],[10]])*Table57[[#This Row],[11]]</f>
        <v>0</v>
      </c>
      <c r="M245" s="172">
        <f>Table57[[#This Row],[11]]-Table57[[#This Row],[12]]</f>
        <v>0</v>
      </c>
      <c r="N245" s="200">
        <f>'Daftar Pegawai'!I242</f>
        <v>0</v>
      </c>
    </row>
    <row r="246" spans="1:14" s="174" customFormat="1" ht="54.95" customHeight="1" x14ac:dyDescent="0.25">
      <c r="A246" s="164" t="str">
        <f t="shared" si="3"/>
        <v>239.</v>
      </c>
      <c r="B246" s="165" t="str">
        <f>'Rekap Harian'!B249 &amp; CHAR(10) &amp; "NIP. " &amp; 'Rekap Harian'!C249 &amp; CHAR(10) &amp; "Gol. " &amp;'Daftar Pegawai'!H243</f>
        <v xml:space="preserve">0
NIP. 0
Gol. </v>
      </c>
      <c r="C246" s="166">
        <f>'Daftar Pegawai'!D243</f>
        <v>0</v>
      </c>
      <c r="D246" s="167">
        <f>'Daftar Pegawai'!E243</f>
        <v>0</v>
      </c>
      <c r="E246" s="168">
        <f>'Daftar Pegawai'!F243</f>
        <v>0</v>
      </c>
      <c r="F246" s="169">
        <f>IF('Daftar Pegawai'!D243 = "- JPT Pratama", 100%,)</f>
        <v>0</v>
      </c>
      <c r="G246" s="170">
        <f>'Daftar Pegawai'!G243*60%</f>
        <v>0</v>
      </c>
      <c r="H246" s="171">
        <f>(100%-Table57[[#This Row],[6]])*Table57[[#This Row],[7]]</f>
        <v>0</v>
      </c>
      <c r="I246" s="172">
        <f>Table57[[#This Row],[7]]-Table57[[#This Row],[8]]</f>
        <v>0</v>
      </c>
      <c r="J246" s="173">
        <f>100%-'Rekap Harian'!IF249</f>
        <v>0</v>
      </c>
      <c r="K246" s="170">
        <f>'Daftar Pegawai'!G243*40%</f>
        <v>0</v>
      </c>
      <c r="L246" s="171">
        <f>(100%-Table57[[#This Row],[10]])*Table57[[#This Row],[11]]</f>
        <v>0</v>
      </c>
      <c r="M246" s="172">
        <f>Table57[[#This Row],[11]]-Table57[[#This Row],[12]]</f>
        <v>0</v>
      </c>
      <c r="N246" s="200">
        <f>'Daftar Pegawai'!I243</f>
        <v>0</v>
      </c>
    </row>
    <row r="247" spans="1:14" s="174" customFormat="1" ht="54.95" customHeight="1" x14ac:dyDescent="0.25">
      <c r="A247" s="164" t="str">
        <f t="shared" si="3"/>
        <v>240.</v>
      </c>
      <c r="B247" s="165" t="str">
        <f>'Rekap Harian'!B250 &amp; CHAR(10) &amp; "NIP. " &amp; 'Rekap Harian'!C250 &amp; CHAR(10) &amp; "Gol. " &amp;'Daftar Pegawai'!H244</f>
        <v xml:space="preserve">0
NIP. 0
Gol. </v>
      </c>
      <c r="C247" s="166">
        <f>'Daftar Pegawai'!D244</f>
        <v>0</v>
      </c>
      <c r="D247" s="167">
        <f>'Daftar Pegawai'!E244</f>
        <v>0</v>
      </c>
      <c r="E247" s="168">
        <f>'Daftar Pegawai'!F244</f>
        <v>0</v>
      </c>
      <c r="F247" s="169">
        <f>IF('Daftar Pegawai'!D244 = "- JPT Pratama", 100%,)</f>
        <v>0</v>
      </c>
      <c r="G247" s="170">
        <f>'Daftar Pegawai'!G244*60%</f>
        <v>0</v>
      </c>
      <c r="H247" s="171">
        <f>(100%-Table57[[#This Row],[6]])*Table57[[#This Row],[7]]</f>
        <v>0</v>
      </c>
      <c r="I247" s="172">
        <f>Table57[[#This Row],[7]]-Table57[[#This Row],[8]]</f>
        <v>0</v>
      </c>
      <c r="J247" s="173">
        <f>100%-'Rekap Harian'!IF250</f>
        <v>0</v>
      </c>
      <c r="K247" s="170">
        <f>'Daftar Pegawai'!G244*40%</f>
        <v>0</v>
      </c>
      <c r="L247" s="171">
        <f>(100%-Table57[[#This Row],[10]])*Table57[[#This Row],[11]]</f>
        <v>0</v>
      </c>
      <c r="M247" s="172">
        <f>Table57[[#This Row],[11]]-Table57[[#This Row],[12]]</f>
        <v>0</v>
      </c>
      <c r="N247" s="200">
        <f>'Daftar Pegawai'!I244</f>
        <v>0</v>
      </c>
    </row>
    <row r="248" spans="1:14" s="174" customFormat="1" ht="54.95" customHeight="1" x14ac:dyDescent="0.25">
      <c r="A248" s="164" t="str">
        <f t="shared" si="3"/>
        <v>241.</v>
      </c>
      <c r="B248" s="165" t="str">
        <f>'Rekap Harian'!B251 &amp; CHAR(10) &amp; "NIP. " &amp; 'Rekap Harian'!C251 &amp; CHAR(10) &amp; "Gol. " &amp;'Daftar Pegawai'!H245</f>
        <v xml:space="preserve">0
NIP. 0
Gol. </v>
      </c>
      <c r="C248" s="166">
        <f>'Daftar Pegawai'!D245</f>
        <v>0</v>
      </c>
      <c r="D248" s="167">
        <f>'Daftar Pegawai'!E245</f>
        <v>0</v>
      </c>
      <c r="E248" s="168">
        <f>'Daftar Pegawai'!F245</f>
        <v>0</v>
      </c>
      <c r="F248" s="169">
        <f>IF('Daftar Pegawai'!D245 = "- JPT Pratama", 100%,)</f>
        <v>0</v>
      </c>
      <c r="G248" s="170">
        <f>'Daftar Pegawai'!G245*60%</f>
        <v>0</v>
      </c>
      <c r="H248" s="171">
        <f>(100%-Table57[[#This Row],[6]])*Table57[[#This Row],[7]]</f>
        <v>0</v>
      </c>
      <c r="I248" s="172">
        <f>Table57[[#This Row],[7]]-Table57[[#This Row],[8]]</f>
        <v>0</v>
      </c>
      <c r="J248" s="173">
        <f>100%-'Rekap Harian'!IF251</f>
        <v>0</v>
      </c>
      <c r="K248" s="170">
        <f>'Daftar Pegawai'!G245*40%</f>
        <v>0</v>
      </c>
      <c r="L248" s="171">
        <f>(100%-Table57[[#This Row],[10]])*Table57[[#This Row],[11]]</f>
        <v>0</v>
      </c>
      <c r="M248" s="172">
        <f>Table57[[#This Row],[11]]-Table57[[#This Row],[12]]</f>
        <v>0</v>
      </c>
      <c r="N248" s="200">
        <f>'Daftar Pegawai'!I245</f>
        <v>0</v>
      </c>
    </row>
    <row r="249" spans="1:14" s="174" customFormat="1" ht="54.95" customHeight="1" x14ac:dyDescent="0.25">
      <c r="A249" s="164" t="str">
        <f t="shared" si="3"/>
        <v>242.</v>
      </c>
      <c r="B249" s="165" t="str">
        <f>'Rekap Harian'!B252 &amp; CHAR(10) &amp; "NIP. " &amp; 'Rekap Harian'!C252 &amp; CHAR(10) &amp; "Gol. " &amp;'Daftar Pegawai'!H246</f>
        <v xml:space="preserve">0
NIP. 0
Gol. </v>
      </c>
      <c r="C249" s="166">
        <f>'Daftar Pegawai'!D246</f>
        <v>0</v>
      </c>
      <c r="D249" s="167">
        <f>'Daftar Pegawai'!E246</f>
        <v>0</v>
      </c>
      <c r="E249" s="168">
        <f>'Daftar Pegawai'!F246</f>
        <v>0</v>
      </c>
      <c r="F249" s="169">
        <f>IF('Daftar Pegawai'!D246 = "- JPT Pratama", 100%,)</f>
        <v>0</v>
      </c>
      <c r="G249" s="170">
        <f>'Daftar Pegawai'!G246*60%</f>
        <v>0</v>
      </c>
      <c r="H249" s="171">
        <f>(100%-Table57[[#This Row],[6]])*Table57[[#This Row],[7]]</f>
        <v>0</v>
      </c>
      <c r="I249" s="172">
        <f>Table57[[#This Row],[7]]-Table57[[#This Row],[8]]</f>
        <v>0</v>
      </c>
      <c r="J249" s="173">
        <f>100%-'Rekap Harian'!IF252</f>
        <v>0</v>
      </c>
      <c r="K249" s="170">
        <f>'Daftar Pegawai'!G246*40%</f>
        <v>0</v>
      </c>
      <c r="L249" s="171">
        <f>(100%-Table57[[#This Row],[10]])*Table57[[#This Row],[11]]</f>
        <v>0</v>
      </c>
      <c r="M249" s="172">
        <f>Table57[[#This Row],[11]]-Table57[[#This Row],[12]]</f>
        <v>0</v>
      </c>
      <c r="N249" s="200">
        <f>'Daftar Pegawai'!I246</f>
        <v>0</v>
      </c>
    </row>
    <row r="250" spans="1:14" s="174" customFormat="1" ht="54.95" customHeight="1" x14ac:dyDescent="0.25">
      <c r="A250" s="164" t="str">
        <f t="shared" si="3"/>
        <v>243.</v>
      </c>
      <c r="B250" s="165" t="str">
        <f>'Rekap Harian'!B253 &amp; CHAR(10) &amp; "NIP. " &amp; 'Rekap Harian'!C253 &amp; CHAR(10) &amp; "Gol. " &amp;'Daftar Pegawai'!H247</f>
        <v xml:space="preserve">0
NIP. 0
Gol. </v>
      </c>
      <c r="C250" s="166">
        <f>'Daftar Pegawai'!D247</f>
        <v>0</v>
      </c>
      <c r="D250" s="167">
        <f>'Daftar Pegawai'!E247</f>
        <v>0</v>
      </c>
      <c r="E250" s="168">
        <f>'Daftar Pegawai'!F247</f>
        <v>0</v>
      </c>
      <c r="F250" s="169">
        <f>IF('Daftar Pegawai'!D247 = "- JPT Pratama", 100%,)</f>
        <v>0</v>
      </c>
      <c r="G250" s="170">
        <f>'Daftar Pegawai'!G247*60%</f>
        <v>0</v>
      </c>
      <c r="H250" s="171">
        <f>(100%-Table57[[#This Row],[6]])*Table57[[#This Row],[7]]</f>
        <v>0</v>
      </c>
      <c r="I250" s="172">
        <f>Table57[[#This Row],[7]]-Table57[[#This Row],[8]]</f>
        <v>0</v>
      </c>
      <c r="J250" s="173">
        <f>100%-'Rekap Harian'!IF253</f>
        <v>0</v>
      </c>
      <c r="K250" s="170">
        <f>'Daftar Pegawai'!G247*40%</f>
        <v>0</v>
      </c>
      <c r="L250" s="171">
        <f>(100%-Table57[[#This Row],[10]])*Table57[[#This Row],[11]]</f>
        <v>0</v>
      </c>
      <c r="M250" s="172">
        <f>Table57[[#This Row],[11]]-Table57[[#This Row],[12]]</f>
        <v>0</v>
      </c>
      <c r="N250" s="200">
        <f>'Daftar Pegawai'!I247</f>
        <v>0</v>
      </c>
    </row>
    <row r="251" spans="1:14" s="174" customFormat="1" ht="54.95" customHeight="1" x14ac:dyDescent="0.25">
      <c r="A251" s="164" t="str">
        <f t="shared" si="3"/>
        <v>244.</v>
      </c>
      <c r="B251" s="165" t="str">
        <f>'Rekap Harian'!B254 &amp; CHAR(10) &amp; "NIP. " &amp; 'Rekap Harian'!C254 &amp; CHAR(10) &amp; "Gol. " &amp;'Daftar Pegawai'!H248</f>
        <v xml:space="preserve">0
NIP. 0
Gol. </v>
      </c>
      <c r="C251" s="166">
        <f>'Daftar Pegawai'!D248</f>
        <v>0</v>
      </c>
      <c r="D251" s="167">
        <f>'Daftar Pegawai'!E248</f>
        <v>0</v>
      </c>
      <c r="E251" s="168">
        <f>'Daftar Pegawai'!F248</f>
        <v>0</v>
      </c>
      <c r="F251" s="169">
        <f>IF('Daftar Pegawai'!D248 = "- JPT Pratama", 100%,)</f>
        <v>0</v>
      </c>
      <c r="G251" s="170">
        <f>'Daftar Pegawai'!G248*60%</f>
        <v>0</v>
      </c>
      <c r="H251" s="171">
        <f>(100%-Table57[[#This Row],[6]])*Table57[[#This Row],[7]]</f>
        <v>0</v>
      </c>
      <c r="I251" s="172">
        <f>Table57[[#This Row],[7]]-Table57[[#This Row],[8]]</f>
        <v>0</v>
      </c>
      <c r="J251" s="173">
        <f>100%-'Rekap Harian'!IF254</f>
        <v>0</v>
      </c>
      <c r="K251" s="170">
        <f>'Daftar Pegawai'!G248*40%</f>
        <v>0</v>
      </c>
      <c r="L251" s="171">
        <f>(100%-Table57[[#This Row],[10]])*Table57[[#This Row],[11]]</f>
        <v>0</v>
      </c>
      <c r="M251" s="172">
        <f>Table57[[#This Row],[11]]-Table57[[#This Row],[12]]</f>
        <v>0</v>
      </c>
      <c r="N251" s="200">
        <f>'Daftar Pegawai'!I248</f>
        <v>0</v>
      </c>
    </row>
    <row r="252" spans="1:14" s="174" customFormat="1" ht="54.95" customHeight="1" x14ac:dyDescent="0.25">
      <c r="A252" s="164" t="str">
        <f t="shared" si="3"/>
        <v>245.</v>
      </c>
      <c r="B252" s="165" t="str">
        <f>'Rekap Harian'!B255 &amp; CHAR(10) &amp; "NIP. " &amp; 'Rekap Harian'!C255 &amp; CHAR(10) &amp; "Gol. " &amp;'Daftar Pegawai'!H249</f>
        <v xml:space="preserve">0
NIP. 0
Gol. </v>
      </c>
      <c r="C252" s="166">
        <f>'Daftar Pegawai'!D249</f>
        <v>0</v>
      </c>
      <c r="D252" s="167">
        <f>'Daftar Pegawai'!E249</f>
        <v>0</v>
      </c>
      <c r="E252" s="168">
        <f>'Daftar Pegawai'!F249</f>
        <v>0</v>
      </c>
      <c r="F252" s="169">
        <f>IF('Daftar Pegawai'!D249 = "- JPT Pratama", 100%,)</f>
        <v>0</v>
      </c>
      <c r="G252" s="170">
        <f>'Daftar Pegawai'!G249*60%</f>
        <v>0</v>
      </c>
      <c r="H252" s="171">
        <f>(100%-Table57[[#This Row],[6]])*Table57[[#This Row],[7]]</f>
        <v>0</v>
      </c>
      <c r="I252" s="172">
        <f>Table57[[#This Row],[7]]-Table57[[#This Row],[8]]</f>
        <v>0</v>
      </c>
      <c r="J252" s="173">
        <f>100%-'Rekap Harian'!IF255</f>
        <v>0</v>
      </c>
      <c r="K252" s="170">
        <f>'Daftar Pegawai'!G249*40%</f>
        <v>0</v>
      </c>
      <c r="L252" s="171">
        <f>(100%-Table57[[#This Row],[10]])*Table57[[#This Row],[11]]</f>
        <v>0</v>
      </c>
      <c r="M252" s="172">
        <f>Table57[[#This Row],[11]]-Table57[[#This Row],[12]]</f>
        <v>0</v>
      </c>
      <c r="N252" s="200"/>
    </row>
    <row r="253" spans="1:14" s="174" customFormat="1" ht="54.95" customHeight="1" x14ac:dyDescent="0.25">
      <c r="A253" s="164" t="str">
        <f t="shared" si="3"/>
        <v>246.</v>
      </c>
      <c r="B253" s="165" t="str">
        <f>'Rekap Harian'!B256 &amp; CHAR(10) &amp; "NIP. " &amp; 'Rekap Harian'!C256 &amp; CHAR(10) &amp; "Gol. " &amp;'Daftar Pegawai'!H250</f>
        <v xml:space="preserve">0
NIP. 0
Gol. </v>
      </c>
      <c r="C253" s="166">
        <f>'Daftar Pegawai'!D250</f>
        <v>0</v>
      </c>
      <c r="D253" s="167">
        <f>'Daftar Pegawai'!E250</f>
        <v>0</v>
      </c>
      <c r="E253" s="168">
        <f>'Daftar Pegawai'!F250</f>
        <v>0</v>
      </c>
      <c r="F253" s="169">
        <f>IF('Daftar Pegawai'!D250 = "- JPT Pratama", 100%,)</f>
        <v>0</v>
      </c>
      <c r="G253" s="170">
        <f>'Daftar Pegawai'!G250*60%</f>
        <v>0</v>
      </c>
      <c r="H253" s="171">
        <f>(100%-Table57[[#This Row],[6]])*Table57[[#This Row],[7]]</f>
        <v>0</v>
      </c>
      <c r="I253" s="172">
        <f>Table57[[#This Row],[7]]-Table57[[#This Row],[8]]</f>
        <v>0</v>
      </c>
      <c r="J253" s="173">
        <f>100%-'Rekap Harian'!IF256</f>
        <v>0</v>
      </c>
      <c r="K253" s="170">
        <f>'Daftar Pegawai'!G250*40%</f>
        <v>0</v>
      </c>
      <c r="L253" s="171">
        <f>(100%-Table57[[#This Row],[10]])*Table57[[#This Row],[11]]</f>
        <v>0</v>
      </c>
      <c r="M253" s="172">
        <f>Table57[[#This Row],[11]]-Table57[[#This Row],[12]]</f>
        <v>0</v>
      </c>
      <c r="N253" s="200"/>
    </row>
    <row r="254" spans="1:14" s="174" customFormat="1" ht="54.95" customHeight="1" x14ac:dyDescent="0.25">
      <c r="A254" s="164" t="str">
        <f t="shared" si="3"/>
        <v>247.</v>
      </c>
      <c r="B254" s="165" t="str">
        <f>'Rekap Harian'!B257 &amp; CHAR(10) &amp; "NIP. " &amp; 'Rekap Harian'!C257 &amp; CHAR(10) &amp; "Gol. " &amp;'Daftar Pegawai'!H251</f>
        <v xml:space="preserve">0
NIP. 0
Gol. </v>
      </c>
      <c r="C254" s="166">
        <f>'Daftar Pegawai'!D251</f>
        <v>0</v>
      </c>
      <c r="D254" s="167">
        <f>'Daftar Pegawai'!E251</f>
        <v>0</v>
      </c>
      <c r="E254" s="168">
        <f>'Daftar Pegawai'!F251</f>
        <v>0</v>
      </c>
      <c r="F254" s="169">
        <f>IF('Daftar Pegawai'!D251 = "- JPT Pratama", 100%,)</f>
        <v>0</v>
      </c>
      <c r="G254" s="170">
        <f>'Daftar Pegawai'!G251*60%</f>
        <v>0</v>
      </c>
      <c r="H254" s="171">
        <f>(100%-Table57[[#This Row],[6]])*Table57[[#This Row],[7]]</f>
        <v>0</v>
      </c>
      <c r="I254" s="172">
        <f>Table57[[#This Row],[7]]-Table57[[#This Row],[8]]</f>
        <v>0</v>
      </c>
      <c r="J254" s="173">
        <f>100%-'Rekap Harian'!IF257</f>
        <v>0</v>
      </c>
      <c r="K254" s="170">
        <f>'Daftar Pegawai'!G251*40%</f>
        <v>0</v>
      </c>
      <c r="L254" s="171">
        <f>(100%-Table57[[#This Row],[10]])*Table57[[#This Row],[11]]</f>
        <v>0</v>
      </c>
      <c r="M254" s="172">
        <f>Table57[[#This Row],[11]]-Table57[[#This Row],[12]]</f>
        <v>0</v>
      </c>
      <c r="N254" s="200"/>
    </row>
    <row r="255" spans="1:14" s="174" customFormat="1" ht="54.95" customHeight="1" x14ac:dyDescent="0.25">
      <c r="A255" s="164" t="str">
        <f t="shared" si="3"/>
        <v>248.</v>
      </c>
      <c r="B255" s="165" t="str">
        <f>'Rekap Harian'!B258 &amp; CHAR(10) &amp; "NIP. " &amp; 'Rekap Harian'!C258 &amp; CHAR(10) &amp; "Gol. " &amp;'Daftar Pegawai'!H252</f>
        <v xml:space="preserve">0
NIP. 0
Gol. </v>
      </c>
      <c r="C255" s="166">
        <f>'Daftar Pegawai'!D252</f>
        <v>0</v>
      </c>
      <c r="D255" s="167">
        <f>'Daftar Pegawai'!E252</f>
        <v>0</v>
      </c>
      <c r="E255" s="168">
        <f>'Daftar Pegawai'!F252</f>
        <v>0</v>
      </c>
      <c r="F255" s="169">
        <f>IF('Daftar Pegawai'!D252 = "- JPT Pratama", 100%,)</f>
        <v>0</v>
      </c>
      <c r="G255" s="170">
        <f>'Daftar Pegawai'!G252*60%</f>
        <v>0</v>
      </c>
      <c r="H255" s="171">
        <f>(100%-Table57[[#This Row],[6]])*Table57[[#This Row],[7]]</f>
        <v>0</v>
      </c>
      <c r="I255" s="172">
        <f>Table57[[#This Row],[7]]-Table57[[#This Row],[8]]</f>
        <v>0</v>
      </c>
      <c r="J255" s="173">
        <f>100%-'Rekap Harian'!IF258</f>
        <v>0</v>
      </c>
      <c r="K255" s="170">
        <f>'Daftar Pegawai'!G252*40%</f>
        <v>0</v>
      </c>
      <c r="L255" s="171">
        <f>(100%-Table57[[#This Row],[10]])*Table57[[#This Row],[11]]</f>
        <v>0</v>
      </c>
      <c r="M255" s="172">
        <f>Table57[[#This Row],[11]]-Table57[[#This Row],[12]]</f>
        <v>0</v>
      </c>
      <c r="N255" s="200"/>
    </row>
    <row r="256" spans="1:14" s="174" customFormat="1" ht="54.95" customHeight="1" x14ac:dyDescent="0.25">
      <c r="A256" s="164" t="str">
        <f t="shared" si="3"/>
        <v>249.</v>
      </c>
      <c r="B256" s="165" t="str">
        <f>'Rekap Harian'!B259 &amp; CHAR(10) &amp; "NIP. " &amp; 'Rekap Harian'!C259 &amp; CHAR(10) &amp; "Gol. " &amp;'Daftar Pegawai'!H253</f>
        <v xml:space="preserve">0
NIP. 0
Gol. </v>
      </c>
      <c r="C256" s="166">
        <f>'Daftar Pegawai'!D253</f>
        <v>0</v>
      </c>
      <c r="D256" s="167">
        <f>'Daftar Pegawai'!E253</f>
        <v>0</v>
      </c>
      <c r="E256" s="168">
        <f>'Daftar Pegawai'!F253</f>
        <v>0</v>
      </c>
      <c r="F256" s="169">
        <f>IF('Daftar Pegawai'!D253 = "- JPT Pratama", 100%,)</f>
        <v>0</v>
      </c>
      <c r="G256" s="170">
        <f>'Daftar Pegawai'!G253*60%</f>
        <v>0</v>
      </c>
      <c r="H256" s="171">
        <f>(100%-Table57[[#This Row],[6]])*Table57[[#This Row],[7]]</f>
        <v>0</v>
      </c>
      <c r="I256" s="172">
        <f>Table57[[#This Row],[7]]-Table57[[#This Row],[8]]</f>
        <v>0</v>
      </c>
      <c r="J256" s="173">
        <f>100%-'Rekap Harian'!IF259</f>
        <v>0</v>
      </c>
      <c r="K256" s="170">
        <f>'Daftar Pegawai'!G253*40%</f>
        <v>0</v>
      </c>
      <c r="L256" s="171">
        <f>(100%-Table57[[#This Row],[10]])*Table57[[#This Row],[11]]</f>
        <v>0</v>
      </c>
      <c r="M256" s="172">
        <f>Table57[[#This Row],[11]]-Table57[[#This Row],[12]]</f>
        <v>0</v>
      </c>
      <c r="N256" s="200"/>
    </row>
    <row r="257" spans="1:14" s="174" customFormat="1" ht="54.95" customHeight="1" x14ac:dyDescent="0.25">
      <c r="A257" s="164" t="str">
        <f t="shared" si="3"/>
        <v>250.</v>
      </c>
      <c r="B257" s="165" t="str">
        <f>'Rekap Harian'!B260 &amp; CHAR(10) &amp; "NIP. " &amp; 'Rekap Harian'!C260 &amp; CHAR(10) &amp; "Gol. " &amp;'Daftar Pegawai'!H254</f>
        <v xml:space="preserve">0
NIP. 0
Gol. </v>
      </c>
      <c r="C257" s="166">
        <f>'Daftar Pegawai'!D254</f>
        <v>0</v>
      </c>
      <c r="D257" s="167">
        <f>'Daftar Pegawai'!E254</f>
        <v>0</v>
      </c>
      <c r="E257" s="168">
        <f>'Daftar Pegawai'!F254</f>
        <v>0</v>
      </c>
      <c r="F257" s="169">
        <f>IF('Daftar Pegawai'!D254 = "- JPT Pratama", 100%,)</f>
        <v>0</v>
      </c>
      <c r="G257" s="170">
        <f>'Daftar Pegawai'!G254*60%</f>
        <v>0</v>
      </c>
      <c r="H257" s="171">
        <f>(100%-Table57[[#This Row],[6]])*Table57[[#This Row],[7]]</f>
        <v>0</v>
      </c>
      <c r="I257" s="172">
        <f>Table57[[#This Row],[7]]-Table57[[#This Row],[8]]</f>
        <v>0</v>
      </c>
      <c r="J257" s="173">
        <f>100%-'Rekap Harian'!IF260</f>
        <v>0</v>
      </c>
      <c r="K257" s="170">
        <f>'Daftar Pegawai'!G254*40%</f>
        <v>0</v>
      </c>
      <c r="L257" s="171">
        <f>(100%-Table57[[#This Row],[10]])*Table57[[#This Row],[11]]</f>
        <v>0</v>
      </c>
      <c r="M257" s="172">
        <f>Table57[[#This Row],[11]]-Table57[[#This Row],[12]]</f>
        <v>0</v>
      </c>
      <c r="N257" s="200"/>
    </row>
    <row r="258" spans="1:14" ht="3.75" customHeight="1" thickBot="1" x14ac:dyDescent="0.25">
      <c r="A258" s="177"/>
      <c r="E258" s="178"/>
      <c r="F258" s="179"/>
      <c r="G258" s="180"/>
      <c r="H258" s="181"/>
      <c r="I258" s="182"/>
      <c r="J258" s="183"/>
      <c r="K258" s="180"/>
      <c r="L258" s="181"/>
      <c r="M258" s="182"/>
      <c r="N258" s="201"/>
    </row>
    <row r="259" spans="1:14" s="190" customFormat="1" ht="35.25" customHeight="1" thickBot="1" x14ac:dyDescent="0.3">
      <c r="A259" s="257" t="s">
        <v>122</v>
      </c>
      <c r="B259" s="258"/>
      <c r="C259" s="258"/>
      <c r="D259" s="258"/>
      <c r="E259" s="259"/>
      <c r="F259" s="184"/>
      <c r="G259" s="185">
        <f>SUM(G7:G257)</f>
        <v>0</v>
      </c>
      <c r="H259" s="186">
        <f>SUM(H7:H257)</f>
        <v>0</v>
      </c>
      <c r="I259" s="187">
        <f>SUM(I7:I257)</f>
        <v>0</v>
      </c>
      <c r="J259" s="188"/>
      <c r="K259" s="189">
        <f>SUM(K7:K257)</f>
        <v>0</v>
      </c>
      <c r="L259" s="186">
        <f>SUM(L7:L257)</f>
        <v>0</v>
      </c>
      <c r="M259" s="187">
        <f>SUM(M7:M257)</f>
        <v>0</v>
      </c>
      <c r="N259" s="202"/>
    </row>
    <row r="260" spans="1:14" x14ac:dyDescent="0.2">
      <c r="C260" s="191"/>
    </row>
    <row r="261" spans="1:14" x14ac:dyDescent="0.2">
      <c r="C261" s="191"/>
    </row>
    <row r="262" spans="1:14" x14ac:dyDescent="0.2">
      <c r="C262" s="191"/>
    </row>
    <row r="263" spans="1:14" ht="19.5" customHeight="1" x14ac:dyDescent="0.2">
      <c r="C263" s="191"/>
    </row>
    <row r="264" spans="1:14" ht="11.25" customHeight="1" x14ac:dyDescent="0.2">
      <c r="C264" s="192"/>
    </row>
    <row r="265" spans="1:14" ht="19.5" customHeight="1" x14ac:dyDescent="0.2">
      <c r="C265" s="191"/>
      <c r="G265" s="260"/>
      <c r="H265" s="260"/>
      <c r="I265" s="260"/>
      <c r="J265" s="260"/>
      <c r="K265" s="260"/>
      <c r="L265" s="260"/>
      <c r="M265" s="260"/>
    </row>
    <row r="266" spans="1:14" ht="19.5" customHeight="1" x14ac:dyDescent="0.2">
      <c r="G266" s="191"/>
      <c r="H266" s="191"/>
      <c r="I266" s="191"/>
      <c r="J266" s="191"/>
      <c r="K266" s="191"/>
      <c r="L266" s="191"/>
      <c r="M266" s="191"/>
    </row>
    <row r="267" spans="1:14" ht="19.5" customHeight="1" x14ac:dyDescent="0.2">
      <c r="G267" s="191"/>
      <c r="H267" s="191"/>
      <c r="I267" s="191"/>
      <c r="J267" s="191"/>
      <c r="K267" s="191"/>
      <c r="L267" s="191"/>
      <c r="M267" s="191"/>
    </row>
    <row r="268" spans="1:14" ht="19.5" customHeight="1" x14ac:dyDescent="0.2">
      <c r="G268" s="261"/>
      <c r="H268" s="261"/>
      <c r="I268" s="261"/>
      <c r="J268" s="261"/>
      <c r="K268" s="261"/>
      <c r="L268" s="261"/>
      <c r="M268" s="261"/>
    </row>
    <row r="269" spans="1:14" ht="19.5" customHeight="1" x14ac:dyDescent="0.2">
      <c r="G269" s="252"/>
      <c r="H269" s="253"/>
      <c r="I269" s="253"/>
      <c r="J269" s="253"/>
      <c r="K269" s="253"/>
      <c r="L269" s="253"/>
      <c r="M269" s="253"/>
    </row>
    <row r="288" spans="2:5" x14ac:dyDescent="0.2">
      <c r="B288" s="193"/>
      <c r="C288" s="193"/>
      <c r="D288" s="194"/>
      <c r="E288" s="194"/>
    </row>
    <row r="289" spans="2:5" x14ac:dyDescent="0.2">
      <c r="B289" s="195"/>
      <c r="C289" s="195"/>
      <c r="D289" s="195"/>
      <c r="E289" s="195"/>
    </row>
    <row r="291" spans="2:5" x14ac:dyDescent="0.2">
      <c r="B291" s="193"/>
      <c r="C291" s="193"/>
      <c r="D291" s="194"/>
      <c r="E291" s="194"/>
    </row>
    <row r="292" spans="2:5" x14ac:dyDescent="0.2">
      <c r="B292" s="195"/>
      <c r="C292" s="195"/>
      <c r="D292" s="195"/>
      <c r="E292" s="195"/>
    </row>
    <row r="296" spans="2:5" x14ac:dyDescent="0.2">
      <c r="B296" s="193"/>
      <c r="C296" s="193"/>
      <c r="D296" s="195"/>
    </row>
    <row r="297" spans="2:5" x14ac:dyDescent="0.2">
      <c r="B297" s="195"/>
      <c r="C297" s="195"/>
      <c r="D297" s="195"/>
    </row>
  </sheetData>
  <sheetProtection password="CC3D" sheet="1" objects="1" scenarios="1" formatRows="0"/>
  <mergeCells count="16">
    <mergeCell ref="A1:M1"/>
    <mergeCell ref="A3:E3"/>
    <mergeCell ref="A4:E4"/>
    <mergeCell ref="G4:I4"/>
    <mergeCell ref="A5:A6"/>
    <mergeCell ref="B5:B6"/>
    <mergeCell ref="C5:C6"/>
    <mergeCell ref="D5:D6"/>
    <mergeCell ref="E5:E6"/>
    <mergeCell ref="N5:N6"/>
    <mergeCell ref="G269:M269"/>
    <mergeCell ref="F5:I5"/>
    <mergeCell ref="J5:M5"/>
    <mergeCell ref="A259:E259"/>
    <mergeCell ref="G265:M265"/>
    <mergeCell ref="G268:M268"/>
  </mergeCells>
  <printOptions horizontalCentered="1"/>
  <pageMargins left="0.15748031496062992" right="0.15748031496062992" top="0.15748031496062992" bottom="0.31496062992125984" header="0.15748031496062992" footer="0.23622047244094491"/>
  <pageSetup paperSize="10000" scale="70" orientation="landscape" horizontalDpi="4294967292" verticalDpi="0" r:id="rId1"/>
  <headerFooter>
    <oddFooter>&amp;L&amp;"-,Italic"&amp;9Halaman &amp;P dari &amp;N Halaman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7" sqref="A7"/>
      <selection pane="bottomRight" activeCell="P3" sqref="P3"/>
    </sheetView>
  </sheetViews>
  <sheetFormatPr defaultRowHeight="15" x14ac:dyDescent="0.25"/>
  <cols>
    <col min="1" max="1" width="3.85546875" style="123" bestFit="1" customWidth="1"/>
    <col min="2" max="2" width="24.7109375" style="123" customWidth="1"/>
    <col min="3" max="3" width="23.28515625" style="129" bestFit="1" customWidth="1"/>
    <col min="4" max="4" width="12.7109375" style="130" bestFit="1" customWidth="1"/>
    <col min="5" max="5" width="9.42578125" style="126" bestFit="1" customWidth="1"/>
    <col min="6" max="6" width="8.42578125" style="126" bestFit="1" customWidth="1"/>
    <col min="7" max="7" width="8.140625" style="126" customWidth="1"/>
    <col min="8" max="8" width="10.28515625" style="126" bestFit="1" customWidth="1"/>
    <col min="9" max="9" width="11.85546875" style="126" bestFit="1" customWidth="1"/>
    <col min="10" max="10" width="9.28515625" style="126" bestFit="1" customWidth="1"/>
    <col min="11" max="12" width="8" style="126" bestFit="1" customWidth="1"/>
    <col min="13" max="13" width="10" style="126" bestFit="1" customWidth="1"/>
    <col min="14" max="14" width="10" style="126" customWidth="1"/>
    <col min="15" max="16384" width="9.140625" style="123"/>
  </cols>
  <sheetData>
    <row r="1" spans="1:14" x14ac:dyDescent="0.25">
      <c r="C1" s="124"/>
      <c r="D1" s="125"/>
    </row>
    <row r="2" spans="1:14" s="127" customFormat="1" ht="15" customHeight="1" x14ac:dyDescent="0.25">
      <c r="A2" s="277" t="s">
        <v>0</v>
      </c>
      <c r="B2" s="277" t="s">
        <v>1</v>
      </c>
      <c r="C2" s="278" t="s">
        <v>2</v>
      </c>
      <c r="D2" s="279" t="s">
        <v>221</v>
      </c>
      <c r="E2" s="281" t="s">
        <v>223</v>
      </c>
      <c r="F2" s="281"/>
      <c r="G2" s="281"/>
      <c r="H2" s="281"/>
      <c r="I2" s="281"/>
      <c r="J2" s="281"/>
      <c r="K2" s="281"/>
      <c r="L2" s="281"/>
      <c r="M2" s="281"/>
      <c r="N2" s="281"/>
    </row>
    <row r="3" spans="1:14" ht="45" x14ac:dyDescent="0.25">
      <c r="A3" s="277"/>
      <c r="B3" s="277"/>
      <c r="C3" s="278"/>
      <c r="D3" s="280"/>
      <c r="E3" s="209" t="s">
        <v>200</v>
      </c>
      <c r="F3" s="209" t="s">
        <v>201</v>
      </c>
      <c r="G3" s="209" t="s">
        <v>208</v>
      </c>
      <c r="H3" s="209" t="s">
        <v>202</v>
      </c>
      <c r="I3" s="210" t="s">
        <v>203</v>
      </c>
      <c r="J3" s="210" t="s">
        <v>207</v>
      </c>
      <c r="K3" s="210" t="s">
        <v>204</v>
      </c>
      <c r="L3" s="210" t="s">
        <v>205</v>
      </c>
      <c r="M3" s="210" t="s">
        <v>206</v>
      </c>
      <c r="N3" s="208" t="s">
        <v>222</v>
      </c>
    </row>
    <row r="4" spans="1:14" x14ac:dyDescent="0.25">
      <c r="A4" s="121">
        <f>ROW()-3</f>
        <v>1</v>
      </c>
      <c r="B4" s="121">
        <f>'Daftar Pegawai'!B5</f>
        <v>0</v>
      </c>
      <c r="C4" s="121">
        <f>'Daftar Pegawai'!C5</f>
        <v>0</v>
      </c>
      <c r="D4" s="128">
        <f>IF('Rekap Pemotongan'!F8="",0%,100%-'Rekap Pemotongan'!F8)</f>
        <v>1</v>
      </c>
      <c r="E4" s="128">
        <f>'Daftar Pegawai'!K5</f>
        <v>0</v>
      </c>
      <c r="F4" s="128">
        <f>'Rekap Harian'!H11
+'Rekap Harian'!O11
+'Rekap Harian'!V11
+'Rekap Harian'!AC11
+'Rekap Harian'!AJ11
+'Rekap Harian'!AQ11
+'Rekap Harian'!AX11
+'Rekap Harian'!BE11
+'Rekap Harian'!BL11
+'Rekap Harian'!BS11
+'Rekap Harian'!BZ11
+'Rekap Harian'!CG11
+'Rekap Harian'!CN11
+'Rekap Harian'!CU11
+'Rekap Harian'!DB11
+'Rekap Harian'!DI11
+'Rekap Harian'!DP11
+'Rekap Harian'!DW11
+'Rekap Harian'!ED11
+'Rekap Harian'!EK11
+'Rekap Harian'!ER11
+'Rekap Harian'!EY11
+'Rekap Harian'!FF11
+'Rekap Harian'!FM11
+'Rekap Harian'!FT11
+'Rekap Harian'!GA11
+'Rekap Harian'!GH11
+'Rekap Harian'!GO11
+'Rekap Harian'!GV11
+'Rekap Harian'!HC11
+'Rekap Harian'!HJ11</f>
        <v>0</v>
      </c>
      <c r="G4" s="128">
        <f>'Rekap Harian'!HN11*3%</f>
        <v>0</v>
      </c>
      <c r="H4" s="128">
        <f>'Rekap Harian'!I11
+'Rekap Harian'!J11
+'Rekap Harian'!P11
+'Rekap Harian'!Q11
+'Rekap Harian'!W11
+'Rekap Harian'!X11
+'Rekap Harian'!AD11
+'Rekap Harian'!AE11
+'Rekap Harian'!AK11
+'Rekap Harian'!AL11
+'Rekap Harian'!AR11
+'Rekap Harian'!AS11
+'Rekap Harian'!AY11
+'Rekap Harian'!AZ11
+'Rekap Harian'!BF11
+'Rekap Harian'!BG11
+'Rekap Harian'!BM11
+'Rekap Harian'!BN11
+'Rekap Harian'!BT11
+'Rekap Harian'!BU11
+'Rekap Harian'!CA11
+'Rekap Harian'!CB11
+'Rekap Harian'!CH11
+'Rekap Harian'!CI11
+'Rekap Harian'!CO11
+'Rekap Harian'!CP11
+'Rekap Harian'!CV11
+'Rekap Harian'!CW11
+'Rekap Harian'!DC11
+'Rekap Harian'!DD11
+'Rekap Harian'!DJ11
+'Rekap Harian'!AK11
+'Rekap Harian'!DQ11
+'Rekap Harian'!DR11
+'Rekap Harian'!DX11
+'Rekap Harian'!DY11
+'Rekap Harian'!EE11
+'Rekap Harian'!EF11
+'Rekap Harian'!EL11
+'Rekap Harian'!EM11
+'Rekap Harian'!ES11
+'Rekap Harian'!ET11
+'Rekap Harian'!EZ11
+'Rekap Harian'!FA11
+'Rekap Harian'!FG11
+'Rekap Harian'!FH11
+'Rekap Harian'!FN11
+'Rekap Harian'!FO11
+'Rekap Harian'!FU11
+'Rekap Harian'!FV11
+'Rekap Harian'!GB11
+'Rekap Harian'!GC11
+'Rekap Harian'!GI11
+'Rekap Harian'!GJ11
+'Rekap Harian'!GP11
+'Rekap Harian'!GQ11
+'Rekap Harian'!GW11
+'Rekap Harian'!GX11
+'Rekap Harian'!HD11
+'Rekap Harian'!HE11
+'Rekap Harian'!HK11
+'Rekap Harian'!HL11</f>
        <v>0</v>
      </c>
      <c r="I4" s="128">
        <f>'Daftar Pegawai'!M5</f>
        <v>0</v>
      </c>
      <c r="J4" s="128">
        <f>'Daftar Pegawai'!O5</f>
        <v>0</v>
      </c>
      <c r="K4" s="128">
        <f>'Daftar Pegawai'!Q5</f>
        <v>0</v>
      </c>
      <c r="L4" s="128">
        <f>'Daftar Pegawai'!S5</f>
        <v>0</v>
      </c>
      <c r="M4" s="128">
        <f>'Daftar Pegawai'!U5</f>
        <v>0</v>
      </c>
      <c r="N4" s="128">
        <f>IF(SUM(E4:M4) &gt; 100%,100%, SUM(E4:M4))</f>
        <v>0</v>
      </c>
    </row>
    <row r="5" spans="1:14" x14ac:dyDescent="0.25">
      <c r="A5" s="121">
        <f t="shared" ref="A5:A68" si="0">ROW()-3</f>
        <v>2</v>
      </c>
      <c r="B5" s="121">
        <f>'Daftar Pegawai'!B6</f>
        <v>0</v>
      </c>
      <c r="C5" s="121">
        <f>'Daftar Pegawai'!C6</f>
        <v>0</v>
      </c>
      <c r="D5" s="128">
        <f>IF('Rekap Pemotongan'!F9="",0%,100%-'Rekap Pemotongan'!F9)</f>
        <v>1</v>
      </c>
      <c r="E5" s="128">
        <f>'Daftar Pegawai'!K6</f>
        <v>0</v>
      </c>
      <c r="F5" s="128">
        <f>'Rekap Harian'!H12
+'Rekap Harian'!O12
+'Rekap Harian'!V12
+'Rekap Harian'!AC12
+'Rekap Harian'!AJ12
+'Rekap Harian'!AQ12
+'Rekap Harian'!AX12
+'Rekap Harian'!BE12
+'Rekap Harian'!BL12
+'Rekap Harian'!BS12
+'Rekap Harian'!BZ12
+'Rekap Harian'!CG12
+'Rekap Harian'!CN12
+'Rekap Harian'!CU12
+'Rekap Harian'!DB12
+'Rekap Harian'!DI12
+'Rekap Harian'!DP12
+'Rekap Harian'!DW12
+'Rekap Harian'!ED12
+'Rekap Harian'!EK12
+'Rekap Harian'!ER12
+'Rekap Harian'!EY12
+'Rekap Harian'!FF12
+'Rekap Harian'!FM12
+'Rekap Harian'!FT12
+'Rekap Harian'!GA12
+'Rekap Harian'!GH12
+'Rekap Harian'!GO12
+'Rekap Harian'!GV12
+'Rekap Harian'!HC12
+'Rekap Harian'!HJ12</f>
        <v>0</v>
      </c>
      <c r="G5" s="128">
        <f>'Rekap Harian'!HN12*3%</f>
        <v>0</v>
      </c>
      <c r="H5" s="128">
        <f>'Rekap Harian'!I12
+'Rekap Harian'!J12
+'Rekap Harian'!P12
+'Rekap Harian'!Q12
+'Rekap Harian'!W12
+'Rekap Harian'!X12
+'Rekap Harian'!AD12
+'Rekap Harian'!AE12
+'Rekap Harian'!AK12
+'Rekap Harian'!AL12
+'Rekap Harian'!AR12
+'Rekap Harian'!AS12
+'Rekap Harian'!AY12
+'Rekap Harian'!AZ12
+'Rekap Harian'!BF12
+'Rekap Harian'!BG12
+'Rekap Harian'!BM12
+'Rekap Harian'!BN12
+'Rekap Harian'!BT12
+'Rekap Harian'!BU12
+'Rekap Harian'!CA12
+'Rekap Harian'!CB12
+'Rekap Harian'!CH12
+'Rekap Harian'!CI12
+'Rekap Harian'!CO12
+'Rekap Harian'!CP12
+'Rekap Harian'!CV12
+'Rekap Harian'!CW12
+'Rekap Harian'!DC12
+'Rekap Harian'!DD12
+'Rekap Harian'!DJ12
+'Rekap Harian'!AK12
+'Rekap Harian'!DQ12
+'Rekap Harian'!DR12
+'Rekap Harian'!DX12
+'Rekap Harian'!DY12
+'Rekap Harian'!EE12
+'Rekap Harian'!EF12
+'Rekap Harian'!EL12
+'Rekap Harian'!EM12
+'Rekap Harian'!ES12
+'Rekap Harian'!ET12
+'Rekap Harian'!EZ12
+'Rekap Harian'!FA12
+'Rekap Harian'!FG12
+'Rekap Harian'!FH12
+'Rekap Harian'!FN12
+'Rekap Harian'!FO12
+'Rekap Harian'!FU12
+'Rekap Harian'!FV12
+'Rekap Harian'!GB12
+'Rekap Harian'!GC12
+'Rekap Harian'!GI12
+'Rekap Harian'!GJ12
+'Rekap Harian'!GP12
+'Rekap Harian'!GQ12
+'Rekap Harian'!GW12
+'Rekap Harian'!GX12
+'Rekap Harian'!HD12
+'Rekap Harian'!HE12
+'Rekap Harian'!HK12
+'Rekap Harian'!HL12</f>
        <v>0</v>
      </c>
      <c r="I5" s="128">
        <f>'Daftar Pegawai'!M6</f>
        <v>0</v>
      </c>
      <c r="J5" s="128">
        <f>'Daftar Pegawai'!O6</f>
        <v>0</v>
      </c>
      <c r="K5" s="128">
        <f>'Daftar Pegawai'!Q6</f>
        <v>0</v>
      </c>
      <c r="L5" s="128">
        <f>'Daftar Pegawai'!S6</f>
        <v>0</v>
      </c>
      <c r="M5" s="128">
        <f>'Daftar Pegawai'!U6</f>
        <v>0</v>
      </c>
      <c r="N5" s="128">
        <f t="shared" ref="N5:N68" si="1">IF(SUM(E5:M5) &gt; 100%,100%, SUM(E5:M5))</f>
        <v>0</v>
      </c>
    </row>
    <row r="6" spans="1:14" x14ac:dyDescent="0.25">
      <c r="A6" s="121">
        <f t="shared" si="0"/>
        <v>3</v>
      </c>
      <c r="B6" s="122">
        <f>'Daftar Pegawai'!B7</f>
        <v>0</v>
      </c>
      <c r="C6" s="121">
        <f>'Daftar Pegawai'!C7</f>
        <v>0</v>
      </c>
      <c r="D6" s="128">
        <f>IF('Rekap Pemotongan'!F10="",0%,100%-'Rekap Pemotongan'!F10)</f>
        <v>1</v>
      </c>
      <c r="E6" s="128">
        <f>'Daftar Pegawai'!K7</f>
        <v>0</v>
      </c>
      <c r="F6" s="128">
        <f>'Rekap Harian'!H13
+'Rekap Harian'!O13
+'Rekap Harian'!V13
+'Rekap Harian'!AC13
+'Rekap Harian'!AJ13
+'Rekap Harian'!AQ13
+'Rekap Harian'!AX13
+'Rekap Harian'!BE13
+'Rekap Harian'!BL13
+'Rekap Harian'!BS13
+'Rekap Harian'!BZ13
+'Rekap Harian'!CG13
+'Rekap Harian'!CN13
+'Rekap Harian'!CU13
+'Rekap Harian'!DB13
+'Rekap Harian'!DI13
+'Rekap Harian'!DP13
+'Rekap Harian'!DW13
+'Rekap Harian'!ED13
+'Rekap Harian'!EK13
+'Rekap Harian'!ER13
+'Rekap Harian'!EY13
+'Rekap Harian'!FF13
+'Rekap Harian'!FM13
+'Rekap Harian'!FT13
+'Rekap Harian'!GA13
+'Rekap Harian'!GH13
+'Rekap Harian'!GO13
+'Rekap Harian'!GV13
+'Rekap Harian'!HC13
+'Rekap Harian'!HJ13</f>
        <v>0</v>
      </c>
      <c r="G6" s="128">
        <f>'Rekap Harian'!HN13*3%</f>
        <v>0</v>
      </c>
      <c r="H6" s="128">
        <f>'Rekap Harian'!I13
+'Rekap Harian'!J13
+'Rekap Harian'!P13
+'Rekap Harian'!Q13
+'Rekap Harian'!W13
+'Rekap Harian'!X13
+'Rekap Harian'!AD13
+'Rekap Harian'!AE13
+'Rekap Harian'!AK13
+'Rekap Harian'!AL13
+'Rekap Harian'!AR13
+'Rekap Harian'!AS13
+'Rekap Harian'!AY13
+'Rekap Harian'!AZ13
+'Rekap Harian'!BF13
+'Rekap Harian'!BG13
+'Rekap Harian'!BM13
+'Rekap Harian'!BN13
+'Rekap Harian'!BT13
+'Rekap Harian'!BU13
+'Rekap Harian'!CA13
+'Rekap Harian'!CB13
+'Rekap Harian'!CH13
+'Rekap Harian'!CI13
+'Rekap Harian'!CO13
+'Rekap Harian'!CP13
+'Rekap Harian'!CV13
+'Rekap Harian'!CW13
+'Rekap Harian'!DC13
+'Rekap Harian'!DD13
+'Rekap Harian'!DJ13
+'Rekap Harian'!AK13
+'Rekap Harian'!DQ13
+'Rekap Harian'!DR13
+'Rekap Harian'!DX13
+'Rekap Harian'!DY13
+'Rekap Harian'!EE13
+'Rekap Harian'!EF13
+'Rekap Harian'!EL13
+'Rekap Harian'!EM13
+'Rekap Harian'!ES13
+'Rekap Harian'!ET13
+'Rekap Harian'!EZ13
+'Rekap Harian'!FA13
+'Rekap Harian'!FG13
+'Rekap Harian'!FH13
+'Rekap Harian'!FN13
+'Rekap Harian'!FO13
+'Rekap Harian'!FU13
+'Rekap Harian'!FV13
+'Rekap Harian'!GB13
+'Rekap Harian'!GC13
+'Rekap Harian'!GI13
+'Rekap Harian'!GJ13
+'Rekap Harian'!GP13
+'Rekap Harian'!GQ13
+'Rekap Harian'!GW13
+'Rekap Harian'!GX13
+'Rekap Harian'!HD13
+'Rekap Harian'!HE13
+'Rekap Harian'!HK13
+'Rekap Harian'!HL13</f>
        <v>0</v>
      </c>
      <c r="I6" s="128">
        <f>'Daftar Pegawai'!M7</f>
        <v>0</v>
      </c>
      <c r="J6" s="128">
        <f>'Daftar Pegawai'!O7</f>
        <v>0</v>
      </c>
      <c r="K6" s="128">
        <f>'Daftar Pegawai'!Q7</f>
        <v>0</v>
      </c>
      <c r="L6" s="128">
        <f>'Daftar Pegawai'!S7</f>
        <v>0</v>
      </c>
      <c r="M6" s="128">
        <f>'Daftar Pegawai'!U7</f>
        <v>0</v>
      </c>
      <c r="N6" s="128">
        <f t="shared" si="1"/>
        <v>0</v>
      </c>
    </row>
    <row r="7" spans="1:14" x14ac:dyDescent="0.25">
      <c r="A7" s="121">
        <f t="shared" si="0"/>
        <v>4</v>
      </c>
      <c r="B7" s="121">
        <f>'Daftar Pegawai'!B8</f>
        <v>0</v>
      </c>
      <c r="C7" s="121">
        <f>'Daftar Pegawai'!C8</f>
        <v>0</v>
      </c>
      <c r="D7" s="128">
        <f>IF('Rekap Pemotongan'!F11="",0%,100%-'Rekap Pemotongan'!F11)</f>
        <v>1</v>
      </c>
      <c r="E7" s="128">
        <f>'Daftar Pegawai'!K8</f>
        <v>0</v>
      </c>
      <c r="F7" s="128">
        <f>'Rekap Harian'!H14
+'Rekap Harian'!O14
+'Rekap Harian'!V14
+'Rekap Harian'!AC14
+'Rekap Harian'!AJ14
+'Rekap Harian'!AQ14
+'Rekap Harian'!AX14
+'Rekap Harian'!BE14
+'Rekap Harian'!BL14
+'Rekap Harian'!BS14
+'Rekap Harian'!BZ14
+'Rekap Harian'!CG14
+'Rekap Harian'!CN14
+'Rekap Harian'!CU14
+'Rekap Harian'!DB14
+'Rekap Harian'!DI14
+'Rekap Harian'!DP14
+'Rekap Harian'!DW14
+'Rekap Harian'!ED14
+'Rekap Harian'!EK14
+'Rekap Harian'!ER14
+'Rekap Harian'!EY14
+'Rekap Harian'!FF14
+'Rekap Harian'!FM14
+'Rekap Harian'!FT14
+'Rekap Harian'!GA14
+'Rekap Harian'!GH14
+'Rekap Harian'!GO14
+'Rekap Harian'!GV14
+'Rekap Harian'!HC14
+'Rekap Harian'!HJ14</f>
        <v>0</v>
      </c>
      <c r="G7" s="128">
        <f>'Rekap Harian'!HN14*3%</f>
        <v>0</v>
      </c>
      <c r="H7" s="128">
        <f>'Rekap Harian'!I14
+'Rekap Harian'!J14
+'Rekap Harian'!P14
+'Rekap Harian'!Q14
+'Rekap Harian'!W14
+'Rekap Harian'!X14
+'Rekap Harian'!AD14
+'Rekap Harian'!AE14
+'Rekap Harian'!AK14
+'Rekap Harian'!AL14
+'Rekap Harian'!AR14
+'Rekap Harian'!AS14
+'Rekap Harian'!AY14
+'Rekap Harian'!AZ14
+'Rekap Harian'!BF14
+'Rekap Harian'!BG14
+'Rekap Harian'!BM14
+'Rekap Harian'!BN14
+'Rekap Harian'!BT14
+'Rekap Harian'!BU14
+'Rekap Harian'!CA14
+'Rekap Harian'!CB14
+'Rekap Harian'!CH14
+'Rekap Harian'!CI14
+'Rekap Harian'!CO14
+'Rekap Harian'!CP14
+'Rekap Harian'!CV14
+'Rekap Harian'!CW14
+'Rekap Harian'!DC14
+'Rekap Harian'!DD14
+'Rekap Harian'!DJ14
+'Rekap Harian'!AK14
+'Rekap Harian'!DQ14
+'Rekap Harian'!DR14
+'Rekap Harian'!DX14
+'Rekap Harian'!DY14
+'Rekap Harian'!EE14
+'Rekap Harian'!EF14
+'Rekap Harian'!EL14
+'Rekap Harian'!EM14
+'Rekap Harian'!ES14
+'Rekap Harian'!ET14
+'Rekap Harian'!EZ14
+'Rekap Harian'!FA14
+'Rekap Harian'!FG14
+'Rekap Harian'!FH14
+'Rekap Harian'!FN14
+'Rekap Harian'!FO14
+'Rekap Harian'!FU14
+'Rekap Harian'!FV14
+'Rekap Harian'!GB14
+'Rekap Harian'!GC14
+'Rekap Harian'!GI14
+'Rekap Harian'!GJ14
+'Rekap Harian'!GP14
+'Rekap Harian'!GQ14
+'Rekap Harian'!GW14
+'Rekap Harian'!GX14
+'Rekap Harian'!HD14
+'Rekap Harian'!HE14
+'Rekap Harian'!HK14
+'Rekap Harian'!HL14</f>
        <v>0</v>
      </c>
      <c r="I7" s="128">
        <f>'Daftar Pegawai'!M8</f>
        <v>0</v>
      </c>
      <c r="J7" s="128">
        <f>'Daftar Pegawai'!O8</f>
        <v>0</v>
      </c>
      <c r="K7" s="128">
        <f>'Daftar Pegawai'!Q8</f>
        <v>0</v>
      </c>
      <c r="L7" s="128">
        <f>'Daftar Pegawai'!S8</f>
        <v>0</v>
      </c>
      <c r="M7" s="128">
        <f>'Daftar Pegawai'!U8</f>
        <v>0</v>
      </c>
      <c r="N7" s="128">
        <f t="shared" si="1"/>
        <v>0</v>
      </c>
    </row>
    <row r="8" spans="1:14" x14ac:dyDescent="0.25">
      <c r="A8" s="121">
        <f t="shared" si="0"/>
        <v>5</v>
      </c>
      <c r="B8" s="121">
        <f>'Daftar Pegawai'!B9</f>
        <v>0</v>
      </c>
      <c r="C8" s="121">
        <f>'Daftar Pegawai'!C9</f>
        <v>0</v>
      </c>
      <c r="D8" s="128">
        <f>IF('Rekap Pemotongan'!F12="",0%,100%-'Rekap Pemotongan'!F12)</f>
        <v>1</v>
      </c>
      <c r="E8" s="128">
        <f>'Daftar Pegawai'!K9</f>
        <v>0</v>
      </c>
      <c r="F8" s="128">
        <f>'Rekap Harian'!H15
+'Rekap Harian'!O15
+'Rekap Harian'!V15
+'Rekap Harian'!AC15
+'Rekap Harian'!AJ15
+'Rekap Harian'!AQ15
+'Rekap Harian'!AX15
+'Rekap Harian'!BE15
+'Rekap Harian'!BL15
+'Rekap Harian'!BS15
+'Rekap Harian'!BZ15
+'Rekap Harian'!CG15
+'Rekap Harian'!CN15
+'Rekap Harian'!CU15
+'Rekap Harian'!DB15
+'Rekap Harian'!DI15
+'Rekap Harian'!DP15
+'Rekap Harian'!DW15
+'Rekap Harian'!ED15
+'Rekap Harian'!EK15
+'Rekap Harian'!ER15
+'Rekap Harian'!EY15
+'Rekap Harian'!FF15
+'Rekap Harian'!FM15
+'Rekap Harian'!FT15
+'Rekap Harian'!GA15
+'Rekap Harian'!GH15
+'Rekap Harian'!GO15
+'Rekap Harian'!GV15
+'Rekap Harian'!HC15
+'Rekap Harian'!HJ15</f>
        <v>0</v>
      </c>
      <c r="G8" s="128">
        <f>'Rekap Harian'!HN15*3%</f>
        <v>0</v>
      </c>
      <c r="H8" s="128">
        <f>'Rekap Harian'!I15
+'Rekap Harian'!J15
+'Rekap Harian'!P15
+'Rekap Harian'!Q15
+'Rekap Harian'!W15
+'Rekap Harian'!X15
+'Rekap Harian'!AD15
+'Rekap Harian'!AE15
+'Rekap Harian'!AK15
+'Rekap Harian'!AL15
+'Rekap Harian'!AR15
+'Rekap Harian'!AS15
+'Rekap Harian'!AY15
+'Rekap Harian'!AZ15
+'Rekap Harian'!BF15
+'Rekap Harian'!BG15
+'Rekap Harian'!BM15
+'Rekap Harian'!BN15
+'Rekap Harian'!BT15
+'Rekap Harian'!BU15
+'Rekap Harian'!CA15
+'Rekap Harian'!CB15
+'Rekap Harian'!CH15
+'Rekap Harian'!CI15
+'Rekap Harian'!CO15
+'Rekap Harian'!CP15
+'Rekap Harian'!CV15
+'Rekap Harian'!CW15
+'Rekap Harian'!DC15
+'Rekap Harian'!DD15
+'Rekap Harian'!DJ15
+'Rekap Harian'!AK15
+'Rekap Harian'!DQ15
+'Rekap Harian'!DR15
+'Rekap Harian'!DX15
+'Rekap Harian'!DY15
+'Rekap Harian'!EE15
+'Rekap Harian'!EF15
+'Rekap Harian'!EL15
+'Rekap Harian'!EM15
+'Rekap Harian'!ES15
+'Rekap Harian'!ET15
+'Rekap Harian'!EZ15
+'Rekap Harian'!FA15
+'Rekap Harian'!FG15
+'Rekap Harian'!FH15
+'Rekap Harian'!FN15
+'Rekap Harian'!FO15
+'Rekap Harian'!FU15
+'Rekap Harian'!FV15
+'Rekap Harian'!GB15
+'Rekap Harian'!GC15
+'Rekap Harian'!GI15
+'Rekap Harian'!GJ15
+'Rekap Harian'!GP15
+'Rekap Harian'!GQ15
+'Rekap Harian'!GW15
+'Rekap Harian'!GX15
+'Rekap Harian'!HD15
+'Rekap Harian'!HE15
+'Rekap Harian'!HK15
+'Rekap Harian'!HL15</f>
        <v>0</v>
      </c>
      <c r="I8" s="128">
        <f>'Daftar Pegawai'!M9</f>
        <v>0</v>
      </c>
      <c r="J8" s="128">
        <f>'Daftar Pegawai'!O9</f>
        <v>0</v>
      </c>
      <c r="K8" s="128">
        <f>'Daftar Pegawai'!Q9</f>
        <v>0</v>
      </c>
      <c r="L8" s="128">
        <f>'Daftar Pegawai'!S9</f>
        <v>0</v>
      </c>
      <c r="M8" s="128">
        <f>'Daftar Pegawai'!U9</f>
        <v>0</v>
      </c>
      <c r="N8" s="128">
        <f t="shared" si="1"/>
        <v>0</v>
      </c>
    </row>
    <row r="9" spans="1:14" x14ac:dyDescent="0.25">
      <c r="A9" s="121">
        <f t="shared" si="0"/>
        <v>6</v>
      </c>
      <c r="B9" s="121">
        <f>'Daftar Pegawai'!B10</f>
        <v>0</v>
      </c>
      <c r="C9" s="121">
        <f>'Daftar Pegawai'!C10</f>
        <v>0</v>
      </c>
      <c r="D9" s="128">
        <f>IF('Rekap Pemotongan'!F13="",0%,100%-'Rekap Pemotongan'!F13)</f>
        <v>1</v>
      </c>
      <c r="E9" s="128">
        <f>'Daftar Pegawai'!K10</f>
        <v>0</v>
      </c>
      <c r="F9" s="128">
        <f>'Rekap Harian'!H16
+'Rekap Harian'!O16
+'Rekap Harian'!V16
+'Rekap Harian'!AC16
+'Rekap Harian'!AJ16
+'Rekap Harian'!AQ16
+'Rekap Harian'!AX16
+'Rekap Harian'!BE16
+'Rekap Harian'!BL16
+'Rekap Harian'!BS16
+'Rekap Harian'!BZ16
+'Rekap Harian'!CG16
+'Rekap Harian'!CN16
+'Rekap Harian'!CU16
+'Rekap Harian'!DB16
+'Rekap Harian'!DI16
+'Rekap Harian'!DP16
+'Rekap Harian'!DW16
+'Rekap Harian'!ED16
+'Rekap Harian'!EK16
+'Rekap Harian'!ER16
+'Rekap Harian'!EY16
+'Rekap Harian'!FF16
+'Rekap Harian'!FM16
+'Rekap Harian'!FT16
+'Rekap Harian'!GA16
+'Rekap Harian'!GH16
+'Rekap Harian'!GO16
+'Rekap Harian'!GV16
+'Rekap Harian'!HC16
+'Rekap Harian'!HJ16</f>
        <v>0</v>
      </c>
      <c r="G9" s="128">
        <f>'Rekap Harian'!HN16*3%</f>
        <v>0</v>
      </c>
      <c r="H9" s="128">
        <f>'Rekap Harian'!I16
+'Rekap Harian'!J16
+'Rekap Harian'!P16
+'Rekap Harian'!Q16
+'Rekap Harian'!W16
+'Rekap Harian'!X16
+'Rekap Harian'!AD16
+'Rekap Harian'!AE16
+'Rekap Harian'!AK16
+'Rekap Harian'!AL16
+'Rekap Harian'!AR16
+'Rekap Harian'!AS16
+'Rekap Harian'!AY16
+'Rekap Harian'!AZ16
+'Rekap Harian'!BF16
+'Rekap Harian'!BG16
+'Rekap Harian'!BM16
+'Rekap Harian'!BN16
+'Rekap Harian'!BT16
+'Rekap Harian'!BU16
+'Rekap Harian'!CA16
+'Rekap Harian'!CB16
+'Rekap Harian'!CH16
+'Rekap Harian'!CI16
+'Rekap Harian'!CO16
+'Rekap Harian'!CP16
+'Rekap Harian'!CV16
+'Rekap Harian'!CW16
+'Rekap Harian'!DC16
+'Rekap Harian'!DD16
+'Rekap Harian'!DJ16
+'Rekap Harian'!AK16
+'Rekap Harian'!DQ16
+'Rekap Harian'!DR16
+'Rekap Harian'!DX16
+'Rekap Harian'!DY16
+'Rekap Harian'!EE16
+'Rekap Harian'!EF16
+'Rekap Harian'!EL16
+'Rekap Harian'!EM16
+'Rekap Harian'!ES16
+'Rekap Harian'!ET16
+'Rekap Harian'!EZ16
+'Rekap Harian'!FA16
+'Rekap Harian'!FG16
+'Rekap Harian'!FH16
+'Rekap Harian'!FN16
+'Rekap Harian'!FO16
+'Rekap Harian'!FU16
+'Rekap Harian'!FV16
+'Rekap Harian'!GB16
+'Rekap Harian'!GC16
+'Rekap Harian'!GI16
+'Rekap Harian'!GJ16
+'Rekap Harian'!GP16
+'Rekap Harian'!GQ16
+'Rekap Harian'!GW16
+'Rekap Harian'!GX16
+'Rekap Harian'!HD16
+'Rekap Harian'!HE16
+'Rekap Harian'!HK16
+'Rekap Harian'!HL16</f>
        <v>0</v>
      </c>
      <c r="I9" s="128">
        <f>'Daftar Pegawai'!M10</f>
        <v>0</v>
      </c>
      <c r="J9" s="128">
        <f>'Daftar Pegawai'!O10</f>
        <v>0</v>
      </c>
      <c r="K9" s="128">
        <f>'Daftar Pegawai'!Q10</f>
        <v>0</v>
      </c>
      <c r="L9" s="128">
        <f>'Daftar Pegawai'!S10</f>
        <v>0</v>
      </c>
      <c r="M9" s="128">
        <f>'Daftar Pegawai'!U10</f>
        <v>0</v>
      </c>
      <c r="N9" s="128">
        <f t="shared" si="1"/>
        <v>0</v>
      </c>
    </row>
    <row r="10" spans="1:14" x14ac:dyDescent="0.25">
      <c r="A10" s="121">
        <f t="shared" si="0"/>
        <v>7</v>
      </c>
      <c r="B10" s="121">
        <f>'Daftar Pegawai'!B11</f>
        <v>0</v>
      </c>
      <c r="C10" s="121">
        <f>'Daftar Pegawai'!C11</f>
        <v>0</v>
      </c>
      <c r="D10" s="128">
        <f>IF('Rekap Pemotongan'!F14="",0%,100%-'Rekap Pemotongan'!F14)</f>
        <v>1</v>
      </c>
      <c r="E10" s="128">
        <f>'Daftar Pegawai'!K11</f>
        <v>0</v>
      </c>
      <c r="F10" s="128">
        <f>'Rekap Harian'!H17
+'Rekap Harian'!O17
+'Rekap Harian'!V17
+'Rekap Harian'!AC17
+'Rekap Harian'!AJ17
+'Rekap Harian'!AQ17
+'Rekap Harian'!AX17
+'Rekap Harian'!BE17
+'Rekap Harian'!BL17
+'Rekap Harian'!BS17
+'Rekap Harian'!BZ17
+'Rekap Harian'!CG17
+'Rekap Harian'!CN17
+'Rekap Harian'!CU17
+'Rekap Harian'!DB17
+'Rekap Harian'!DI17
+'Rekap Harian'!DP17
+'Rekap Harian'!DW17
+'Rekap Harian'!ED17
+'Rekap Harian'!EK17
+'Rekap Harian'!ER17
+'Rekap Harian'!EY17
+'Rekap Harian'!FF17
+'Rekap Harian'!FM17
+'Rekap Harian'!FT17
+'Rekap Harian'!GA17
+'Rekap Harian'!GH17
+'Rekap Harian'!GO17
+'Rekap Harian'!GV17
+'Rekap Harian'!HC17
+'Rekap Harian'!HJ17</f>
        <v>0</v>
      </c>
      <c r="G10" s="128">
        <f>'Rekap Harian'!HN17*3%</f>
        <v>0</v>
      </c>
      <c r="H10" s="128">
        <f>'Rekap Harian'!I17
+'Rekap Harian'!J17
+'Rekap Harian'!P17
+'Rekap Harian'!Q17
+'Rekap Harian'!W17
+'Rekap Harian'!X17
+'Rekap Harian'!AD17
+'Rekap Harian'!AE17
+'Rekap Harian'!AK17
+'Rekap Harian'!AL17
+'Rekap Harian'!AR17
+'Rekap Harian'!AS17
+'Rekap Harian'!AY17
+'Rekap Harian'!AZ17
+'Rekap Harian'!BF17
+'Rekap Harian'!BG17
+'Rekap Harian'!BM17
+'Rekap Harian'!BN17
+'Rekap Harian'!BT17
+'Rekap Harian'!BU17
+'Rekap Harian'!CA17
+'Rekap Harian'!CB17
+'Rekap Harian'!CH17
+'Rekap Harian'!CI17
+'Rekap Harian'!CO17
+'Rekap Harian'!CP17
+'Rekap Harian'!CV17
+'Rekap Harian'!CW17
+'Rekap Harian'!DC17
+'Rekap Harian'!DD17
+'Rekap Harian'!DJ17
+'Rekap Harian'!AK17
+'Rekap Harian'!DQ17
+'Rekap Harian'!DR17
+'Rekap Harian'!DX17
+'Rekap Harian'!DY17
+'Rekap Harian'!EE17
+'Rekap Harian'!EF17
+'Rekap Harian'!EL17
+'Rekap Harian'!EM17
+'Rekap Harian'!ES17
+'Rekap Harian'!ET17
+'Rekap Harian'!EZ17
+'Rekap Harian'!FA17
+'Rekap Harian'!FG17
+'Rekap Harian'!FH17
+'Rekap Harian'!FN17
+'Rekap Harian'!FO17
+'Rekap Harian'!FU17
+'Rekap Harian'!FV17
+'Rekap Harian'!GB17
+'Rekap Harian'!GC17
+'Rekap Harian'!GI17
+'Rekap Harian'!GJ17
+'Rekap Harian'!GP17
+'Rekap Harian'!GQ17
+'Rekap Harian'!GW17
+'Rekap Harian'!GX17
+'Rekap Harian'!HD17
+'Rekap Harian'!HE17
+'Rekap Harian'!HK17
+'Rekap Harian'!HL17</f>
        <v>0</v>
      </c>
      <c r="I10" s="128">
        <f>'Daftar Pegawai'!M11</f>
        <v>0</v>
      </c>
      <c r="J10" s="128">
        <f>'Daftar Pegawai'!O11</f>
        <v>0</v>
      </c>
      <c r="K10" s="128">
        <f>'Daftar Pegawai'!Q11</f>
        <v>0</v>
      </c>
      <c r="L10" s="128">
        <f>'Daftar Pegawai'!S11</f>
        <v>0</v>
      </c>
      <c r="M10" s="128">
        <f>'Daftar Pegawai'!U11</f>
        <v>0</v>
      </c>
      <c r="N10" s="128">
        <f t="shared" si="1"/>
        <v>0</v>
      </c>
    </row>
    <row r="11" spans="1:14" x14ac:dyDescent="0.25">
      <c r="A11" s="121">
        <f t="shared" si="0"/>
        <v>8</v>
      </c>
      <c r="B11" s="121">
        <f>'Daftar Pegawai'!B12</f>
        <v>0</v>
      </c>
      <c r="C11" s="121">
        <f>'Daftar Pegawai'!C12</f>
        <v>0</v>
      </c>
      <c r="D11" s="128">
        <f>IF('Rekap Pemotongan'!F15="",0%,100%-'Rekap Pemotongan'!F15)</f>
        <v>1</v>
      </c>
      <c r="E11" s="128">
        <f>'Daftar Pegawai'!K12</f>
        <v>0</v>
      </c>
      <c r="F11" s="128">
        <f>'Rekap Harian'!H18
+'Rekap Harian'!O18
+'Rekap Harian'!V18
+'Rekap Harian'!AC18
+'Rekap Harian'!AJ18
+'Rekap Harian'!AQ18
+'Rekap Harian'!AX18
+'Rekap Harian'!BE18
+'Rekap Harian'!BL18
+'Rekap Harian'!BS18
+'Rekap Harian'!BZ18
+'Rekap Harian'!CG18
+'Rekap Harian'!CN18
+'Rekap Harian'!CU18
+'Rekap Harian'!DB18
+'Rekap Harian'!DI18
+'Rekap Harian'!DP18
+'Rekap Harian'!DW18
+'Rekap Harian'!ED18
+'Rekap Harian'!EK18
+'Rekap Harian'!ER18
+'Rekap Harian'!EY18
+'Rekap Harian'!FF18
+'Rekap Harian'!FM18
+'Rekap Harian'!FT18
+'Rekap Harian'!GA18
+'Rekap Harian'!GH18
+'Rekap Harian'!GO18
+'Rekap Harian'!GV18
+'Rekap Harian'!HC18
+'Rekap Harian'!HJ18</f>
        <v>0</v>
      </c>
      <c r="G11" s="128">
        <f>'Rekap Harian'!HN18*3%</f>
        <v>0</v>
      </c>
      <c r="H11" s="128">
        <f>'Rekap Harian'!I18
+'Rekap Harian'!J18
+'Rekap Harian'!P18
+'Rekap Harian'!Q18
+'Rekap Harian'!W18
+'Rekap Harian'!X18
+'Rekap Harian'!AD18
+'Rekap Harian'!AE18
+'Rekap Harian'!AK18
+'Rekap Harian'!AL18
+'Rekap Harian'!AR18
+'Rekap Harian'!AS18
+'Rekap Harian'!AY18
+'Rekap Harian'!AZ18
+'Rekap Harian'!BF18
+'Rekap Harian'!BG18
+'Rekap Harian'!BM18
+'Rekap Harian'!BN18
+'Rekap Harian'!BT18
+'Rekap Harian'!BU18
+'Rekap Harian'!CA18
+'Rekap Harian'!CB18
+'Rekap Harian'!CH18
+'Rekap Harian'!CI18
+'Rekap Harian'!CO18
+'Rekap Harian'!CP18
+'Rekap Harian'!CV18
+'Rekap Harian'!CW18
+'Rekap Harian'!DC18
+'Rekap Harian'!DD18
+'Rekap Harian'!DJ18
+'Rekap Harian'!AK18
+'Rekap Harian'!DQ18
+'Rekap Harian'!DR18
+'Rekap Harian'!DX18
+'Rekap Harian'!DY18
+'Rekap Harian'!EE18
+'Rekap Harian'!EF18
+'Rekap Harian'!EL18
+'Rekap Harian'!EM18
+'Rekap Harian'!ES18
+'Rekap Harian'!ET18
+'Rekap Harian'!EZ18
+'Rekap Harian'!FA18
+'Rekap Harian'!FG18
+'Rekap Harian'!FH18
+'Rekap Harian'!FN18
+'Rekap Harian'!FO18
+'Rekap Harian'!FU18
+'Rekap Harian'!FV18
+'Rekap Harian'!GB18
+'Rekap Harian'!GC18
+'Rekap Harian'!GI18
+'Rekap Harian'!GJ18
+'Rekap Harian'!GP18
+'Rekap Harian'!GQ18
+'Rekap Harian'!GW18
+'Rekap Harian'!GX18
+'Rekap Harian'!HD18
+'Rekap Harian'!HE18
+'Rekap Harian'!HK18
+'Rekap Harian'!HL18</f>
        <v>0</v>
      </c>
      <c r="I11" s="128">
        <f>'Daftar Pegawai'!M12</f>
        <v>0</v>
      </c>
      <c r="J11" s="128">
        <f>'Daftar Pegawai'!O12</f>
        <v>0</v>
      </c>
      <c r="K11" s="128">
        <f>'Daftar Pegawai'!Q12</f>
        <v>0</v>
      </c>
      <c r="L11" s="128">
        <f>'Daftar Pegawai'!S12</f>
        <v>0</v>
      </c>
      <c r="M11" s="128">
        <f>'Daftar Pegawai'!U12</f>
        <v>0</v>
      </c>
      <c r="N11" s="128">
        <f t="shared" si="1"/>
        <v>0</v>
      </c>
    </row>
    <row r="12" spans="1:14" x14ac:dyDescent="0.25">
      <c r="A12" s="121">
        <f t="shared" si="0"/>
        <v>9</v>
      </c>
      <c r="B12" s="121">
        <f>'Daftar Pegawai'!B13</f>
        <v>0</v>
      </c>
      <c r="C12" s="121">
        <f>'Daftar Pegawai'!C13</f>
        <v>0</v>
      </c>
      <c r="D12" s="128">
        <f>IF('Rekap Pemotongan'!F16="",0%,100%-'Rekap Pemotongan'!F16)</f>
        <v>1</v>
      </c>
      <c r="E12" s="128">
        <f>'Daftar Pegawai'!K13</f>
        <v>0</v>
      </c>
      <c r="F12" s="128">
        <f>'Rekap Harian'!H19
+'Rekap Harian'!O19
+'Rekap Harian'!V19
+'Rekap Harian'!AC19
+'Rekap Harian'!AJ19
+'Rekap Harian'!AQ19
+'Rekap Harian'!AX19
+'Rekap Harian'!BE19
+'Rekap Harian'!BL19
+'Rekap Harian'!BS19
+'Rekap Harian'!BZ19
+'Rekap Harian'!CG19
+'Rekap Harian'!CN19
+'Rekap Harian'!CU19
+'Rekap Harian'!DB19
+'Rekap Harian'!DI19
+'Rekap Harian'!DP19
+'Rekap Harian'!DW19
+'Rekap Harian'!ED19
+'Rekap Harian'!EK19
+'Rekap Harian'!ER19
+'Rekap Harian'!EY19
+'Rekap Harian'!FF19
+'Rekap Harian'!FM19
+'Rekap Harian'!FT19
+'Rekap Harian'!GA19
+'Rekap Harian'!GH19
+'Rekap Harian'!GO19
+'Rekap Harian'!GV19
+'Rekap Harian'!HC19
+'Rekap Harian'!HJ19</f>
        <v>0</v>
      </c>
      <c r="G12" s="128">
        <f>'Rekap Harian'!HN19*3%</f>
        <v>0</v>
      </c>
      <c r="H12" s="128">
        <f>'Rekap Harian'!I19
+'Rekap Harian'!J19
+'Rekap Harian'!P19
+'Rekap Harian'!Q19
+'Rekap Harian'!W19
+'Rekap Harian'!X19
+'Rekap Harian'!AD19
+'Rekap Harian'!AE19
+'Rekap Harian'!AK19
+'Rekap Harian'!AL19
+'Rekap Harian'!AR19
+'Rekap Harian'!AS19
+'Rekap Harian'!AY19
+'Rekap Harian'!AZ19
+'Rekap Harian'!BF19
+'Rekap Harian'!BG19
+'Rekap Harian'!BM19
+'Rekap Harian'!BN19
+'Rekap Harian'!BT19
+'Rekap Harian'!BU19
+'Rekap Harian'!CA19
+'Rekap Harian'!CB19
+'Rekap Harian'!CH19
+'Rekap Harian'!CI19
+'Rekap Harian'!CO19
+'Rekap Harian'!CP19
+'Rekap Harian'!CV19
+'Rekap Harian'!CW19
+'Rekap Harian'!DC19
+'Rekap Harian'!DD19
+'Rekap Harian'!DJ19
+'Rekap Harian'!AK19
+'Rekap Harian'!DQ19
+'Rekap Harian'!DR19
+'Rekap Harian'!DX19
+'Rekap Harian'!DY19
+'Rekap Harian'!EE19
+'Rekap Harian'!EF19
+'Rekap Harian'!EL19
+'Rekap Harian'!EM19
+'Rekap Harian'!ES19
+'Rekap Harian'!ET19
+'Rekap Harian'!EZ19
+'Rekap Harian'!FA19
+'Rekap Harian'!FG19
+'Rekap Harian'!FH19
+'Rekap Harian'!FN19
+'Rekap Harian'!FO19
+'Rekap Harian'!FU19
+'Rekap Harian'!FV19
+'Rekap Harian'!GB19
+'Rekap Harian'!GC19
+'Rekap Harian'!GI19
+'Rekap Harian'!GJ19
+'Rekap Harian'!GP19
+'Rekap Harian'!GQ19
+'Rekap Harian'!GW19
+'Rekap Harian'!GX19
+'Rekap Harian'!HD19
+'Rekap Harian'!HE19
+'Rekap Harian'!HK19
+'Rekap Harian'!HL19</f>
        <v>0</v>
      </c>
      <c r="I12" s="128">
        <f>'Daftar Pegawai'!M13</f>
        <v>0</v>
      </c>
      <c r="J12" s="128">
        <f>'Daftar Pegawai'!O13</f>
        <v>0</v>
      </c>
      <c r="K12" s="128">
        <f>'Daftar Pegawai'!Q13</f>
        <v>0</v>
      </c>
      <c r="L12" s="128">
        <f>'Daftar Pegawai'!S13</f>
        <v>0</v>
      </c>
      <c r="M12" s="128">
        <f>'Daftar Pegawai'!U13</f>
        <v>0</v>
      </c>
      <c r="N12" s="128">
        <f t="shared" si="1"/>
        <v>0</v>
      </c>
    </row>
    <row r="13" spans="1:14" x14ac:dyDescent="0.25">
      <c r="A13" s="121">
        <f t="shared" si="0"/>
        <v>10</v>
      </c>
      <c r="B13" s="121">
        <f>'Daftar Pegawai'!B14</f>
        <v>0</v>
      </c>
      <c r="C13" s="121">
        <f>'Daftar Pegawai'!C14</f>
        <v>0</v>
      </c>
      <c r="D13" s="128">
        <f>IF('Rekap Pemotongan'!F17="",0%,100%-'Rekap Pemotongan'!F17)</f>
        <v>1</v>
      </c>
      <c r="E13" s="128">
        <f>'Daftar Pegawai'!K14</f>
        <v>0</v>
      </c>
      <c r="F13" s="128">
        <f>'Rekap Harian'!H20
+'Rekap Harian'!O20
+'Rekap Harian'!V20
+'Rekap Harian'!AC20
+'Rekap Harian'!AJ20
+'Rekap Harian'!AQ20
+'Rekap Harian'!AX20
+'Rekap Harian'!BE20
+'Rekap Harian'!BL20
+'Rekap Harian'!BS20
+'Rekap Harian'!BZ20
+'Rekap Harian'!CG20
+'Rekap Harian'!CN20
+'Rekap Harian'!CU20
+'Rekap Harian'!DB20
+'Rekap Harian'!DI20
+'Rekap Harian'!DP20
+'Rekap Harian'!DW20
+'Rekap Harian'!ED20
+'Rekap Harian'!EK20
+'Rekap Harian'!ER20
+'Rekap Harian'!EY20
+'Rekap Harian'!FF20
+'Rekap Harian'!FM20
+'Rekap Harian'!FT20
+'Rekap Harian'!GA20
+'Rekap Harian'!GH20
+'Rekap Harian'!GO20
+'Rekap Harian'!GV20
+'Rekap Harian'!HC20
+'Rekap Harian'!HJ20</f>
        <v>0</v>
      </c>
      <c r="G13" s="128">
        <f>'Rekap Harian'!HN20*3%</f>
        <v>0</v>
      </c>
      <c r="H13" s="128">
        <f>'Rekap Harian'!I20
+'Rekap Harian'!J20
+'Rekap Harian'!P20
+'Rekap Harian'!Q20
+'Rekap Harian'!W20
+'Rekap Harian'!X20
+'Rekap Harian'!AD20
+'Rekap Harian'!AE20
+'Rekap Harian'!AK20
+'Rekap Harian'!AL20
+'Rekap Harian'!AR20
+'Rekap Harian'!AS20
+'Rekap Harian'!AY20
+'Rekap Harian'!AZ20
+'Rekap Harian'!BF20
+'Rekap Harian'!BG20
+'Rekap Harian'!BM20
+'Rekap Harian'!BN20
+'Rekap Harian'!BT20
+'Rekap Harian'!BU20
+'Rekap Harian'!CA20
+'Rekap Harian'!CB20
+'Rekap Harian'!CH20
+'Rekap Harian'!CI20
+'Rekap Harian'!CO20
+'Rekap Harian'!CP20
+'Rekap Harian'!CV20
+'Rekap Harian'!CW20
+'Rekap Harian'!DC20
+'Rekap Harian'!DD20
+'Rekap Harian'!DJ20
+'Rekap Harian'!AK20
+'Rekap Harian'!DQ20
+'Rekap Harian'!DR20
+'Rekap Harian'!DX20
+'Rekap Harian'!DY20
+'Rekap Harian'!EE20
+'Rekap Harian'!EF20
+'Rekap Harian'!EL20
+'Rekap Harian'!EM20
+'Rekap Harian'!ES20
+'Rekap Harian'!ET20
+'Rekap Harian'!EZ20
+'Rekap Harian'!FA20
+'Rekap Harian'!FG20
+'Rekap Harian'!FH20
+'Rekap Harian'!FN20
+'Rekap Harian'!FO20
+'Rekap Harian'!FU20
+'Rekap Harian'!FV20
+'Rekap Harian'!GB20
+'Rekap Harian'!GC20
+'Rekap Harian'!GI20
+'Rekap Harian'!GJ20
+'Rekap Harian'!GP20
+'Rekap Harian'!GQ20
+'Rekap Harian'!GW20
+'Rekap Harian'!GX20
+'Rekap Harian'!HD20
+'Rekap Harian'!HE20
+'Rekap Harian'!HK20
+'Rekap Harian'!HL20</f>
        <v>0</v>
      </c>
      <c r="I13" s="128">
        <f>'Daftar Pegawai'!M14</f>
        <v>0</v>
      </c>
      <c r="J13" s="128">
        <f>'Daftar Pegawai'!O14</f>
        <v>0</v>
      </c>
      <c r="K13" s="128">
        <f>'Daftar Pegawai'!Q14</f>
        <v>0</v>
      </c>
      <c r="L13" s="128">
        <f>'Daftar Pegawai'!S14</f>
        <v>0</v>
      </c>
      <c r="M13" s="128">
        <f>'Daftar Pegawai'!U14</f>
        <v>0</v>
      </c>
      <c r="N13" s="128">
        <f t="shared" si="1"/>
        <v>0</v>
      </c>
    </row>
    <row r="14" spans="1:14" x14ac:dyDescent="0.25">
      <c r="A14" s="121">
        <f t="shared" si="0"/>
        <v>11</v>
      </c>
      <c r="B14" s="121">
        <f>'Daftar Pegawai'!B15</f>
        <v>0</v>
      </c>
      <c r="C14" s="121">
        <f>'Daftar Pegawai'!C15</f>
        <v>0</v>
      </c>
      <c r="D14" s="128">
        <f>IF('Rekap Pemotongan'!F18="",0%,100%-'Rekap Pemotongan'!F18)</f>
        <v>1</v>
      </c>
      <c r="E14" s="128">
        <f>'Daftar Pegawai'!K15</f>
        <v>0</v>
      </c>
      <c r="F14" s="128">
        <f>'Rekap Harian'!H21
+'Rekap Harian'!O21
+'Rekap Harian'!V21
+'Rekap Harian'!AC21
+'Rekap Harian'!AJ21
+'Rekap Harian'!AQ21
+'Rekap Harian'!AX21
+'Rekap Harian'!BE21
+'Rekap Harian'!BL21
+'Rekap Harian'!BS21
+'Rekap Harian'!BZ21
+'Rekap Harian'!CG21
+'Rekap Harian'!CN21
+'Rekap Harian'!CU21
+'Rekap Harian'!DB21
+'Rekap Harian'!DI21
+'Rekap Harian'!DP21
+'Rekap Harian'!DW21
+'Rekap Harian'!ED21
+'Rekap Harian'!EK21
+'Rekap Harian'!ER21
+'Rekap Harian'!EY21
+'Rekap Harian'!FF21
+'Rekap Harian'!FM21
+'Rekap Harian'!FT21
+'Rekap Harian'!GA21
+'Rekap Harian'!GH21
+'Rekap Harian'!GO21
+'Rekap Harian'!GV21
+'Rekap Harian'!HC21
+'Rekap Harian'!HJ21</f>
        <v>0</v>
      </c>
      <c r="G14" s="128">
        <f>'Rekap Harian'!HN21*3%</f>
        <v>0</v>
      </c>
      <c r="H14" s="128">
        <f>'Rekap Harian'!I21
+'Rekap Harian'!J21
+'Rekap Harian'!P21
+'Rekap Harian'!Q21
+'Rekap Harian'!W21
+'Rekap Harian'!X21
+'Rekap Harian'!AD21
+'Rekap Harian'!AE21
+'Rekap Harian'!AK21
+'Rekap Harian'!AL21
+'Rekap Harian'!AR21
+'Rekap Harian'!AS21
+'Rekap Harian'!AY21
+'Rekap Harian'!AZ21
+'Rekap Harian'!BF21
+'Rekap Harian'!BG21
+'Rekap Harian'!BM21
+'Rekap Harian'!BN21
+'Rekap Harian'!BT21
+'Rekap Harian'!BU21
+'Rekap Harian'!CA21
+'Rekap Harian'!CB21
+'Rekap Harian'!CH21
+'Rekap Harian'!CI21
+'Rekap Harian'!CO21
+'Rekap Harian'!CP21
+'Rekap Harian'!CV21
+'Rekap Harian'!CW21
+'Rekap Harian'!DC21
+'Rekap Harian'!DD21
+'Rekap Harian'!DJ21
+'Rekap Harian'!AK21
+'Rekap Harian'!DQ21
+'Rekap Harian'!DR21
+'Rekap Harian'!DX21
+'Rekap Harian'!DY21
+'Rekap Harian'!EE21
+'Rekap Harian'!EF21
+'Rekap Harian'!EL21
+'Rekap Harian'!EM21
+'Rekap Harian'!ES21
+'Rekap Harian'!ET21
+'Rekap Harian'!EZ21
+'Rekap Harian'!FA21
+'Rekap Harian'!FG21
+'Rekap Harian'!FH21
+'Rekap Harian'!FN21
+'Rekap Harian'!FO21
+'Rekap Harian'!FU21
+'Rekap Harian'!FV21
+'Rekap Harian'!GB21
+'Rekap Harian'!GC21
+'Rekap Harian'!GI21
+'Rekap Harian'!GJ21
+'Rekap Harian'!GP21
+'Rekap Harian'!GQ21
+'Rekap Harian'!GW21
+'Rekap Harian'!GX21
+'Rekap Harian'!HD21
+'Rekap Harian'!HE21
+'Rekap Harian'!HK21
+'Rekap Harian'!HL21</f>
        <v>0</v>
      </c>
      <c r="I14" s="128">
        <f>'Daftar Pegawai'!M15</f>
        <v>0</v>
      </c>
      <c r="J14" s="128">
        <f>'Daftar Pegawai'!O15</f>
        <v>0</v>
      </c>
      <c r="K14" s="128">
        <f>'Daftar Pegawai'!Q15</f>
        <v>0</v>
      </c>
      <c r="L14" s="128">
        <f>'Daftar Pegawai'!S15</f>
        <v>0</v>
      </c>
      <c r="M14" s="128">
        <f>'Daftar Pegawai'!U15</f>
        <v>0</v>
      </c>
      <c r="N14" s="128">
        <f t="shared" si="1"/>
        <v>0</v>
      </c>
    </row>
    <row r="15" spans="1:14" x14ac:dyDescent="0.25">
      <c r="A15" s="121">
        <f t="shared" si="0"/>
        <v>12</v>
      </c>
      <c r="B15" s="121">
        <f>'Daftar Pegawai'!B16</f>
        <v>0</v>
      </c>
      <c r="C15" s="121">
        <f>'Daftar Pegawai'!C16</f>
        <v>0</v>
      </c>
      <c r="D15" s="128">
        <f>IF('Rekap Pemotongan'!F19="",0%,100%-'Rekap Pemotongan'!F19)</f>
        <v>1</v>
      </c>
      <c r="E15" s="128">
        <f>'Daftar Pegawai'!K16</f>
        <v>0</v>
      </c>
      <c r="F15" s="128">
        <f>'Rekap Harian'!H22
+'Rekap Harian'!O22
+'Rekap Harian'!V22
+'Rekap Harian'!AC22
+'Rekap Harian'!AJ22
+'Rekap Harian'!AQ22
+'Rekap Harian'!AX22
+'Rekap Harian'!BE22
+'Rekap Harian'!BL22
+'Rekap Harian'!BS22
+'Rekap Harian'!BZ22
+'Rekap Harian'!CG22
+'Rekap Harian'!CN22
+'Rekap Harian'!CU22
+'Rekap Harian'!DB22
+'Rekap Harian'!DI22
+'Rekap Harian'!DP22
+'Rekap Harian'!DW22
+'Rekap Harian'!ED22
+'Rekap Harian'!EK22
+'Rekap Harian'!ER22
+'Rekap Harian'!EY22
+'Rekap Harian'!FF22
+'Rekap Harian'!FM22
+'Rekap Harian'!FT22
+'Rekap Harian'!GA22
+'Rekap Harian'!GH22
+'Rekap Harian'!GO22
+'Rekap Harian'!GV22
+'Rekap Harian'!HC22
+'Rekap Harian'!HJ22</f>
        <v>0</v>
      </c>
      <c r="G15" s="128">
        <f>'Rekap Harian'!HN22*3%</f>
        <v>0</v>
      </c>
      <c r="H15" s="128">
        <f>'Rekap Harian'!I22
+'Rekap Harian'!J22
+'Rekap Harian'!P22
+'Rekap Harian'!Q22
+'Rekap Harian'!W22
+'Rekap Harian'!X22
+'Rekap Harian'!AD22
+'Rekap Harian'!AE22
+'Rekap Harian'!AK22
+'Rekap Harian'!AL22
+'Rekap Harian'!AR22
+'Rekap Harian'!AS22
+'Rekap Harian'!AY22
+'Rekap Harian'!AZ22
+'Rekap Harian'!BF22
+'Rekap Harian'!BG22
+'Rekap Harian'!BM22
+'Rekap Harian'!BN22
+'Rekap Harian'!BT22
+'Rekap Harian'!BU22
+'Rekap Harian'!CA22
+'Rekap Harian'!CB22
+'Rekap Harian'!CH22
+'Rekap Harian'!CI22
+'Rekap Harian'!CO22
+'Rekap Harian'!CP22
+'Rekap Harian'!CV22
+'Rekap Harian'!CW22
+'Rekap Harian'!DC22
+'Rekap Harian'!DD22
+'Rekap Harian'!DJ22
+'Rekap Harian'!AK22
+'Rekap Harian'!DQ22
+'Rekap Harian'!DR22
+'Rekap Harian'!DX22
+'Rekap Harian'!DY22
+'Rekap Harian'!EE22
+'Rekap Harian'!EF22
+'Rekap Harian'!EL22
+'Rekap Harian'!EM22
+'Rekap Harian'!ES22
+'Rekap Harian'!ET22
+'Rekap Harian'!EZ22
+'Rekap Harian'!FA22
+'Rekap Harian'!FG22
+'Rekap Harian'!FH22
+'Rekap Harian'!FN22
+'Rekap Harian'!FO22
+'Rekap Harian'!FU22
+'Rekap Harian'!FV22
+'Rekap Harian'!GB22
+'Rekap Harian'!GC22
+'Rekap Harian'!GI22
+'Rekap Harian'!GJ22
+'Rekap Harian'!GP22
+'Rekap Harian'!GQ22
+'Rekap Harian'!GW22
+'Rekap Harian'!GX22
+'Rekap Harian'!HD22
+'Rekap Harian'!HE22
+'Rekap Harian'!HK22
+'Rekap Harian'!HL22</f>
        <v>0</v>
      </c>
      <c r="I15" s="128">
        <f>'Daftar Pegawai'!M16</f>
        <v>0</v>
      </c>
      <c r="J15" s="128">
        <f>'Daftar Pegawai'!O16</f>
        <v>0</v>
      </c>
      <c r="K15" s="128">
        <f>'Daftar Pegawai'!Q16</f>
        <v>0</v>
      </c>
      <c r="L15" s="128">
        <f>'Daftar Pegawai'!S16</f>
        <v>0</v>
      </c>
      <c r="M15" s="128">
        <f>'Daftar Pegawai'!U16</f>
        <v>0</v>
      </c>
      <c r="N15" s="128">
        <f t="shared" si="1"/>
        <v>0</v>
      </c>
    </row>
    <row r="16" spans="1:14" x14ac:dyDescent="0.25">
      <c r="A16" s="121">
        <f t="shared" si="0"/>
        <v>13</v>
      </c>
      <c r="B16" s="121">
        <f>'Daftar Pegawai'!B17</f>
        <v>0</v>
      </c>
      <c r="C16" s="121">
        <f>'Daftar Pegawai'!C17</f>
        <v>0</v>
      </c>
      <c r="D16" s="128">
        <f>IF('Rekap Pemotongan'!F20="",0%,100%-'Rekap Pemotongan'!F20)</f>
        <v>1</v>
      </c>
      <c r="E16" s="128">
        <f>'Daftar Pegawai'!K17</f>
        <v>0</v>
      </c>
      <c r="F16" s="128">
        <f>'Rekap Harian'!H23
+'Rekap Harian'!O23
+'Rekap Harian'!V23
+'Rekap Harian'!AC23
+'Rekap Harian'!AJ23
+'Rekap Harian'!AQ23
+'Rekap Harian'!AX23
+'Rekap Harian'!BE23
+'Rekap Harian'!BL23
+'Rekap Harian'!BS23
+'Rekap Harian'!BZ23
+'Rekap Harian'!CG23
+'Rekap Harian'!CN23
+'Rekap Harian'!CU23
+'Rekap Harian'!DB23
+'Rekap Harian'!DI23
+'Rekap Harian'!DP23
+'Rekap Harian'!DW23
+'Rekap Harian'!ED23
+'Rekap Harian'!EK23
+'Rekap Harian'!ER23
+'Rekap Harian'!EY23
+'Rekap Harian'!FF23
+'Rekap Harian'!FM23
+'Rekap Harian'!FT23
+'Rekap Harian'!GA23
+'Rekap Harian'!GH23
+'Rekap Harian'!GO23
+'Rekap Harian'!GV23
+'Rekap Harian'!HC23
+'Rekap Harian'!HJ23</f>
        <v>0</v>
      </c>
      <c r="G16" s="128">
        <f>'Rekap Harian'!HN23*3%</f>
        <v>0</v>
      </c>
      <c r="H16" s="128">
        <f>'Rekap Harian'!I23
+'Rekap Harian'!J23
+'Rekap Harian'!P23
+'Rekap Harian'!Q23
+'Rekap Harian'!W23
+'Rekap Harian'!X23
+'Rekap Harian'!AD23
+'Rekap Harian'!AE23
+'Rekap Harian'!AK23
+'Rekap Harian'!AL23
+'Rekap Harian'!AR23
+'Rekap Harian'!AS23
+'Rekap Harian'!AY23
+'Rekap Harian'!AZ23
+'Rekap Harian'!BF23
+'Rekap Harian'!BG23
+'Rekap Harian'!BM23
+'Rekap Harian'!BN23
+'Rekap Harian'!BT23
+'Rekap Harian'!BU23
+'Rekap Harian'!CA23
+'Rekap Harian'!CB23
+'Rekap Harian'!CH23
+'Rekap Harian'!CI23
+'Rekap Harian'!CO23
+'Rekap Harian'!CP23
+'Rekap Harian'!CV23
+'Rekap Harian'!CW23
+'Rekap Harian'!DC23
+'Rekap Harian'!DD23
+'Rekap Harian'!DJ23
+'Rekap Harian'!AK23
+'Rekap Harian'!DQ23
+'Rekap Harian'!DR23
+'Rekap Harian'!DX23
+'Rekap Harian'!DY23
+'Rekap Harian'!EE23
+'Rekap Harian'!EF23
+'Rekap Harian'!EL23
+'Rekap Harian'!EM23
+'Rekap Harian'!ES23
+'Rekap Harian'!ET23
+'Rekap Harian'!EZ23
+'Rekap Harian'!FA23
+'Rekap Harian'!FG23
+'Rekap Harian'!FH23
+'Rekap Harian'!FN23
+'Rekap Harian'!FO23
+'Rekap Harian'!FU23
+'Rekap Harian'!FV23
+'Rekap Harian'!GB23
+'Rekap Harian'!GC23
+'Rekap Harian'!GI23
+'Rekap Harian'!GJ23
+'Rekap Harian'!GP23
+'Rekap Harian'!GQ23
+'Rekap Harian'!GW23
+'Rekap Harian'!GX23
+'Rekap Harian'!HD23
+'Rekap Harian'!HE23
+'Rekap Harian'!HK23
+'Rekap Harian'!HL23</f>
        <v>0</v>
      </c>
      <c r="I16" s="128">
        <f>'Daftar Pegawai'!M17</f>
        <v>0</v>
      </c>
      <c r="J16" s="128">
        <f>'Daftar Pegawai'!O17</f>
        <v>0</v>
      </c>
      <c r="K16" s="128">
        <f>'Daftar Pegawai'!Q17</f>
        <v>0</v>
      </c>
      <c r="L16" s="128">
        <f>'Daftar Pegawai'!S17</f>
        <v>0</v>
      </c>
      <c r="M16" s="128">
        <f>'Daftar Pegawai'!U17</f>
        <v>0</v>
      </c>
      <c r="N16" s="128">
        <f t="shared" si="1"/>
        <v>0</v>
      </c>
    </row>
    <row r="17" spans="1:14" x14ac:dyDescent="0.25">
      <c r="A17" s="121">
        <f t="shared" si="0"/>
        <v>14</v>
      </c>
      <c r="B17" s="121">
        <f>'Daftar Pegawai'!B18</f>
        <v>0</v>
      </c>
      <c r="C17" s="121">
        <f>'Daftar Pegawai'!C18</f>
        <v>0</v>
      </c>
      <c r="D17" s="128">
        <f>IF('Rekap Pemotongan'!F21="",0%,100%-'Rekap Pemotongan'!F21)</f>
        <v>1</v>
      </c>
      <c r="E17" s="128">
        <f>'Daftar Pegawai'!K18</f>
        <v>0</v>
      </c>
      <c r="F17" s="128">
        <f>'Rekap Harian'!H24
+'Rekap Harian'!O24
+'Rekap Harian'!V24
+'Rekap Harian'!AC24
+'Rekap Harian'!AJ24
+'Rekap Harian'!AQ24
+'Rekap Harian'!AX24
+'Rekap Harian'!BE24
+'Rekap Harian'!BL24
+'Rekap Harian'!BS24
+'Rekap Harian'!BZ24
+'Rekap Harian'!CG24
+'Rekap Harian'!CN24
+'Rekap Harian'!CU24
+'Rekap Harian'!DB24
+'Rekap Harian'!DI24
+'Rekap Harian'!DP24
+'Rekap Harian'!DW24
+'Rekap Harian'!ED24
+'Rekap Harian'!EK24
+'Rekap Harian'!ER24
+'Rekap Harian'!EY24
+'Rekap Harian'!FF24
+'Rekap Harian'!FM24
+'Rekap Harian'!FT24
+'Rekap Harian'!GA24
+'Rekap Harian'!GH24
+'Rekap Harian'!GO24
+'Rekap Harian'!GV24
+'Rekap Harian'!HC24
+'Rekap Harian'!HJ24</f>
        <v>0</v>
      </c>
      <c r="G17" s="128">
        <f>'Rekap Harian'!HN24*3%</f>
        <v>0</v>
      </c>
      <c r="H17" s="128">
        <f>'Rekap Harian'!I24
+'Rekap Harian'!J24
+'Rekap Harian'!P24
+'Rekap Harian'!Q24
+'Rekap Harian'!W24
+'Rekap Harian'!X24
+'Rekap Harian'!AD24
+'Rekap Harian'!AE24
+'Rekap Harian'!AK24
+'Rekap Harian'!AL24
+'Rekap Harian'!AR24
+'Rekap Harian'!AS24
+'Rekap Harian'!AY24
+'Rekap Harian'!AZ24
+'Rekap Harian'!BF24
+'Rekap Harian'!BG24
+'Rekap Harian'!BM24
+'Rekap Harian'!BN24
+'Rekap Harian'!BT24
+'Rekap Harian'!BU24
+'Rekap Harian'!CA24
+'Rekap Harian'!CB24
+'Rekap Harian'!CH24
+'Rekap Harian'!CI24
+'Rekap Harian'!CO24
+'Rekap Harian'!CP24
+'Rekap Harian'!CV24
+'Rekap Harian'!CW24
+'Rekap Harian'!DC24
+'Rekap Harian'!DD24
+'Rekap Harian'!DJ24
+'Rekap Harian'!AK24
+'Rekap Harian'!DQ24
+'Rekap Harian'!DR24
+'Rekap Harian'!DX24
+'Rekap Harian'!DY24
+'Rekap Harian'!EE24
+'Rekap Harian'!EF24
+'Rekap Harian'!EL24
+'Rekap Harian'!EM24
+'Rekap Harian'!ES24
+'Rekap Harian'!ET24
+'Rekap Harian'!EZ24
+'Rekap Harian'!FA24
+'Rekap Harian'!FG24
+'Rekap Harian'!FH24
+'Rekap Harian'!FN24
+'Rekap Harian'!FO24
+'Rekap Harian'!FU24
+'Rekap Harian'!FV24
+'Rekap Harian'!GB24
+'Rekap Harian'!GC24
+'Rekap Harian'!GI24
+'Rekap Harian'!GJ24
+'Rekap Harian'!GP24
+'Rekap Harian'!GQ24
+'Rekap Harian'!GW24
+'Rekap Harian'!GX24
+'Rekap Harian'!HD24
+'Rekap Harian'!HE24
+'Rekap Harian'!HK24
+'Rekap Harian'!HL24</f>
        <v>0</v>
      </c>
      <c r="I17" s="128">
        <f>'Daftar Pegawai'!M18</f>
        <v>0</v>
      </c>
      <c r="J17" s="128">
        <f>'Daftar Pegawai'!O18</f>
        <v>0</v>
      </c>
      <c r="K17" s="128">
        <f>'Daftar Pegawai'!Q18</f>
        <v>0</v>
      </c>
      <c r="L17" s="128">
        <f>'Daftar Pegawai'!S18</f>
        <v>0</v>
      </c>
      <c r="M17" s="128">
        <f>'Daftar Pegawai'!U18</f>
        <v>0</v>
      </c>
      <c r="N17" s="128">
        <f t="shared" si="1"/>
        <v>0</v>
      </c>
    </row>
    <row r="18" spans="1:14" x14ac:dyDescent="0.25">
      <c r="A18" s="121">
        <f t="shared" si="0"/>
        <v>15</v>
      </c>
      <c r="B18" s="121">
        <f>'Daftar Pegawai'!B19</f>
        <v>0</v>
      </c>
      <c r="C18" s="121">
        <f>'Daftar Pegawai'!C19</f>
        <v>0</v>
      </c>
      <c r="D18" s="128">
        <f>IF('Rekap Pemotongan'!F22="",0%,100%-'Rekap Pemotongan'!F22)</f>
        <v>1</v>
      </c>
      <c r="E18" s="128">
        <f>'Daftar Pegawai'!K19</f>
        <v>0</v>
      </c>
      <c r="F18" s="128">
        <f>'Rekap Harian'!H25
+'Rekap Harian'!O25
+'Rekap Harian'!V25
+'Rekap Harian'!AC25
+'Rekap Harian'!AJ25
+'Rekap Harian'!AQ25
+'Rekap Harian'!AX25
+'Rekap Harian'!BE25
+'Rekap Harian'!BL25
+'Rekap Harian'!BS25
+'Rekap Harian'!BZ25
+'Rekap Harian'!CG25
+'Rekap Harian'!CN25
+'Rekap Harian'!CU25
+'Rekap Harian'!DB25
+'Rekap Harian'!DI25
+'Rekap Harian'!DP25
+'Rekap Harian'!DW25
+'Rekap Harian'!ED25
+'Rekap Harian'!EK25
+'Rekap Harian'!ER25
+'Rekap Harian'!EY25
+'Rekap Harian'!FF25
+'Rekap Harian'!FM25
+'Rekap Harian'!FT25
+'Rekap Harian'!GA25
+'Rekap Harian'!GH25
+'Rekap Harian'!GO25
+'Rekap Harian'!GV25
+'Rekap Harian'!HC25
+'Rekap Harian'!HJ25</f>
        <v>0</v>
      </c>
      <c r="G18" s="128">
        <f>'Rekap Harian'!HN25*3%</f>
        <v>0</v>
      </c>
      <c r="H18" s="128">
        <f>'Rekap Harian'!I25
+'Rekap Harian'!J25
+'Rekap Harian'!P25
+'Rekap Harian'!Q25
+'Rekap Harian'!W25
+'Rekap Harian'!X25
+'Rekap Harian'!AD25
+'Rekap Harian'!AE25
+'Rekap Harian'!AK25
+'Rekap Harian'!AL25
+'Rekap Harian'!AR25
+'Rekap Harian'!AS25
+'Rekap Harian'!AY25
+'Rekap Harian'!AZ25
+'Rekap Harian'!BF25
+'Rekap Harian'!BG25
+'Rekap Harian'!BM25
+'Rekap Harian'!BN25
+'Rekap Harian'!BT25
+'Rekap Harian'!BU25
+'Rekap Harian'!CA25
+'Rekap Harian'!CB25
+'Rekap Harian'!CH25
+'Rekap Harian'!CI25
+'Rekap Harian'!CO25
+'Rekap Harian'!CP25
+'Rekap Harian'!CV25
+'Rekap Harian'!CW25
+'Rekap Harian'!DC25
+'Rekap Harian'!DD25
+'Rekap Harian'!DJ25
+'Rekap Harian'!AK25
+'Rekap Harian'!DQ25
+'Rekap Harian'!DR25
+'Rekap Harian'!DX25
+'Rekap Harian'!DY25
+'Rekap Harian'!EE25
+'Rekap Harian'!EF25
+'Rekap Harian'!EL25
+'Rekap Harian'!EM25
+'Rekap Harian'!ES25
+'Rekap Harian'!ET25
+'Rekap Harian'!EZ25
+'Rekap Harian'!FA25
+'Rekap Harian'!FG25
+'Rekap Harian'!FH25
+'Rekap Harian'!FN25
+'Rekap Harian'!FO25
+'Rekap Harian'!FU25
+'Rekap Harian'!FV25
+'Rekap Harian'!GB25
+'Rekap Harian'!GC25
+'Rekap Harian'!GI25
+'Rekap Harian'!GJ25
+'Rekap Harian'!GP25
+'Rekap Harian'!GQ25
+'Rekap Harian'!GW25
+'Rekap Harian'!GX25
+'Rekap Harian'!HD25
+'Rekap Harian'!HE25
+'Rekap Harian'!HK25
+'Rekap Harian'!HL25</f>
        <v>0</v>
      </c>
      <c r="I18" s="128">
        <f>'Daftar Pegawai'!M19</f>
        <v>0</v>
      </c>
      <c r="J18" s="128">
        <f>'Daftar Pegawai'!O19</f>
        <v>0</v>
      </c>
      <c r="K18" s="128">
        <f>'Daftar Pegawai'!Q19</f>
        <v>0</v>
      </c>
      <c r="L18" s="128">
        <f>'Daftar Pegawai'!S19</f>
        <v>0</v>
      </c>
      <c r="M18" s="128">
        <f>'Daftar Pegawai'!U19</f>
        <v>0</v>
      </c>
      <c r="N18" s="128">
        <f t="shared" si="1"/>
        <v>0</v>
      </c>
    </row>
    <row r="19" spans="1:14" x14ac:dyDescent="0.25">
      <c r="A19" s="121">
        <f t="shared" si="0"/>
        <v>16</v>
      </c>
      <c r="B19" s="121">
        <f>'Daftar Pegawai'!B20</f>
        <v>0</v>
      </c>
      <c r="C19" s="121">
        <f>'Daftar Pegawai'!C20</f>
        <v>0</v>
      </c>
      <c r="D19" s="128">
        <f>IF('Rekap Pemotongan'!F23="",0%,100%-'Rekap Pemotongan'!F23)</f>
        <v>1</v>
      </c>
      <c r="E19" s="128">
        <f>'Daftar Pegawai'!K20</f>
        <v>0</v>
      </c>
      <c r="F19" s="128">
        <f>'Rekap Harian'!H26
+'Rekap Harian'!O26
+'Rekap Harian'!V26
+'Rekap Harian'!AC26
+'Rekap Harian'!AJ26
+'Rekap Harian'!AQ26
+'Rekap Harian'!AX26
+'Rekap Harian'!BE26
+'Rekap Harian'!BL26
+'Rekap Harian'!BS26
+'Rekap Harian'!BZ26
+'Rekap Harian'!CG26
+'Rekap Harian'!CN26
+'Rekap Harian'!CU26
+'Rekap Harian'!DB26
+'Rekap Harian'!DI26
+'Rekap Harian'!DP26
+'Rekap Harian'!DW26
+'Rekap Harian'!ED26
+'Rekap Harian'!EK26
+'Rekap Harian'!ER26
+'Rekap Harian'!EY26
+'Rekap Harian'!FF26
+'Rekap Harian'!FM26
+'Rekap Harian'!FT26
+'Rekap Harian'!GA26
+'Rekap Harian'!GH26
+'Rekap Harian'!GO26
+'Rekap Harian'!GV26
+'Rekap Harian'!HC26
+'Rekap Harian'!HJ26</f>
        <v>0</v>
      </c>
      <c r="G19" s="128">
        <f>'Rekap Harian'!HN26*3%</f>
        <v>0</v>
      </c>
      <c r="H19" s="128">
        <f>'Rekap Harian'!I26
+'Rekap Harian'!J26
+'Rekap Harian'!P26
+'Rekap Harian'!Q26
+'Rekap Harian'!W26
+'Rekap Harian'!X26
+'Rekap Harian'!AD26
+'Rekap Harian'!AE26
+'Rekap Harian'!AK26
+'Rekap Harian'!AL26
+'Rekap Harian'!AR26
+'Rekap Harian'!AS26
+'Rekap Harian'!AY26
+'Rekap Harian'!AZ26
+'Rekap Harian'!BF26
+'Rekap Harian'!BG26
+'Rekap Harian'!BM26
+'Rekap Harian'!BN26
+'Rekap Harian'!BT26
+'Rekap Harian'!BU26
+'Rekap Harian'!CA26
+'Rekap Harian'!CB26
+'Rekap Harian'!CH26
+'Rekap Harian'!CI26
+'Rekap Harian'!CO26
+'Rekap Harian'!CP26
+'Rekap Harian'!CV26
+'Rekap Harian'!CW26
+'Rekap Harian'!DC26
+'Rekap Harian'!DD26
+'Rekap Harian'!DJ26
+'Rekap Harian'!AK26
+'Rekap Harian'!DQ26
+'Rekap Harian'!DR26
+'Rekap Harian'!DX26
+'Rekap Harian'!DY26
+'Rekap Harian'!EE26
+'Rekap Harian'!EF26
+'Rekap Harian'!EL26
+'Rekap Harian'!EM26
+'Rekap Harian'!ES26
+'Rekap Harian'!ET26
+'Rekap Harian'!EZ26
+'Rekap Harian'!FA26
+'Rekap Harian'!FG26
+'Rekap Harian'!FH26
+'Rekap Harian'!FN26
+'Rekap Harian'!FO26
+'Rekap Harian'!FU26
+'Rekap Harian'!FV26
+'Rekap Harian'!GB26
+'Rekap Harian'!GC26
+'Rekap Harian'!GI26
+'Rekap Harian'!GJ26
+'Rekap Harian'!GP26
+'Rekap Harian'!GQ26
+'Rekap Harian'!GW26
+'Rekap Harian'!GX26
+'Rekap Harian'!HD26
+'Rekap Harian'!HE26
+'Rekap Harian'!HK26
+'Rekap Harian'!HL26</f>
        <v>0</v>
      </c>
      <c r="I19" s="128">
        <f>'Daftar Pegawai'!M20</f>
        <v>0</v>
      </c>
      <c r="J19" s="128">
        <f>'Daftar Pegawai'!O20</f>
        <v>0</v>
      </c>
      <c r="K19" s="128">
        <f>'Daftar Pegawai'!Q20</f>
        <v>0</v>
      </c>
      <c r="L19" s="128">
        <f>'Daftar Pegawai'!S20</f>
        <v>0</v>
      </c>
      <c r="M19" s="128">
        <f>'Daftar Pegawai'!U20</f>
        <v>0</v>
      </c>
      <c r="N19" s="128">
        <f t="shared" si="1"/>
        <v>0</v>
      </c>
    </row>
    <row r="20" spans="1:14" x14ac:dyDescent="0.25">
      <c r="A20" s="121">
        <f t="shared" si="0"/>
        <v>17</v>
      </c>
      <c r="B20" s="121">
        <f>'Daftar Pegawai'!B21</f>
        <v>0</v>
      </c>
      <c r="C20" s="121">
        <f>'Daftar Pegawai'!C21</f>
        <v>0</v>
      </c>
      <c r="D20" s="128">
        <f>IF('Rekap Pemotongan'!F24="",0%,100%-'Rekap Pemotongan'!F24)</f>
        <v>1</v>
      </c>
      <c r="E20" s="128">
        <f>'Daftar Pegawai'!K21</f>
        <v>0</v>
      </c>
      <c r="F20" s="128">
        <f>'Rekap Harian'!H27
+'Rekap Harian'!O27
+'Rekap Harian'!V27
+'Rekap Harian'!AC27
+'Rekap Harian'!AJ27
+'Rekap Harian'!AQ27
+'Rekap Harian'!AX27
+'Rekap Harian'!BE27
+'Rekap Harian'!BL27
+'Rekap Harian'!BS27
+'Rekap Harian'!BZ27
+'Rekap Harian'!CG27
+'Rekap Harian'!CN27
+'Rekap Harian'!CU27
+'Rekap Harian'!DB27
+'Rekap Harian'!DI27
+'Rekap Harian'!DP27
+'Rekap Harian'!DW27
+'Rekap Harian'!ED27
+'Rekap Harian'!EK27
+'Rekap Harian'!ER27
+'Rekap Harian'!EY27
+'Rekap Harian'!FF27
+'Rekap Harian'!FM27
+'Rekap Harian'!FT27
+'Rekap Harian'!GA27
+'Rekap Harian'!GH27
+'Rekap Harian'!GO27
+'Rekap Harian'!GV27
+'Rekap Harian'!HC27
+'Rekap Harian'!HJ27</f>
        <v>0</v>
      </c>
      <c r="G20" s="128">
        <f>'Rekap Harian'!HN27*3%</f>
        <v>0</v>
      </c>
      <c r="H20" s="128">
        <f>'Rekap Harian'!I27
+'Rekap Harian'!J27
+'Rekap Harian'!P27
+'Rekap Harian'!Q27
+'Rekap Harian'!W27
+'Rekap Harian'!X27
+'Rekap Harian'!AD27
+'Rekap Harian'!AE27
+'Rekap Harian'!AK27
+'Rekap Harian'!AL27
+'Rekap Harian'!AR27
+'Rekap Harian'!AS27
+'Rekap Harian'!AY27
+'Rekap Harian'!AZ27
+'Rekap Harian'!BF27
+'Rekap Harian'!BG27
+'Rekap Harian'!BM27
+'Rekap Harian'!BN27
+'Rekap Harian'!BT27
+'Rekap Harian'!BU27
+'Rekap Harian'!CA27
+'Rekap Harian'!CB27
+'Rekap Harian'!CH27
+'Rekap Harian'!CI27
+'Rekap Harian'!CO27
+'Rekap Harian'!CP27
+'Rekap Harian'!CV27
+'Rekap Harian'!CW27
+'Rekap Harian'!DC27
+'Rekap Harian'!DD27
+'Rekap Harian'!DJ27
+'Rekap Harian'!AK27
+'Rekap Harian'!DQ27
+'Rekap Harian'!DR27
+'Rekap Harian'!DX27
+'Rekap Harian'!DY27
+'Rekap Harian'!EE27
+'Rekap Harian'!EF27
+'Rekap Harian'!EL27
+'Rekap Harian'!EM27
+'Rekap Harian'!ES27
+'Rekap Harian'!ET27
+'Rekap Harian'!EZ27
+'Rekap Harian'!FA27
+'Rekap Harian'!FG27
+'Rekap Harian'!FH27
+'Rekap Harian'!FN27
+'Rekap Harian'!FO27
+'Rekap Harian'!FU27
+'Rekap Harian'!FV27
+'Rekap Harian'!GB27
+'Rekap Harian'!GC27
+'Rekap Harian'!GI27
+'Rekap Harian'!GJ27
+'Rekap Harian'!GP27
+'Rekap Harian'!GQ27
+'Rekap Harian'!GW27
+'Rekap Harian'!GX27
+'Rekap Harian'!HD27
+'Rekap Harian'!HE27
+'Rekap Harian'!HK27
+'Rekap Harian'!HL27</f>
        <v>0</v>
      </c>
      <c r="I20" s="128">
        <f>'Daftar Pegawai'!M21</f>
        <v>0</v>
      </c>
      <c r="J20" s="128">
        <f>'Daftar Pegawai'!O21</f>
        <v>0</v>
      </c>
      <c r="K20" s="128">
        <f>'Daftar Pegawai'!Q21</f>
        <v>0</v>
      </c>
      <c r="L20" s="128">
        <f>'Daftar Pegawai'!S21</f>
        <v>0</v>
      </c>
      <c r="M20" s="128">
        <f>'Daftar Pegawai'!U21</f>
        <v>0</v>
      </c>
      <c r="N20" s="128">
        <f t="shared" si="1"/>
        <v>0</v>
      </c>
    </row>
    <row r="21" spans="1:14" x14ac:dyDescent="0.25">
      <c r="A21" s="121">
        <f t="shared" si="0"/>
        <v>18</v>
      </c>
      <c r="B21" s="121">
        <f>'Daftar Pegawai'!B22</f>
        <v>0</v>
      </c>
      <c r="C21" s="121">
        <f>'Daftar Pegawai'!C22</f>
        <v>0</v>
      </c>
      <c r="D21" s="128">
        <f>IF('Rekap Pemotongan'!F25="",0%,100%-'Rekap Pemotongan'!F25)</f>
        <v>1</v>
      </c>
      <c r="E21" s="128">
        <f>'Daftar Pegawai'!K22</f>
        <v>0</v>
      </c>
      <c r="F21" s="128">
        <f>'Rekap Harian'!H28
+'Rekap Harian'!O28
+'Rekap Harian'!V28
+'Rekap Harian'!AC28
+'Rekap Harian'!AJ28
+'Rekap Harian'!AQ28
+'Rekap Harian'!AX28
+'Rekap Harian'!BE28
+'Rekap Harian'!BL28
+'Rekap Harian'!BS28
+'Rekap Harian'!BZ28
+'Rekap Harian'!CG28
+'Rekap Harian'!CN28
+'Rekap Harian'!CU28
+'Rekap Harian'!DB28
+'Rekap Harian'!DI28
+'Rekap Harian'!DP28
+'Rekap Harian'!DW28
+'Rekap Harian'!ED28
+'Rekap Harian'!EK28
+'Rekap Harian'!ER28
+'Rekap Harian'!EY28
+'Rekap Harian'!FF28
+'Rekap Harian'!FM28
+'Rekap Harian'!FT28
+'Rekap Harian'!GA28
+'Rekap Harian'!GH28
+'Rekap Harian'!GO28
+'Rekap Harian'!GV28
+'Rekap Harian'!HC28
+'Rekap Harian'!HJ28</f>
        <v>0</v>
      </c>
      <c r="G21" s="128">
        <f>'Rekap Harian'!HN28*3%</f>
        <v>0</v>
      </c>
      <c r="H21" s="128">
        <f>'Rekap Harian'!I28
+'Rekap Harian'!J28
+'Rekap Harian'!P28
+'Rekap Harian'!Q28
+'Rekap Harian'!W28
+'Rekap Harian'!X28
+'Rekap Harian'!AD28
+'Rekap Harian'!AE28
+'Rekap Harian'!AK28
+'Rekap Harian'!AL28
+'Rekap Harian'!AR28
+'Rekap Harian'!AS28
+'Rekap Harian'!AY28
+'Rekap Harian'!AZ28
+'Rekap Harian'!BF28
+'Rekap Harian'!BG28
+'Rekap Harian'!BM28
+'Rekap Harian'!BN28
+'Rekap Harian'!BT28
+'Rekap Harian'!BU28
+'Rekap Harian'!CA28
+'Rekap Harian'!CB28
+'Rekap Harian'!CH28
+'Rekap Harian'!CI28
+'Rekap Harian'!CO28
+'Rekap Harian'!CP28
+'Rekap Harian'!CV28
+'Rekap Harian'!CW28
+'Rekap Harian'!DC28
+'Rekap Harian'!DD28
+'Rekap Harian'!DJ28
+'Rekap Harian'!AK28
+'Rekap Harian'!DQ28
+'Rekap Harian'!DR28
+'Rekap Harian'!DX28
+'Rekap Harian'!DY28
+'Rekap Harian'!EE28
+'Rekap Harian'!EF28
+'Rekap Harian'!EL28
+'Rekap Harian'!EM28
+'Rekap Harian'!ES28
+'Rekap Harian'!ET28
+'Rekap Harian'!EZ28
+'Rekap Harian'!FA28
+'Rekap Harian'!FG28
+'Rekap Harian'!FH28
+'Rekap Harian'!FN28
+'Rekap Harian'!FO28
+'Rekap Harian'!FU28
+'Rekap Harian'!FV28
+'Rekap Harian'!GB28
+'Rekap Harian'!GC28
+'Rekap Harian'!GI28
+'Rekap Harian'!GJ28
+'Rekap Harian'!GP28
+'Rekap Harian'!GQ28
+'Rekap Harian'!GW28
+'Rekap Harian'!GX28
+'Rekap Harian'!HD28
+'Rekap Harian'!HE28
+'Rekap Harian'!HK28
+'Rekap Harian'!HL28</f>
        <v>0</v>
      </c>
      <c r="I21" s="128">
        <f>'Daftar Pegawai'!M22</f>
        <v>0</v>
      </c>
      <c r="J21" s="128">
        <f>'Daftar Pegawai'!O22</f>
        <v>0</v>
      </c>
      <c r="K21" s="128">
        <f>'Daftar Pegawai'!Q22</f>
        <v>0</v>
      </c>
      <c r="L21" s="128">
        <f>'Daftar Pegawai'!S22</f>
        <v>0</v>
      </c>
      <c r="M21" s="128">
        <f>'Daftar Pegawai'!U22</f>
        <v>0</v>
      </c>
      <c r="N21" s="128">
        <f t="shared" si="1"/>
        <v>0</v>
      </c>
    </row>
    <row r="22" spans="1:14" x14ac:dyDescent="0.25">
      <c r="A22" s="121">
        <f t="shared" si="0"/>
        <v>19</v>
      </c>
      <c r="B22" s="121">
        <f>'Daftar Pegawai'!B23</f>
        <v>0</v>
      </c>
      <c r="C22" s="121">
        <f>'Daftar Pegawai'!C23</f>
        <v>0</v>
      </c>
      <c r="D22" s="128">
        <f>IF('Rekap Pemotongan'!F26="",0%,100%-'Rekap Pemotongan'!F26)</f>
        <v>1</v>
      </c>
      <c r="E22" s="128">
        <f>'Daftar Pegawai'!K23</f>
        <v>0</v>
      </c>
      <c r="F22" s="128">
        <f>'Rekap Harian'!H29
+'Rekap Harian'!O29
+'Rekap Harian'!V29
+'Rekap Harian'!AC29
+'Rekap Harian'!AJ29
+'Rekap Harian'!AQ29
+'Rekap Harian'!AX29
+'Rekap Harian'!BE29
+'Rekap Harian'!BL29
+'Rekap Harian'!BS29
+'Rekap Harian'!BZ29
+'Rekap Harian'!CG29
+'Rekap Harian'!CN29
+'Rekap Harian'!CU29
+'Rekap Harian'!DB29
+'Rekap Harian'!DI29
+'Rekap Harian'!DP29
+'Rekap Harian'!DW29
+'Rekap Harian'!ED29
+'Rekap Harian'!EK29
+'Rekap Harian'!ER29
+'Rekap Harian'!EY29
+'Rekap Harian'!FF29
+'Rekap Harian'!FM29
+'Rekap Harian'!FT29
+'Rekap Harian'!GA29
+'Rekap Harian'!GH29
+'Rekap Harian'!GO29
+'Rekap Harian'!GV29
+'Rekap Harian'!HC29
+'Rekap Harian'!HJ29</f>
        <v>0</v>
      </c>
      <c r="G22" s="128">
        <f>'Rekap Harian'!HN29*3%</f>
        <v>0</v>
      </c>
      <c r="H22" s="128">
        <f>'Rekap Harian'!I29
+'Rekap Harian'!J29
+'Rekap Harian'!P29
+'Rekap Harian'!Q29
+'Rekap Harian'!W29
+'Rekap Harian'!X29
+'Rekap Harian'!AD29
+'Rekap Harian'!AE29
+'Rekap Harian'!AK29
+'Rekap Harian'!AL29
+'Rekap Harian'!AR29
+'Rekap Harian'!AS29
+'Rekap Harian'!AY29
+'Rekap Harian'!AZ29
+'Rekap Harian'!BF29
+'Rekap Harian'!BG29
+'Rekap Harian'!BM29
+'Rekap Harian'!BN29
+'Rekap Harian'!BT29
+'Rekap Harian'!BU29
+'Rekap Harian'!CA29
+'Rekap Harian'!CB29
+'Rekap Harian'!CH29
+'Rekap Harian'!CI29
+'Rekap Harian'!CO29
+'Rekap Harian'!CP29
+'Rekap Harian'!CV29
+'Rekap Harian'!CW29
+'Rekap Harian'!DC29
+'Rekap Harian'!DD29
+'Rekap Harian'!DJ29
+'Rekap Harian'!AK29
+'Rekap Harian'!DQ29
+'Rekap Harian'!DR29
+'Rekap Harian'!DX29
+'Rekap Harian'!DY29
+'Rekap Harian'!EE29
+'Rekap Harian'!EF29
+'Rekap Harian'!EL29
+'Rekap Harian'!EM29
+'Rekap Harian'!ES29
+'Rekap Harian'!ET29
+'Rekap Harian'!EZ29
+'Rekap Harian'!FA29
+'Rekap Harian'!FG29
+'Rekap Harian'!FH29
+'Rekap Harian'!FN29
+'Rekap Harian'!FO29
+'Rekap Harian'!FU29
+'Rekap Harian'!FV29
+'Rekap Harian'!GB29
+'Rekap Harian'!GC29
+'Rekap Harian'!GI29
+'Rekap Harian'!GJ29
+'Rekap Harian'!GP29
+'Rekap Harian'!GQ29
+'Rekap Harian'!GW29
+'Rekap Harian'!GX29
+'Rekap Harian'!HD29
+'Rekap Harian'!HE29
+'Rekap Harian'!HK29
+'Rekap Harian'!HL29</f>
        <v>0</v>
      </c>
      <c r="I22" s="128">
        <f>'Daftar Pegawai'!M23</f>
        <v>0</v>
      </c>
      <c r="J22" s="128">
        <f>'Daftar Pegawai'!O23</f>
        <v>0</v>
      </c>
      <c r="K22" s="128">
        <f>'Daftar Pegawai'!Q23</f>
        <v>0</v>
      </c>
      <c r="L22" s="128">
        <f>'Daftar Pegawai'!S23</f>
        <v>0</v>
      </c>
      <c r="M22" s="128">
        <f>'Daftar Pegawai'!U23</f>
        <v>0</v>
      </c>
      <c r="N22" s="128">
        <f t="shared" si="1"/>
        <v>0</v>
      </c>
    </row>
    <row r="23" spans="1:14" x14ac:dyDescent="0.25">
      <c r="A23" s="121">
        <f t="shared" si="0"/>
        <v>20</v>
      </c>
      <c r="B23" s="121">
        <f>'Daftar Pegawai'!B24</f>
        <v>0</v>
      </c>
      <c r="C23" s="121">
        <f>'Daftar Pegawai'!C24</f>
        <v>0</v>
      </c>
      <c r="D23" s="128">
        <f>IF('Rekap Pemotongan'!F27="",0%,100%-'Rekap Pemotongan'!F27)</f>
        <v>1</v>
      </c>
      <c r="E23" s="128">
        <f>'Daftar Pegawai'!K24</f>
        <v>0</v>
      </c>
      <c r="F23" s="128">
        <f>'Rekap Harian'!H30
+'Rekap Harian'!O30
+'Rekap Harian'!V30
+'Rekap Harian'!AC30
+'Rekap Harian'!AJ30
+'Rekap Harian'!AQ30
+'Rekap Harian'!AX30
+'Rekap Harian'!BE30
+'Rekap Harian'!BL30
+'Rekap Harian'!BS30
+'Rekap Harian'!BZ30
+'Rekap Harian'!CG30
+'Rekap Harian'!CN30
+'Rekap Harian'!CU30
+'Rekap Harian'!DB30
+'Rekap Harian'!DI30
+'Rekap Harian'!DP30
+'Rekap Harian'!DW30
+'Rekap Harian'!ED30
+'Rekap Harian'!EK30
+'Rekap Harian'!ER30
+'Rekap Harian'!EY30
+'Rekap Harian'!FF30
+'Rekap Harian'!FM30
+'Rekap Harian'!FT30
+'Rekap Harian'!GA30
+'Rekap Harian'!GH30
+'Rekap Harian'!GO30
+'Rekap Harian'!GV30
+'Rekap Harian'!HC30
+'Rekap Harian'!HJ30</f>
        <v>0</v>
      </c>
      <c r="G23" s="128">
        <f>'Rekap Harian'!HN30*3%</f>
        <v>0</v>
      </c>
      <c r="H23" s="128">
        <f>'Rekap Harian'!I30
+'Rekap Harian'!J30
+'Rekap Harian'!P30
+'Rekap Harian'!Q30
+'Rekap Harian'!W30
+'Rekap Harian'!X30
+'Rekap Harian'!AD30
+'Rekap Harian'!AE30
+'Rekap Harian'!AK30
+'Rekap Harian'!AL30
+'Rekap Harian'!AR30
+'Rekap Harian'!AS30
+'Rekap Harian'!AY30
+'Rekap Harian'!AZ30
+'Rekap Harian'!BF30
+'Rekap Harian'!BG30
+'Rekap Harian'!BM30
+'Rekap Harian'!BN30
+'Rekap Harian'!BT30
+'Rekap Harian'!BU30
+'Rekap Harian'!CA30
+'Rekap Harian'!CB30
+'Rekap Harian'!CH30
+'Rekap Harian'!CI30
+'Rekap Harian'!CO30
+'Rekap Harian'!CP30
+'Rekap Harian'!CV30
+'Rekap Harian'!CW30
+'Rekap Harian'!DC30
+'Rekap Harian'!DD30
+'Rekap Harian'!DJ30
+'Rekap Harian'!AK30
+'Rekap Harian'!DQ30
+'Rekap Harian'!DR30
+'Rekap Harian'!DX30
+'Rekap Harian'!DY30
+'Rekap Harian'!EE30
+'Rekap Harian'!EF30
+'Rekap Harian'!EL30
+'Rekap Harian'!EM30
+'Rekap Harian'!ES30
+'Rekap Harian'!ET30
+'Rekap Harian'!EZ30
+'Rekap Harian'!FA30
+'Rekap Harian'!FG30
+'Rekap Harian'!FH30
+'Rekap Harian'!FN30
+'Rekap Harian'!FO30
+'Rekap Harian'!FU30
+'Rekap Harian'!FV30
+'Rekap Harian'!GB30
+'Rekap Harian'!GC30
+'Rekap Harian'!GI30
+'Rekap Harian'!GJ30
+'Rekap Harian'!GP30
+'Rekap Harian'!GQ30
+'Rekap Harian'!GW30
+'Rekap Harian'!GX30
+'Rekap Harian'!HD30
+'Rekap Harian'!HE30
+'Rekap Harian'!HK30
+'Rekap Harian'!HL30</f>
        <v>0</v>
      </c>
      <c r="I23" s="128">
        <f>'Daftar Pegawai'!M24</f>
        <v>0</v>
      </c>
      <c r="J23" s="128">
        <f>'Daftar Pegawai'!O24</f>
        <v>0</v>
      </c>
      <c r="K23" s="128">
        <f>'Daftar Pegawai'!Q24</f>
        <v>0</v>
      </c>
      <c r="L23" s="128">
        <f>'Daftar Pegawai'!S24</f>
        <v>0</v>
      </c>
      <c r="M23" s="128">
        <f>'Daftar Pegawai'!U24</f>
        <v>0</v>
      </c>
      <c r="N23" s="128">
        <f t="shared" si="1"/>
        <v>0</v>
      </c>
    </row>
    <row r="24" spans="1:14" x14ac:dyDescent="0.25">
      <c r="A24" s="121">
        <f t="shared" si="0"/>
        <v>21</v>
      </c>
      <c r="B24" s="121">
        <f>'Daftar Pegawai'!B25</f>
        <v>0</v>
      </c>
      <c r="C24" s="121">
        <f>'Daftar Pegawai'!C25</f>
        <v>0</v>
      </c>
      <c r="D24" s="128">
        <f>IF('Rekap Pemotongan'!F28="",0%,100%-'Rekap Pemotongan'!F28)</f>
        <v>1</v>
      </c>
      <c r="E24" s="128">
        <f>'Daftar Pegawai'!K25</f>
        <v>0</v>
      </c>
      <c r="F24" s="128">
        <f>'Rekap Harian'!H31
+'Rekap Harian'!O31
+'Rekap Harian'!V31
+'Rekap Harian'!AC31
+'Rekap Harian'!AJ31
+'Rekap Harian'!AQ31
+'Rekap Harian'!AX31
+'Rekap Harian'!BE31
+'Rekap Harian'!BL31
+'Rekap Harian'!BS31
+'Rekap Harian'!BZ31
+'Rekap Harian'!CG31
+'Rekap Harian'!CN31
+'Rekap Harian'!CU31
+'Rekap Harian'!DB31
+'Rekap Harian'!DI31
+'Rekap Harian'!DP31
+'Rekap Harian'!DW31
+'Rekap Harian'!ED31
+'Rekap Harian'!EK31
+'Rekap Harian'!ER31
+'Rekap Harian'!EY31
+'Rekap Harian'!FF31
+'Rekap Harian'!FM31
+'Rekap Harian'!FT31
+'Rekap Harian'!GA31
+'Rekap Harian'!GH31
+'Rekap Harian'!GO31
+'Rekap Harian'!GV31
+'Rekap Harian'!HC31
+'Rekap Harian'!HJ31</f>
        <v>0</v>
      </c>
      <c r="G24" s="128">
        <f>'Rekap Harian'!HN31*3%</f>
        <v>0</v>
      </c>
      <c r="H24" s="128">
        <f>'Rekap Harian'!I31
+'Rekap Harian'!J31
+'Rekap Harian'!P31
+'Rekap Harian'!Q31
+'Rekap Harian'!W31
+'Rekap Harian'!X31
+'Rekap Harian'!AD31
+'Rekap Harian'!AE31
+'Rekap Harian'!AK31
+'Rekap Harian'!AL31
+'Rekap Harian'!AR31
+'Rekap Harian'!AS31
+'Rekap Harian'!AY31
+'Rekap Harian'!AZ31
+'Rekap Harian'!BF31
+'Rekap Harian'!BG31
+'Rekap Harian'!BM31
+'Rekap Harian'!BN31
+'Rekap Harian'!BT31
+'Rekap Harian'!BU31
+'Rekap Harian'!CA31
+'Rekap Harian'!CB31
+'Rekap Harian'!CH31
+'Rekap Harian'!CI31
+'Rekap Harian'!CO31
+'Rekap Harian'!CP31
+'Rekap Harian'!CV31
+'Rekap Harian'!CW31
+'Rekap Harian'!DC31
+'Rekap Harian'!DD31
+'Rekap Harian'!DJ31
+'Rekap Harian'!AK31
+'Rekap Harian'!DQ31
+'Rekap Harian'!DR31
+'Rekap Harian'!DX31
+'Rekap Harian'!DY31
+'Rekap Harian'!EE31
+'Rekap Harian'!EF31
+'Rekap Harian'!EL31
+'Rekap Harian'!EM31
+'Rekap Harian'!ES31
+'Rekap Harian'!ET31
+'Rekap Harian'!EZ31
+'Rekap Harian'!FA31
+'Rekap Harian'!FG31
+'Rekap Harian'!FH31
+'Rekap Harian'!FN31
+'Rekap Harian'!FO31
+'Rekap Harian'!FU31
+'Rekap Harian'!FV31
+'Rekap Harian'!GB31
+'Rekap Harian'!GC31
+'Rekap Harian'!GI31
+'Rekap Harian'!GJ31
+'Rekap Harian'!GP31
+'Rekap Harian'!GQ31
+'Rekap Harian'!GW31
+'Rekap Harian'!GX31
+'Rekap Harian'!HD31
+'Rekap Harian'!HE31
+'Rekap Harian'!HK31
+'Rekap Harian'!HL31</f>
        <v>0</v>
      </c>
      <c r="I24" s="128">
        <f>'Daftar Pegawai'!M25</f>
        <v>0</v>
      </c>
      <c r="J24" s="128">
        <f>'Daftar Pegawai'!O25</f>
        <v>0</v>
      </c>
      <c r="K24" s="128">
        <f>'Daftar Pegawai'!Q25</f>
        <v>0</v>
      </c>
      <c r="L24" s="128">
        <f>'Daftar Pegawai'!S25</f>
        <v>0</v>
      </c>
      <c r="M24" s="128">
        <f>'Daftar Pegawai'!U25</f>
        <v>0</v>
      </c>
      <c r="N24" s="128">
        <f t="shared" si="1"/>
        <v>0</v>
      </c>
    </row>
    <row r="25" spans="1:14" x14ac:dyDescent="0.25">
      <c r="A25" s="121">
        <f t="shared" si="0"/>
        <v>22</v>
      </c>
      <c r="B25" s="121">
        <f>'Daftar Pegawai'!B26</f>
        <v>0</v>
      </c>
      <c r="C25" s="121">
        <f>'Daftar Pegawai'!C26</f>
        <v>0</v>
      </c>
      <c r="D25" s="128">
        <f>IF('Rekap Pemotongan'!F29="",0%,100%-'Rekap Pemotongan'!F29)</f>
        <v>1</v>
      </c>
      <c r="E25" s="128">
        <f>'Daftar Pegawai'!K26</f>
        <v>0</v>
      </c>
      <c r="F25" s="128">
        <f>'Rekap Harian'!H32
+'Rekap Harian'!O32
+'Rekap Harian'!V32
+'Rekap Harian'!AC32
+'Rekap Harian'!AJ32
+'Rekap Harian'!AQ32
+'Rekap Harian'!AX32
+'Rekap Harian'!BE32
+'Rekap Harian'!BL32
+'Rekap Harian'!BS32
+'Rekap Harian'!BZ32
+'Rekap Harian'!CG32
+'Rekap Harian'!CN32
+'Rekap Harian'!CU32
+'Rekap Harian'!DB32
+'Rekap Harian'!DI32
+'Rekap Harian'!DP32
+'Rekap Harian'!DW32
+'Rekap Harian'!ED32
+'Rekap Harian'!EK32
+'Rekap Harian'!ER32
+'Rekap Harian'!EY32
+'Rekap Harian'!FF32
+'Rekap Harian'!FM32
+'Rekap Harian'!FT32
+'Rekap Harian'!GA32
+'Rekap Harian'!GH32
+'Rekap Harian'!GO32
+'Rekap Harian'!GV32
+'Rekap Harian'!HC32
+'Rekap Harian'!HJ32</f>
        <v>0</v>
      </c>
      <c r="G25" s="128">
        <f>'Rekap Harian'!HN32*3%</f>
        <v>0</v>
      </c>
      <c r="H25" s="128">
        <f>'Rekap Harian'!I32
+'Rekap Harian'!J32
+'Rekap Harian'!P32
+'Rekap Harian'!Q32
+'Rekap Harian'!W32
+'Rekap Harian'!X32
+'Rekap Harian'!AD32
+'Rekap Harian'!AE32
+'Rekap Harian'!AK32
+'Rekap Harian'!AL32
+'Rekap Harian'!AR32
+'Rekap Harian'!AS32
+'Rekap Harian'!AY32
+'Rekap Harian'!AZ32
+'Rekap Harian'!BF32
+'Rekap Harian'!BG32
+'Rekap Harian'!BM32
+'Rekap Harian'!BN32
+'Rekap Harian'!BT32
+'Rekap Harian'!BU32
+'Rekap Harian'!CA32
+'Rekap Harian'!CB32
+'Rekap Harian'!CH32
+'Rekap Harian'!CI32
+'Rekap Harian'!CO32
+'Rekap Harian'!CP32
+'Rekap Harian'!CV32
+'Rekap Harian'!CW32
+'Rekap Harian'!DC32
+'Rekap Harian'!DD32
+'Rekap Harian'!DJ32
+'Rekap Harian'!AK32
+'Rekap Harian'!DQ32
+'Rekap Harian'!DR32
+'Rekap Harian'!DX32
+'Rekap Harian'!DY32
+'Rekap Harian'!EE32
+'Rekap Harian'!EF32
+'Rekap Harian'!EL32
+'Rekap Harian'!EM32
+'Rekap Harian'!ES32
+'Rekap Harian'!ET32
+'Rekap Harian'!EZ32
+'Rekap Harian'!FA32
+'Rekap Harian'!FG32
+'Rekap Harian'!FH32
+'Rekap Harian'!FN32
+'Rekap Harian'!FO32
+'Rekap Harian'!FU32
+'Rekap Harian'!FV32
+'Rekap Harian'!GB32
+'Rekap Harian'!GC32
+'Rekap Harian'!GI32
+'Rekap Harian'!GJ32
+'Rekap Harian'!GP32
+'Rekap Harian'!GQ32
+'Rekap Harian'!GW32
+'Rekap Harian'!GX32
+'Rekap Harian'!HD32
+'Rekap Harian'!HE32
+'Rekap Harian'!HK32
+'Rekap Harian'!HL32</f>
        <v>0</v>
      </c>
      <c r="I25" s="128">
        <f>'Daftar Pegawai'!M26</f>
        <v>0</v>
      </c>
      <c r="J25" s="128">
        <f>'Daftar Pegawai'!O26</f>
        <v>0</v>
      </c>
      <c r="K25" s="128">
        <f>'Daftar Pegawai'!Q26</f>
        <v>0</v>
      </c>
      <c r="L25" s="128">
        <f>'Daftar Pegawai'!S26</f>
        <v>0</v>
      </c>
      <c r="M25" s="128">
        <f>'Daftar Pegawai'!U26</f>
        <v>0</v>
      </c>
      <c r="N25" s="128">
        <f t="shared" si="1"/>
        <v>0</v>
      </c>
    </row>
    <row r="26" spans="1:14" x14ac:dyDescent="0.25">
      <c r="A26" s="121">
        <f t="shared" si="0"/>
        <v>23</v>
      </c>
      <c r="B26" s="121">
        <f>'Daftar Pegawai'!B27</f>
        <v>0</v>
      </c>
      <c r="C26" s="121">
        <f>'Daftar Pegawai'!C27</f>
        <v>0</v>
      </c>
      <c r="D26" s="128">
        <f>IF('Rekap Pemotongan'!F30="",0%,100%-'Rekap Pemotongan'!F30)</f>
        <v>1</v>
      </c>
      <c r="E26" s="128">
        <f>'Daftar Pegawai'!K27</f>
        <v>0</v>
      </c>
      <c r="F26" s="128">
        <f>'Rekap Harian'!H33
+'Rekap Harian'!O33
+'Rekap Harian'!V33
+'Rekap Harian'!AC33
+'Rekap Harian'!AJ33
+'Rekap Harian'!AQ33
+'Rekap Harian'!AX33
+'Rekap Harian'!BE33
+'Rekap Harian'!BL33
+'Rekap Harian'!BS33
+'Rekap Harian'!BZ33
+'Rekap Harian'!CG33
+'Rekap Harian'!CN33
+'Rekap Harian'!CU33
+'Rekap Harian'!DB33
+'Rekap Harian'!DI33
+'Rekap Harian'!DP33
+'Rekap Harian'!DW33
+'Rekap Harian'!ED33
+'Rekap Harian'!EK33
+'Rekap Harian'!ER33
+'Rekap Harian'!EY33
+'Rekap Harian'!FF33
+'Rekap Harian'!FM33
+'Rekap Harian'!FT33
+'Rekap Harian'!GA33
+'Rekap Harian'!GH33
+'Rekap Harian'!GO33
+'Rekap Harian'!GV33
+'Rekap Harian'!HC33
+'Rekap Harian'!HJ33</f>
        <v>0</v>
      </c>
      <c r="G26" s="128">
        <f>'Rekap Harian'!HN33*3%</f>
        <v>0</v>
      </c>
      <c r="H26" s="128">
        <f>'Rekap Harian'!I33
+'Rekap Harian'!J33
+'Rekap Harian'!P33
+'Rekap Harian'!Q33
+'Rekap Harian'!W33
+'Rekap Harian'!X33
+'Rekap Harian'!AD33
+'Rekap Harian'!AE33
+'Rekap Harian'!AK33
+'Rekap Harian'!AL33
+'Rekap Harian'!AR33
+'Rekap Harian'!AS33
+'Rekap Harian'!AY33
+'Rekap Harian'!AZ33
+'Rekap Harian'!BF33
+'Rekap Harian'!BG33
+'Rekap Harian'!BM33
+'Rekap Harian'!BN33
+'Rekap Harian'!BT33
+'Rekap Harian'!BU33
+'Rekap Harian'!CA33
+'Rekap Harian'!CB33
+'Rekap Harian'!CH33
+'Rekap Harian'!CI33
+'Rekap Harian'!CO33
+'Rekap Harian'!CP33
+'Rekap Harian'!CV33
+'Rekap Harian'!CW33
+'Rekap Harian'!DC33
+'Rekap Harian'!DD33
+'Rekap Harian'!DJ33
+'Rekap Harian'!AK33
+'Rekap Harian'!DQ33
+'Rekap Harian'!DR33
+'Rekap Harian'!DX33
+'Rekap Harian'!DY33
+'Rekap Harian'!EE33
+'Rekap Harian'!EF33
+'Rekap Harian'!EL33
+'Rekap Harian'!EM33
+'Rekap Harian'!ES33
+'Rekap Harian'!ET33
+'Rekap Harian'!EZ33
+'Rekap Harian'!FA33
+'Rekap Harian'!FG33
+'Rekap Harian'!FH33
+'Rekap Harian'!FN33
+'Rekap Harian'!FO33
+'Rekap Harian'!FU33
+'Rekap Harian'!FV33
+'Rekap Harian'!GB33
+'Rekap Harian'!GC33
+'Rekap Harian'!GI33
+'Rekap Harian'!GJ33
+'Rekap Harian'!GP33
+'Rekap Harian'!GQ33
+'Rekap Harian'!GW33
+'Rekap Harian'!GX33
+'Rekap Harian'!HD33
+'Rekap Harian'!HE33
+'Rekap Harian'!HK33
+'Rekap Harian'!HL33</f>
        <v>0</v>
      </c>
      <c r="I26" s="128">
        <f>'Daftar Pegawai'!M27</f>
        <v>0</v>
      </c>
      <c r="J26" s="128">
        <f>'Daftar Pegawai'!O27</f>
        <v>0</v>
      </c>
      <c r="K26" s="128">
        <f>'Daftar Pegawai'!Q27</f>
        <v>0</v>
      </c>
      <c r="L26" s="128">
        <f>'Daftar Pegawai'!S27</f>
        <v>0</v>
      </c>
      <c r="M26" s="128">
        <f>'Daftar Pegawai'!U27</f>
        <v>0</v>
      </c>
      <c r="N26" s="128">
        <f t="shared" si="1"/>
        <v>0</v>
      </c>
    </row>
    <row r="27" spans="1:14" x14ac:dyDescent="0.25">
      <c r="A27" s="121">
        <f t="shared" si="0"/>
        <v>24</v>
      </c>
      <c r="B27" s="121">
        <f>'Daftar Pegawai'!B28</f>
        <v>0</v>
      </c>
      <c r="C27" s="121">
        <f>'Daftar Pegawai'!C28</f>
        <v>0</v>
      </c>
      <c r="D27" s="128">
        <f>IF('Rekap Pemotongan'!F31="",0%,100%-'Rekap Pemotongan'!F31)</f>
        <v>1</v>
      </c>
      <c r="E27" s="128">
        <f>'Daftar Pegawai'!K28</f>
        <v>0</v>
      </c>
      <c r="F27" s="128">
        <f>'Rekap Harian'!H34
+'Rekap Harian'!O34
+'Rekap Harian'!V34
+'Rekap Harian'!AC34
+'Rekap Harian'!AJ34
+'Rekap Harian'!AQ34
+'Rekap Harian'!AX34
+'Rekap Harian'!BE34
+'Rekap Harian'!BL34
+'Rekap Harian'!BS34
+'Rekap Harian'!BZ34
+'Rekap Harian'!CG34
+'Rekap Harian'!CN34
+'Rekap Harian'!CU34
+'Rekap Harian'!DB34
+'Rekap Harian'!DI34
+'Rekap Harian'!DP34
+'Rekap Harian'!DW34
+'Rekap Harian'!ED34
+'Rekap Harian'!EK34
+'Rekap Harian'!ER34
+'Rekap Harian'!EY34
+'Rekap Harian'!FF34
+'Rekap Harian'!FM34
+'Rekap Harian'!FT34
+'Rekap Harian'!GA34
+'Rekap Harian'!GH34
+'Rekap Harian'!GO34
+'Rekap Harian'!GV34
+'Rekap Harian'!HC34
+'Rekap Harian'!HJ34</f>
        <v>0</v>
      </c>
      <c r="G27" s="128">
        <f>'Rekap Harian'!HN34*3%</f>
        <v>0</v>
      </c>
      <c r="H27" s="128">
        <f>'Rekap Harian'!I34
+'Rekap Harian'!J34
+'Rekap Harian'!P34
+'Rekap Harian'!Q34
+'Rekap Harian'!W34
+'Rekap Harian'!X34
+'Rekap Harian'!AD34
+'Rekap Harian'!AE34
+'Rekap Harian'!AK34
+'Rekap Harian'!AL34
+'Rekap Harian'!AR34
+'Rekap Harian'!AS34
+'Rekap Harian'!AY34
+'Rekap Harian'!AZ34
+'Rekap Harian'!BF34
+'Rekap Harian'!BG34
+'Rekap Harian'!BM34
+'Rekap Harian'!BN34
+'Rekap Harian'!BT34
+'Rekap Harian'!BU34
+'Rekap Harian'!CA34
+'Rekap Harian'!CB34
+'Rekap Harian'!CH34
+'Rekap Harian'!CI34
+'Rekap Harian'!CO34
+'Rekap Harian'!CP34
+'Rekap Harian'!CV34
+'Rekap Harian'!CW34
+'Rekap Harian'!DC34
+'Rekap Harian'!DD34
+'Rekap Harian'!DJ34
+'Rekap Harian'!AK34
+'Rekap Harian'!DQ34
+'Rekap Harian'!DR34
+'Rekap Harian'!DX34
+'Rekap Harian'!DY34
+'Rekap Harian'!EE34
+'Rekap Harian'!EF34
+'Rekap Harian'!EL34
+'Rekap Harian'!EM34
+'Rekap Harian'!ES34
+'Rekap Harian'!ET34
+'Rekap Harian'!EZ34
+'Rekap Harian'!FA34
+'Rekap Harian'!FG34
+'Rekap Harian'!FH34
+'Rekap Harian'!FN34
+'Rekap Harian'!FO34
+'Rekap Harian'!FU34
+'Rekap Harian'!FV34
+'Rekap Harian'!GB34
+'Rekap Harian'!GC34
+'Rekap Harian'!GI34
+'Rekap Harian'!GJ34
+'Rekap Harian'!GP34
+'Rekap Harian'!GQ34
+'Rekap Harian'!GW34
+'Rekap Harian'!GX34
+'Rekap Harian'!HD34
+'Rekap Harian'!HE34
+'Rekap Harian'!HK34
+'Rekap Harian'!HL34</f>
        <v>0</v>
      </c>
      <c r="I27" s="128">
        <f>'Daftar Pegawai'!M28</f>
        <v>0</v>
      </c>
      <c r="J27" s="128">
        <f>'Daftar Pegawai'!O28</f>
        <v>0</v>
      </c>
      <c r="K27" s="128">
        <f>'Daftar Pegawai'!Q28</f>
        <v>0</v>
      </c>
      <c r="L27" s="128">
        <f>'Daftar Pegawai'!S28</f>
        <v>0</v>
      </c>
      <c r="M27" s="128">
        <f>'Daftar Pegawai'!U28</f>
        <v>0</v>
      </c>
      <c r="N27" s="128">
        <f t="shared" si="1"/>
        <v>0</v>
      </c>
    </row>
    <row r="28" spans="1:14" x14ac:dyDescent="0.25">
      <c r="A28" s="121">
        <f t="shared" si="0"/>
        <v>25</v>
      </c>
      <c r="B28" s="121">
        <f>'Daftar Pegawai'!B29</f>
        <v>0</v>
      </c>
      <c r="C28" s="121">
        <f>'Daftar Pegawai'!C29</f>
        <v>0</v>
      </c>
      <c r="D28" s="128">
        <f>IF('Rekap Pemotongan'!F32="",0%,100%-'Rekap Pemotongan'!F32)</f>
        <v>1</v>
      </c>
      <c r="E28" s="128">
        <f>'Daftar Pegawai'!K29</f>
        <v>0</v>
      </c>
      <c r="F28" s="128">
        <f>'Rekap Harian'!H35
+'Rekap Harian'!O35
+'Rekap Harian'!V35
+'Rekap Harian'!AC35
+'Rekap Harian'!AJ35
+'Rekap Harian'!AQ35
+'Rekap Harian'!AX35
+'Rekap Harian'!BE35
+'Rekap Harian'!BL35
+'Rekap Harian'!BS35
+'Rekap Harian'!BZ35
+'Rekap Harian'!CG35
+'Rekap Harian'!CN35
+'Rekap Harian'!CU35
+'Rekap Harian'!DB35
+'Rekap Harian'!DI35
+'Rekap Harian'!DP35
+'Rekap Harian'!DW35
+'Rekap Harian'!ED35
+'Rekap Harian'!EK35
+'Rekap Harian'!ER35
+'Rekap Harian'!EY35
+'Rekap Harian'!FF35
+'Rekap Harian'!FM35
+'Rekap Harian'!FT35
+'Rekap Harian'!GA35
+'Rekap Harian'!GH35
+'Rekap Harian'!GO35
+'Rekap Harian'!GV35
+'Rekap Harian'!HC35
+'Rekap Harian'!HJ35</f>
        <v>0</v>
      </c>
      <c r="G28" s="128">
        <f>'Rekap Harian'!HN35*3%</f>
        <v>0</v>
      </c>
      <c r="H28" s="128">
        <f>'Rekap Harian'!I35
+'Rekap Harian'!J35
+'Rekap Harian'!P35
+'Rekap Harian'!Q35
+'Rekap Harian'!W35
+'Rekap Harian'!X35
+'Rekap Harian'!AD35
+'Rekap Harian'!AE35
+'Rekap Harian'!AK35
+'Rekap Harian'!AL35
+'Rekap Harian'!AR35
+'Rekap Harian'!AS35
+'Rekap Harian'!AY35
+'Rekap Harian'!AZ35
+'Rekap Harian'!BF35
+'Rekap Harian'!BG35
+'Rekap Harian'!BM35
+'Rekap Harian'!BN35
+'Rekap Harian'!BT35
+'Rekap Harian'!BU35
+'Rekap Harian'!CA35
+'Rekap Harian'!CB35
+'Rekap Harian'!CH35
+'Rekap Harian'!CI35
+'Rekap Harian'!CO35
+'Rekap Harian'!CP35
+'Rekap Harian'!CV35
+'Rekap Harian'!CW35
+'Rekap Harian'!DC35
+'Rekap Harian'!DD35
+'Rekap Harian'!DJ35
+'Rekap Harian'!AK35
+'Rekap Harian'!DQ35
+'Rekap Harian'!DR35
+'Rekap Harian'!DX35
+'Rekap Harian'!DY35
+'Rekap Harian'!EE35
+'Rekap Harian'!EF35
+'Rekap Harian'!EL35
+'Rekap Harian'!EM35
+'Rekap Harian'!ES35
+'Rekap Harian'!ET35
+'Rekap Harian'!EZ35
+'Rekap Harian'!FA35
+'Rekap Harian'!FG35
+'Rekap Harian'!FH35
+'Rekap Harian'!FN35
+'Rekap Harian'!FO35
+'Rekap Harian'!FU35
+'Rekap Harian'!FV35
+'Rekap Harian'!GB35
+'Rekap Harian'!GC35
+'Rekap Harian'!GI35
+'Rekap Harian'!GJ35
+'Rekap Harian'!GP35
+'Rekap Harian'!GQ35
+'Rekap Harian'!GW35
+'Rekap Harian'!GX35
+'Rekap Harian'!HD35
+'Rekap Harian'!HE35
+'Rekap Harian'!HK35
+'Rekap Harian'!HL35</f>
        <v>0</v>
      </c>
      <c r="I28" s="128">
        <f>'Daftar Pegawai'!M29</f>
        <v>0</v>
      </c>
      <c r="J28" s="128">
        <f>'Daftar Pegawai'!O29</f>
        <v>0</v>
      </c>
      <c r="K28" s="128">
        <f>'Daftar Pegawai'!Q29</f>
        <v>0</v>
      </c>
      <c r="L28" s="128">
        <f>'Daftar Pegawai'!S29</f>
        <v>0</v>
      </c>
      <c r="M28" s="128">
        <f>'Daftar Pegawai'!U29</f>
        <v>0</v>
      </c>
      <c r="N28" s="128">
        <f t="shared" si="1"/>
        <v>0</v>
      </c>
    </row>
    <row r="29" spans="1:14" x14ac:dyDescent="0.25">
      <c r="A29" s="121">
        <f t="shared" si="0"/>
        <v>26</v>
      </c>
      <c r="B29" s="121">
        <f>'Daftar Pegawai'!B30</f>
        <v>0</v>
      </c>
      <c r="C29" s="121">
        <f>'Daftar Pegawai'!C30</f>
        <v>0</v>
      </c>
      <c r="D29" s="128">
        <f>IF('Rekap Pemotongan'!F33="",0%,100%-'Rekap Pemotongan'!F33)</f>
        <v>1</v>
      </c>
      <c r="E29" s="128">
        <f>'Daftar Pegawai'!K30</f>
        <v>0</v>
      </c>
      <c r="F29" s="128">
        <f>'Rekap Harian'!H36
+'Rekap Harian'!O36
+'Rekap Harian'!V36
+'Rekap Harian'!AC36
+'Rekap Harian'!AJ36
+'Rekap Harian'!AQ36
+'Rekap Harian'!AX36
+'Rekap Harian'!BE36
+'Rekap Harian'!BL36
+'Rekap Harian'!BS36
+'Rekap Harian'!BZ36
+'Rekap Harian'!CG36
+'Rekap Harian'!CN36
+'Rekap Harian'!CU36
+'Rekap Harian'!DB36
+'Rekap Harian'!DI36
+'Rekap Harian'!DP36
+'Rekap Harian'!DW36
+'Rekap Harian'!ED36
+'Rekap Harian'!EK36
+'Rekap Harian'!ER36
+'Rekap Harian'!EY36
+'Rekap Harian'!FF36
+'Rekap Harian'!FM36
+'Rekap Harian'!FT36
+'Rekap Harian'!GA36
+'Rekap Harian'!GH36
+'Rekap Harian'!GO36
+'Rekap Harian'!GV36
+'Rekap Harian'!HC36
+'Rekap Harian'!HJ36</f>
        <v>0</v>
      </c>
      <c r="G29" s="128">
        <f>'Rekap Harian'!HN36*3%</f>
        <v>0</v>
      </c>
      <c r="H29" s="128">
        <f>'Rekap Harian'!I36
+'Rekap Harian'!J36
+'Rekap Harian'!P36
+'Rekap Harian'!Q36
+'Rekap Harian'!W36
+'Rekap Harian'!X36
+'Rekap Harian'!AD36
+'Rekap Harian'!AE36
+'Rekap Harian'!AK36
+'Rekap Harian'!AL36
+'Rekap Harian'!AR36
+'Rekap Harian'!AS36
+'Rekap Harian'!AY36
+'Rekap Harian'!AZ36
+'Rekap Harian'!BF36
+'Rekap Harian'!BG36
+'Rekap Harian'!BM36
+'Rekap Harian'!BN36
+'Rekap Harian'!BT36
+'Rekap Harian'!BU36
+'Rekap Harian'!CA36
+'Rekap Harian'!CB36
+'Rekap Harian'!CH36
+'Rekap Harian'!CI36
+'Rekap Harian'!CO36
+'Rekap Harian'!CP36
+'Rekap Harian'!CV36
+'Rekap Harian'!CW36
+'Rekap Harian'!DC36
+'Rekap Harian'!DD36
+'Rekap Harian'!DJ36
+'Rekap Harian'!AK36
+'Rekap Harian'!DQ36
+'Rekap Harian'!DR36
+'Rekap Harian'!DX36
+'Rekap Harian'!DY36
+'Rekap Harian'!EE36
+'Rekap Harian'!EF36
+'Rekap Harian'!EL36
+'Rekap Harian'!EM36
+'Rekap Harian'!ES36
+'Rekap Harian'!ET36
+'Rekap Harian'!EZ36
+'Rekap Harian'!FA36
+'Rekap Harian'!FG36
+'Rekap Harian'!FH36
+'Rekap Harian'!FN36
+'Rekap Harian'!FO36
+'Rekap Harian'!FU36
+'Rekap Harian'!FV36
+'Rekap Harian'!GB36
+'Rekap Harian'!GC36
+'Rekap Harian'!GI36
+'Rekap Harian'!GJ36
+'Rekap Harian'!GP36
+'Rekap Harian'!GQ36
+'Rekap Harian'!GW36
+'Rekap Harian'!GX36
+'Rekap Harian'!HD36
+'Rekap Harian'!HE36
+'Rekap Harian'!HK36
+'Rekap Harian'!HL36</f>
        <v>0</v>
      </c>
      <c r="I29" s="128">
        <f>'Daftar Pegawai'!M30</f>
        <v>0</v>
      </c>
      <c r="J29" s="128">
        <f>'Daftar Pegawai'!O30</f>
        <v>0</v>
      </c>
      <c r="K29" s="128">
        <f>'Daftar Pegawai'!Q30</f>
        <v>0</v>
      </c>
      <c r="L29" s="128">
        <f>'Daftar Pegawai'!S30</f>
        <v>0</v>
      </c>
      <c r="M29" s="128">
        <f>'Daftar Pegawai'!U30</f>
        <v>0</v>
      </c>
      <c r="N29" s="128">
        <f t="shared" si="1"/>
        <v>0</v>
      </c>
    </row>
    <row r="30" spans="1:14" x14ac:dyDescent="0.25">
      <c r="A30" s="121">
        <f t="shared" si="0"/>
        <v>27</v>
      </c>
      <c r="B30" s="121">
        <f>'Daftar Pegawai'!B31</f>
        <v>0</v>
      </c>
      <c r="C30" s="121">
        <f>'Daftar Pegawai'!C31</f>
        <v>0</v>
      </c>
      <c r="D30" s="128">
        <f>IF('Rekap Pemotongan'!F34="",0%,100%-'Rekap Pemotongan'!F34)</f>
        <v>1</v>
      </c>
      <c r="E30" s="128">
        <f>'Daftar Pegawai'!K31</f>
        <v>0</v>
      </c>
      <c r="F30" s="128">
        <f>'Rekap Harian'!H37
+'Rekap Harian'!O37
+'Rekap Harian'!V37
+'Rekap Harian'!AC37
+'Rekap Harian'!AJ37
+'Rekap Harian'!AQ37
+'Rekap Harian'!AX37
+'Rekap Harian'!BE37
+'Rekap Harian'!BL37
+'Rekap Harian'!BS37
+'Rekap Harian'!BZ37
+'Rekap Harian'!CG37
+'Rekap Harian'!CN37
+'Rekap Harian'!CU37
+'Rekap Harian'!DB37
+'Rekap Harian'!DI37
+'Rekap Harian'!DP37
+'Rekap Harian'!DW37
+'Rekap Harian'!ED37
+'Rekap Harian'!EK37
+'Rekap Harian'!ER37
+'Rekap Harian'!EY37
+'Rekap Harian'!FF37
+'Rekap Harian'!FM37
+'Rekap Harian'!FT37
+'Rekap Harian'!GA37
+'Rekap Harian'!GH37
+'Rekap Harian'!GO37
+'Rekap Harian'!GV37
+'Rekap Harian'!HC37
+'Rekap Harian'!HJ37</f>
        <v>0</v>
      </c>
      <c r="G30" s="128">
        <f>'Rekap Harian'!HN37*3%</f>
        <v>0</v>
      </c>
      <c r="H30" s="128">
        <f>'Rekap Harian'!I37
+'Rekap Harian'!J37
+'Rekap Harian'!P37
+'Rekap Harian'!Q37
+'Rekap Harian'!W37
+'Rekap Harian'!X37
+'Rekap Harian'!AD37
+'Rekap Harian'!AE37
+'Rekap Harian'!AK37
+'Rekap Harian'!AL37
+'Rekap Harian'!AR37
+'Rekap Harian'!AS37
+'Rekap Harian'!AY37
+'Rekap Harian'!AZ37
+'Rekap Harian'!BF37
+'Rekap Harian'!BG37
+'Rekap Harian'!BM37
+'Rekap Harian'!BN37
+'Rekap Harian'!BT37
+'Rekap Harian'!BU37
+'Rekap Harian'!CA37
+'Rekap Harian'!CB37
+'Rekap Harian'!CH37
+'Rekap Harian'!CI37
+'Rekap Harian'!CO37
+'Rekap Harian'!CP37
+'Rekap Harian'!CV37
+'Rekap Harian'!CW37
+'Rekap Harian'!DC37
+'Rekap Harian'!DD37
+'Rekap Harian'!DJ37
+'Rekap Harian'!AK37
+'Rekap Harian'!DQ37
+'Rekap Harian'!DR37
+'Rekap Harian'!DX37
+'Rekap Harian'!DY37
+'Rekap Harian'!EE37
+'Rekap Harian'!EF37
+'Rekap Harian'!EL37
+'Rekap Harian'!EM37
+'Rekap Harian'!ES37
+'Rekap Harian'!ET37
+'Rekap Harian'!EZ37
+'Rekap Harian'!FA37
+'Rekap Harian'!FG37
+'Rekap Harian'!FH37
+'Rekap Harian'!FN37
+'Rekap Harian'!FO37
+'Rekap Harian'!FU37
+'Rekap Harian'!FV37
+'Rekap Harian'!GB37
+'Rekap Harian'!GC37
+'Rekap Harian'!GI37
+'Rekap Harian'!GJ37
+'Rekap Harian'!GP37
+'Rekap Harian'!GQ37
+'Rekap Harian'!GW37
+'Rekap Harian'!GX37
+'Rekap Harian'!HD37
+'Rekap Harian'!HE37
+'Rekap Harian'!HK37
+'Rekap Harian'!HL37</f>
        <v>0</v>
      </c>
      <c r="I30" s="128">
        <f>'Daftar Pegawai'!M31</f>
        <v>0</v>
      </c>
      <c r="J30" s="128">
        <f>'Daftar Pegawai'!O31</f>
        <v>0</v>
      </c>
      <c r="K30" s="128">
        <f>'Daftar Pegawai'!Q31</f>
        <v>0</v>
      </c>
      <c r="L30" s="128">
        <f>'Daftar Pegawai'!S31</f>
        <v>0</v>
      </c>
      <c r="M30" s="128">
        <f>'Daftar Pegawai'!U31</f>
        <v>0</v>
      </c>
      <c r="N30" s="128">
        <f t="shared" si="1"/>
        <v>0</v>
      </c>
    </row>
    <row r="31" spans="1:14" x14ac:dyDescent="0.25">
      <c r="A31" s="121">
        <f t="shared" si="0"/>
        <v>28</v>
      </c>
      <c r="B31" s="121">
        <f>'Daftar Pegawai'!B32</f>
        <v>0</v>
      </c>
      <c r="C31" s="121">
        <f>'Daftar Pegawai'!C32</f>
        <v>0</v>
      </c>
      <c r="D31" s="128">
        <f>IF('Rekap Pemotongan'!F35="",0%,100%-'Rekap Pemotongan'!F35)</f>
        <v>1</v>
      </c>
      <c r="E31" s="128">
        <f>'Daftar Pegawai'!K32</f>
        <v>0</v>
      </c>
      <c r="F31" s="128">
        <f>'Rekap Harian'!H38
+'Rekap Harian'!O38
+'Rekap Harian'!V38
+'Rekap Harian'!AC38
+'Rekap Harian'!AJ38
+'Rekap Harian'!AQ38
+'Rekap Harian'!AX38
+'Rekap Harian'!BE38
+'Rekap Harian'!BL38
+'Rekap Harian'!BS38
+'Rekap Harian'!BZ38
+'Rekap Harian'!CG38
+'Rekap Harian'!CN38
+'Rekap Harian'!CU38
+'Rekap Harian'!DB38
+'Rekap Harian'!DI38
+'Rekap Harian'!DP38
+'Rekap Harian'!DW38
+'Rekap Harian'!ED38
+'Rekap Harian'!EK38
+'Rekap Harian'!ER38
+'Rekap Harian'!EY38
+'Rekap Harian'!FF38
+'Rekap Harian'!FM38
+'Rekap Harian'!FT38
+'Rekap Harian'!GA38
+'Rekap Harian'!GH38
+'Rekap Harian'!GO38
+'Rekap Harian'!GV38
+'Rekap Harian'!HC38
+'Rekap Harian'!HJ38</f>
        <v>0</v>
      </c>
      <c r="G31" s="128">
        <f>'Rekap Harian'!HN38*3%</f>
        <v>0</v>
      </c>
      <c r="H31" s="128">
        <f>'Rekap Harian'!I38
+'Rekap Harian'!J38
+'Rekap Harian'!P38
+'Rekap Harian'!Q38
+'Rekap Harian'!W38
+'Rekap Harian'!X38
+'Rekap Harian'!AD38
+'Rekap Harian'!AE38
+'Rekap Harian'!AK38
+'Rekap Harian'!AL38
+'Rekap Harian'!AR38
+'Rekap Harian'!AS38
+'Rekap Harian'!AY38
+'Rekap Harian'!AZ38
+'Rekap Harian'!BF38
+'Rekap Harian'!BG38
+'Rekap Harian'!BM38
+'Rekap Harian'!BN38
+'Rekap Harian'!BT38
+'Rekap Harian'!BU38
+'Rekap Harian'!CA38
+'Rekap Harian'!CB38
+'Rekap Harian'!CH38
+'Rekap Harian'!CI38
+'Rekap Harian'!CO38
+'Rekap Harian'!CP38
+'Rekap Harian'!CV38
+'Rekap Harian'!CW38
+'Rekap Harian'!DC38
+'Rekap Harian'!DD38
+'Rekap Harian'!DJ38
+'Rekap Harian'!AK38
+'Rekap Harian'!DQ38
+'Rekap Harian'!DR38
+'Rekap Harian'!DX38
+'Rekap Harian'!DY38
+'Rekap Harian'!EE38
+'Rekap Harian'!EF38
+'Rekap Harian'!EL38
+'Rekap Harian'!EM38
+'Rekap Harian'!ES38
+'Rekap Harian'!ET38
+'Rekap Harian'!EZ38
+'Rekap Harian'!FA38
+'Rekap Harian'!FG38
+'Rekap Harian'!FH38
+'Rekap Harian'!FN38
+'Rekap Harian'!FO38
+'Rekap Harian'!FU38
+'Rekap Harian'!FV38
+'Rekap Harian'!GB38
+'Rekap Harian'!GC38
+'Rekap Harian'!GI38
+'Rekap Harian'!GJ38
+'Rekap Harian'!GP38
+'Rekap Harian'!GQ38
+'Rekap Harian'!GW38
+'Rekap Harian'!GX38
+'Rekap Harian'!HD38
+'Rekap Harian'!HE38
+'Rekap Harian'!HK38
+'Rekap Harian'!HL38</f>
        <v>0</v>
      </c>
      <c r="I31" s="128">
        <f>'Daftar Pegawai'!M32</f>
        <v>0</v>
      </c>
      <c r="J31" s="128">
        <f>'Daftar Pegawai'!O32</f>
        <v>0</v>
      </c>
      <c r="K31" s="128">
        <f>'Daftar Pegawai'!Q32</f>
        <v>0</v>
      </c>
      <c r="L31" s="128">
        <f>'Daftar Pegawai'!S32</f>
        <v>0</v>
      </c>
      <c r="M31" s="128">
        <f>'Daftar Pegawai'!U32</f>
        <v>0</v>
      </c>
      <c r="N31" s="128">
        <f t="shared" si="1"/>
        <v>0</v>
      </c>
    </row>
    <row r="32" spans="1:14" x14ac:dyDescent="0.25">
      <c r="A32" s="121">
        <f t="shared" si="0"/>
        <v>29</v>
      </c>
      <c r="B32" s="121">
        <f>'Daftar Pegawai'!B33</f>
        <v>0</v>
      </c>
      <c r="C32" s="121">
        <f>'Daftar Pegawai'!C33</f>
        <v>0</v>
      </c>
      <c r="D32" s="128">
        <f>IF('Rekap Pemotongan'!F36="",0%,100%-'Rekap Pemotongan'!F36)</f>
        <v>1</v>
      </c>
      <c r="E32" s="128">
        <f>'Daftar Pegawai'!K33</f>
        <v>0</v>
      </c>
      <c r="F32" s="128">
        <f>'Rekap Harian'!H39
+'Rekap Harian'!O39
+'Rekap Harian'!V39
+'Rekap Harian'!AC39
+'Rekap Harian'!AJ39
+'Rekap Harian'!AQ39
+'Rekap Harian'!AX39
+'Rekap Harian'!BE39
+'Rekap Harian'!BL39
+'Rekap Harian'!BS39
+'Rekap Harian'!BZ39
+'Rekap Harian'!CG39
+'Rekap Harian'!CN39
+'Rekap Harian'!CU39
+'Rekap Harian'!DB39
+'Rekap Harian'!DI39
+'Rekap Harian'!DP39
+'Rekap Harian'!DW39
+'Rekap Harian'!ED39
+'Rekap Harian'!EK39
+'Rekap Harian'!ER39
+'Rekap Harian'!EY39
+'Rekap Harian'!FF39
+'Rekap Harian'!FM39
+'Rekap Harian'!FT39
+'Rekap Harian'!GA39
+'Rekap Harian'!GH39
+'Rekap Harian'!GO39
+'Rekap Harian'!GV39
+'Rekap Harian'!HC39
+'Rekap Harian'!HJ39</f>
        <v>0</v>
      </c>
      <c r="G32" s="128">
        <f>'Rekap Harian'!HN39*3%</f>
        <v>0</v>
      </c>
      <c r="H32" s="128">
        <f>'Rekap Harian'!I39
+'Rekap Harian'!J39
+'Rekap Harian'!P39
+'Rekap Harian'!Q39
+'Rekap Harian'!W39
+'Rekap Harian'!X39
+'Rekap Harian'!AD39
+'Rekap Harian'!AE39
+'Rekap Harian'!AK39
+'Rekap Harian'!AL39
+'Rekap Harian'!AR39
+'Rekap Harian'!AS39
+'Rekap Harian'!AY39
+'Rekap Harian'!AZ39
+'Rekap Harian'!BF39
+'Rekap Harian'!BG39
+'Rekap Harian'!BM39
+'Rekap Harian'!BN39
+'Rekap Harian'!BT39
+'Rekap Harian'!BU39
+'Rekap Harian'!CA39
+'Rekap Harian'!CB39
+'Rekap Harian'!CH39
+'Rekap Harian'!CI39
+'Rekap Harian'!CO39
+'Rekap Harian'!CP39
+'Rekap Harian'!CV39
+'Rekap Harian'!CW39
+'Rekap Harian'!DC39
+'Rekap Harian'!DD39
+'Rekap Harian'!DJ39
+'Rekap Harian'!AK39
+'Rekap Harian'!DQ39
+'Rekap Harian'!DR39
+'Rekap Harian'!DX39
+'Rekap Harian'!DY39
+'Rekap Harian'!EE39
+'Rekap Harian'!EF39
+'Rekap Harian'!EL39
+'Rekap Harian'!EM39
+'Rekap Harian'!ES39
+'Rekap Harian'!ET39
+'Rekap Harian'!EZ39
+'Rekap Harian'!FA39
+'Rekap Harian'!FG39
+'Rekap Harian'!FH39
+'Rekap Harian'!FN39
+'Rekap Harian'!FO39
+'Rekap Harian'!FU39
+'Rekap Harian'!FV39
+'Rekap Harian'!GB39
+'Rekap Harian'!GC39
+'Rekap Harian'!GI39
+'Rekap Harian'!GJ39
+'Rekap Harian'!GP39
+'Rekap Harian'!GQ39
+'Rekap Harian'!GW39
+'Rekap Harian'!GX39
+'Rekap Harian'!HD39
+'Rekap Harian'!HE39
+'Rekap Harian'!HK39
+'Rekap Harian'!HL39</f>
        <v>0</v>
      </c>
      <c r="I32" s="128">
        <f>'Daftar Pegawai'!M33</f>
        <v>0</v>
      </c>
      <c r="J32" s="128">
        <f>'Daftar Pegawai'!O33</f>
        <v>0</v>
      </c>
      <c r="K32" s="128">
        <f>'Daftar Pegawai'!Q33</f>
        <v>0</v>
      </c>
      <c r="L32" s="128">
        <f>'Daftar Pegawai'!S33</f>
        <v>0</v>
      </c>
      <c r="M32" s="128">
        <f>'Daftar Pegawai'!U33</f>
        <v>0</v>
      </c>
      <c r="N32" s="128">
        <f t="shared" si="1"/>
        <v>0</v>
      </c>
    </row>
    <row r="33" spans="1:14" x14ac:dyDescent="0.25">
      <c r="A33" s="121">
        <f t="shared" si="0"/>
        <v>30</v>
      </c>
      <c r="B33" s="121">
        <f>'Daftar Pegawai'!B34</f>
        <v>0</v>
      </c>
      <c r="C33" s="121">
        <f>'Daftar Pegawai'!C34</f>
        <v>0</v>
      </c>
      <c r="D33" s="128">
        <f>IF('Rekap Pemotongan'!F37="",0%,100%-'Rekap Pemotongan'!F37)</f>
        <v>1</v>
      </c>
      <c r="E33" s="128">
        <f>'Daftar Pegawai'!K34</f>
        <v>0</v>
      </c>
      <c r="F33" s="128">
        <f>'Rekap Harian'!H40
+'Rekap Harian'!O40
+'Rekap Harian'!V40
+'Rekap Harian'!AC40
+'Rekap Harian'!AJ40
+'Rekap Harian'!AQ40
+'Rekap Harian'!AX40
+'Rekap Harian'!BE40
+'Rekap Harian'!BL40
+'Rekap Harian'!BS40
+'Rekap Harian'!BZ40
+'Rekap Harian'!CG40
+'Rekap Harian'!CN40
+'Rekap Harian'!CU40
+'Rekap Harian'!DB40
+'Rekap Harian'!DI40
+'Rekap Harian'!DP40
+'Rekap Harian'!DW40
+'Rekap Harian'!ED40
+'Rekap Harian'!EK40
+'Rekap Harian'!ER40
+'Rekap Harian'!EY40
+'Rekap Harian'!FF40
+'Rekap Harian'!FM40
+'Rekap Harian'!FT40
+'Rekap Harian'!GA40
+'Rekap Harian'!GH40
+'Rekap Harian'!GO40
+'Rekap Harian'!GV40
+'Rekap Harian'!HC40
+'Rekap Harian'!HJ40</f>
        <v>0</v>
      </c>
      <c r="G33" s="128">
        <f>'Rekap Harian'!HN40*3%</f>
        <v>0</v>
      </c>
      <c r="H33" s="128">
        <f>'Rekap Harian'!I40
+'Rekap Harian'!J40
+'Rekap Harian'!P40
+'Rekap Harian'!Q40
+'Rekap Harian'!W40
+'Rekap Harian'!X40
+'Rekap Harian'!AD40
+'Rekap Harian'!AE40
+'Rekap Harian'!AK40
+'Rekap Harian'!AL40
+'Rekap Harian'!AR40
+'Rekap Harian'!AS40
+'Rekap Harian'!AY40
+'Rekap Harian'!AZ40
+'Rekap Harian'!BF40
+'Rekap Harian'!BG40
+'Rekap Harian'!BM40
+'Rekap Harian'!BN40
+'Rekap Harian'!BT40
+'Rekap Harian'!BU40
+'Rekap Harian'!CA40
+'Rekap Harian'!CB40
+'Rekap Harian'!CH40
+'Rekap Harian'!CI40
+'Rekap Harian'!CO40
+'Rekap Harian'!CP40
+'Rekap Harian'!CV40
+'Rekap Harian'!CW40
+'Rekap Harian'!DC40
+'Rekap Harian'!DD40
+'Rekap Harian'!DJ40
+'Rekap Harian'!AK40
+'Rekap Harian'!DQ40
+'Rekap Harian'!DR40
+'Rekap Harian'!DX40
+'Rekap Harian'!DY40
+'Rekap Harian'!EE40
+'Rekap Harian'!EF40
+'Rekap Harian'!EL40
+'Rekap Harian'!EM40
+'Rekap Harian'!ES40
+'Rekap Harian'!ET40
+'Rekap Harian'!EZ40
+'Rekap Harian'!FA40
+'Rekap Harian'!FG40
+'Rekap Harian'!FH40
+'Rekap Harian'!FN40
+'Rekap Harian'!FO40
+'Rekap Harian'!FU40
+'Rekap Harian'!FV40
+'Rekap Harian'!GB40
+'Rekap Harian'!GC40
+'Rekap Harian'!GI40
+'Rekap Harian'!GJ40
+'Rekap Harian'!GP40
+'Rekap Harian'!GQ40
+'Rekap Harian'!GW40
+'Rekap Harian'!GX40
+'Rekap Harian'!HD40
+'Rekap Harian'!HE40
+'Rekap Harian'!HK40
+'Rekap Harian'!HL40</f>
        <v>0</v>
      </c>
      <c r="I33" s="128">
        <f>'Daftar Pegawai'!M34</f>
        <v>0</v>
      </c>
      <c r="J33" s="128">
        <f>'Daftar Pegawai'!O34</f>
        <v>0</v>
      </c>
      <c r="K33" s="128">
        <f>'Daftar Pegawai'!Q34</f>
        <v>0</v>
      </c>
      <c r="L33" s="128">
        <f>'Daftar Pegawai'!S34</f>
        <v>0</v>
      </c>
      <c r="M33" s="128">
        <f>'Daftar Pegawai'!U34</f>
        <v>0</v>
      </c>
      <c r="N33" s="128">
        <f t="shared" si="1"/>
        <v>0</v>
      </c>
    </row>
    <row r="34" spans="1:14" x14ac:dyDescent="0.25">
      <c r="A34" s="121">
        <f t="shared" si="0"/>
        <v>31</v>
      </c>
      <c r="B34" s="121">
        <f>'Daftar Pegawai'!B35</f>
        <v>0</v>
      </c>
      <c r="C34" s="121">
        <f>'Daftar Pegawai'!C35</f>
        <v>0</v>
      </c>
      <c r="D34" s="128">
        <f>IF('Rekap Pemotongan'!F38="",0%,100%-'Rekap Pemotongan'!F38)</f>
        <v>1</v>
      </c>
      <c r="E34" s="128">
        <f>'Daftar Pegawai'!K35</f>
        <v>0</v>
      </c>
      <c r="F34" s="128">
        <f>'Rekap Harian'!H41
+'Rekap Harian'!O41
+'Rekap Harian'!V41
+'Rekap Harian'!AC41
+'Rekap Harian'!AJ41
+'Rekap Harian'!AQ41
+'Rekap Harian'!AX41
+'Rekap Harian'!BE41
+'Rekap Harian'!BL41
+'Rekap Harian'!BS41
+'Rekap Harian'!BZ41
+'Rekap Harian'!CG41
+'Rekap Harian'!CN41
+'Rekap Harian'!CU41
+'Rekap Harian'!DB41
+'Rekap Harian'!DI41
+'Rekap Harian'!DP41
+'Rekap Harian'!DW41
+'Rekap Harian'!ED41
+'Rekap Harian'!EK41
+'Rekap Harian'!ER41
+'Rekap Harian'!EY41
+'Rekap Harian'!FF41
+'Rekap Harian'!FM41
+'Rekap Harian'!FT41
+'Rekap Harian'!GA41
+'Rekap Harian'!GH41
+'Rekap Harian'!GO41
+'Rekap Harian'!GV41
+'Rekap Harian'!HC41
+'Rekap Harian'!HJ41</f>
        <v>0</v>
      </c>
      <c r="G34" s="128">
        <f>'Rekap Harian'!HN41*3%</f>
        <v>0</v>
      </c>
      <c r="H34" s="128">
        <f>'Rekap Harian'!I41
+'Rekap Harian'!J41
+'Rekap Harian'!P41
+'Rekap Harian'!Q41
+'Rekap Harian'!W41
+'Rekap Harian'!X41
+'Rekap Harian'!AD41
+'Rekap Harian'!AE41
+'Rekap Harian'!AK41
+'Rekap Harian'!AL41
+'Rekap Harian'!AR41
+'Rekap Harian'!AS41
+'Rekap Harian'!AY41
+'Rekap Harian'!AZ41
+'Rekap Harian'!BF41
+'Rekap Harian'!BG41
+'Rekap Harian'!BM41
+'Rekap Harian'!BN41
+'Rekap Harian'!BT41
+'Rekap Harian'!BU41
+'Rekap Harian'!CA41
+'Rekap Harian'!CB41
+'Rekap Harian'!CH41
+'Rekap Harian'!CI41
+'Rekap Harian'!CO41
+'Rekap Harian'!CP41
+'Rekap Harian'!CV41
+'Rekap Harian'!CW41
+'Rekap Harian'!DC41
+'Rekap Harian'!DD41
+'Rekap Harian'!DJ41
+'Rekap Harian'!AK41
+'Rekap Harian'!DQ41
+'Rekap Harian'!DR41
+'Rekap Harian'!DX41
+'Rekap Harian'!DY41
+'Rekap Harian'!EE41
+'Rekap Harian'!EF41
+'Rekap Harian'!EL41
+'Rekap Harian'!EM41
+'Rekap Harian'!ES41
+'Rekap Harian'!ET41
+'Rekap Harian'!EZ41
+'Rekap Harian'!FA41
+'Rekap Harian'!FG41
+'Rekap Harian'!FH41
+'Rekap Harian'!FN41
+'Rekap Harian'!FO41
+'Rekap Harian'!FU41
+'Rekap Harian'!FV41
+'Rekap Harian'!GB41
+'Rekap Harian'!GC41
+'Rekap Harian'!GI41
+'Rekap Harian'!GJ41
+'Rekap Harian'!GP41
+'Rekap Harian'!GQ41
+'Rekap Harian'!GW41
+'Rekap Harian'!GX41
+'Rekap Harian'!HD41
+'Rekap Harian'!HE41
+'Rekap Harian'!HK41
+'Rekap Harian'!HL41</f>
        <v>0</v>
      </c>
      <c r="I34" s="128">
        <f>'Daftar Pegawai'!M35</f>
        <v>0</v>
      </c>
      <c r="J34" s="128">
        <f>'Daftar Pegawai'!O35</f>
        <v>0</v>
      </c>
      <c r="K34" s="128">
        <f>'Daftar Pegawai'!Q35</f>
        <v>0</v>
      </c>
      <c r="L34" s="128">
        <f>'Daftar Pegawai'!S35</f>
        <v>0</v>
      </c>
      <c r="M34" s="128">
        <f>'Daftar Pegawai'!U35</f>
        <v>0</v>
      </c>
      <c r="N34" s="128">
        <f t="shared" si="1"/>
        <v>0</v>
      </c>
    </row>
    <row r="35" spans="1:14" x14ac:dyDescent="0.25">
      <c r="A35" s="121">
        <f t="shared" si="0"/>
        <v>32</v>
      </c>
      <c r="B35" s="121">
        <f>'Daftar Pegawai'!B36</f>
        <v>0</v>
      </c>
      <c r="C35" s="121">
        <f>'Daftar Pegawai'!C36</f>
        <v>0</v>
      </c>
      <c r="D35" s="128">
        <f>IF('Rekap Pemotongan'!F39="",0%,100%-'Rekap Pemotongan'!F39)</f>
        <v>1</v>
      </c>
      <c r="E35" s="128">
        <f>'Daftar Pegawai'!K36</f>
        <v>0</v>
      </c>
      <c r="F35" s="128">
        <f>'Rekap Harian'!H42
+'Rekap Harian'!O42
+'Rekap Harian'!V42
+'Rekap Harian'!AC42
+'Rekap Harian'!AJ42
+'Rekap Harian'!AQ42
+'Rekap Harian'!AX42
+'Rekap Harian'!BE42
+'Rekap Harian'!BL42
+'Rekap Harian'!BS42
+'Rekap Harian'!BZ42
+'Rekap Harian'!CG42
+'Rekap Harian'!CN42
+'Rekap Harian'!CU42
+'Rekap Harian'!DB42
+'Rekap Harian'!DI42
+'Rekap Harian'!DP42
+'Rekap Harian'!DW42
+'Rekap Harian'!ED42
+'Rekap Harian'!EK42
+'Rekap Harian'!ER42
+'Rekap Harian'!EY42
+'Rekap Harian'!FF42
+'Rekap Harian'!FM42
+'Rekap Harian'!FT42
+'Rekap Harian'!GA42
+'Rekap Harian'!GH42
+'Rekap Harian'!GO42
+'Rekap Harian'!GV42
+'Rekap Harian'!HC42
+'Rekap Harian'!HJ42</f>
        <v>0</v>
      </c>
      <c r="G35" s="128">
        <f>'Rekap Harian'!HN42*3%</f>
        <v>0</v>
      </c>
      <c r="H35" s="128">
        <f>'Rekap Harian'!I42
+'Rekap Harian'!J42
+'Rekap Harian'!P42
+'Rekap Harian'!Q42
+'Rekap Harian'!W42
+'Rekap Harian'!X42
+'Rekap Harian'!AD42
+'Rekap Harian'!AE42
+'Rekap Harian'!AK42
+'Rekap Harian'!AL42
+'Rekap Harian'!AR42
+'Rekap Harian'!AS42
+'Rekap Harian'!AY42
+'Rekap Harian'!AZ42
+'Rekap Harian'!BF42
+'Rekap Harian'!BG42
+'Rekap Harian'!BM42
+'Rekap Harian'!BN42
+'Rekap Harian'!BT42
+'Rekap Harian'!BU42
+'Rekap Harian'!CA42
+'Rekap Harian'!CB42
+'Rekap Harian'!CH42
+'Rekap Harian'!CI42
+'Rekap Harian'!CO42
+'Rekap Harian'!CP42
+'Rekap Harian'!CV42
+'Rekap Harian'!CW42
+'Rekap Harian'!DC42
+'Rekap Harian'!DD42
+'Rekap Harian'!DJ42
+'Rekap Harian'!AK42
+'Rekap Harian'!DQ42
+'Rekap Harian'!DR42
+'Rekap Harian'!DX42
+'Rekap Harian'!DY42
+'Rekap Harian'!EE42
+'Rekap Harian'!EF42
+'Rekap Harian'!EL42
+'Rekap Harian'!EM42
+'Rekap Harian'!ES42
+'Rekap Harian'!ET42
+'Rekap Harian'!EZ42
+'Rekap Harian'!FA42
+'Rekap Harian'!FG42
+'Rekap Harian'!FH42
+'Rekap Harian'!FN42
+'Rekap Harian'!FO42
+'Rekap Harian'!FU42
+'Rekap Harian'!FV42
+'Rekap Harian'!GB42
+'Rekap Harian'!GC42
+'Rekap Harian'!GI42
+'Rekap Harian'!GJ42
+'Rekap Harian'!GP42
+'Rekap Harian'!GQ42
+'Rekap Harian'!GW42
+'Rekap Harian'!GX42
+'Rekap Harian'!HD42
+'Rekap Harian'!HE42
+'Rekap Harian'!HK42
+'Rekap Harian'!HL42</f>
        <v>0</v>
      </c>
      <c r="I35" s="128">
        <f>'Daftar Pegawai'!M36</f>
        <v>0</v>
      </c>
      <c r="J35" s="128">
        <f>'Daftar Pegawai'!O36</f>
        <v>0</v>
      </c>
      <c r="K35" s="128">
        <f>'Daftar Pegawai'!Q36</f>
        <v>0</v>
      </c>
      <c r="L35" s="128">
        <f>'Daftar Pegawai'!S36</f>
        <v>0</v>
      </c>
      <c r="M35" s="128">
        <f>'Daftar Pegawai'!U36</f>
        <v>0</v>
      </c>
      <c r="N35" s="128">
        <f t="shared" si="1"/>
        <v>0</v>
      </c>
    </row>
    <row r="36" spans="1:14" x14ac:dyDescent="0.25">
      <c r="A36" s="121">
        <f t="shared" si="0"/>
        <v>33</v>
      </c>
      <c r="B36" s="121">
        <f>'Daftar Pegawai'!B37</f>
        <v>0</v>
      </c>
      <c r="C36" s="121">
        <f>'Daftar Pegawai'!C37</f>
        <v>0</v>
      </c>
      <c r="D36" s="128">
        <f>IF('Rekap Pemotongan'!F40="",0%,100%-'Rekap Pemotongan'!F40)</f>
        <v>1</v>
      </c>
      <c r="E36" s="128">
        <f>'Daftar Pegawai'!K37</f>
        <v>0</v>
      </c>
      <c r="F36" s="128">
        <f>'Rekap Harian'!H43
+'Rekap Harian'!O43
+'Rekap Harian'!V43
+'Rekap Harian'!AC43
+'Rekap Harian'!AJ43
+'Rekap Harian'!AQ43
+'Rekap Harian'!AX43
+'Rekap Harian'!BE43
+'Rekap Harian'!BL43
+'Rekap Harian'!BS43
+'Rekap Harian'!BZ43
+'Rekap Harian'!CG43
+'Rekap Harian'!CN43
+'Rekap Harian'!CU43
+'Rekap Harian'!DB43
+'Rekap Harian'!DI43
+'Rekap Harian'!DP43
+'Rekap Harian'!DW43
+'Rekap Harian'!ED43
+'Rekap Harian'!EK43
+'Rekap Harian'!ER43
+'Rekap Harian'!EY43
+'Rekap Harian'!FF43
+'Rekap Harian'!FM43
+'Rekap Harian'!FT43
+'Rekap Harian'!GA43
+'Rekap Harian'!GH43
+'Rekap Harian'!GO43
+'Rekap Harian'!GV43
+'Rekap Harian'!HC43
+'Rekap Harian'!HJ43</f>
        <v>0</v>
      </c>
      <c r="G36" s="128">
        <f>'Rekap Harian'!HN43*3%</f>
        <v>0</v>
      </c>
      <c r="H36" s="128">
        <f>'Rekap Harian'!I43
+'Rekap Harian'!J43
+'Rekap Harian'!P43
+'Rekap Harian'!Q43
+'Rekap Harian'!W43
+'Rekap Harian'!X43
+'Rekap Harian'!AD43
+'Rekap Harian'!AE43
+'Rekap Harian'!AK43
+'Rekap Harian'!AL43
+'Rekap Harian'!AR43
+'Rekap Harian'!AS43
+'Rekap Harian'!AY43
+'Rekap Harian'!AZ43
+'Rekap Harian'!BF43
+'Rekap Harian'!BG43
+'Rekap Harian'!BM43
+'Rekap Harian'!BN43
+'Rekap Harian'!BT43
+'Rekap Harian'!BU43
+'Rekap Harian'!CA43
+'Rekap Harian'!CB43
+'Rekap Harian'!CH43
+'Rekap Harian'!CI43
+'Rekap Harian'!CO43
+'Rekap Harian'!CP43
+'Rekap Harian'!CV43
+'Rekap Harian'!CW43
+'Rekap Harian'!DC43
+'Rekap Harian'!DD43
+'Rekap Harian'!DJ43
+'Rekap Harian'!AK43
+'Rekap Harian'!DQ43
+'Rekap Harian'!DR43
+'Rekap Harian'!DX43
+'Rekap Harian'!DY43
+'Rekap Harian'!EE43
+'Rekap Harian'!EF43
+'Rekap Harian'!EL43
+'Rekap Harian'!EM43
+'Rekap Harian'!ES43
+'Rekap Harian'!ET43
+'Rekap Harian'!EZ43
+'Rekap Harian'!FA43
+'Rekap Harian'!FG43
+'Rekap Harian'!FH43
+'Rekap Harian'!FN43
+'Rekap Harian'!FO43
+'Rekap Harian'!FU43
+'Rekap Harian'!FV43
+'Rekap Harian'!GB43
+'Rekap Harian'!GC43
+'Rekap Harian'!GI43
+'Rekap Harian'!GJ43
+'Rekap Harian'!GP43
+'Rekap Harian'!GQ43
+'Rekap Harian'!GW43
+'Rekap Harian'!GX43
+'Rekap Harian'!HD43
+'Rekap Harian'!HE43
+'Rekap Harian'!HK43
+'Rekap Harian'!HL43</f>
        <v>0</v>
      </c>
      <c r="I36" s="128">
        <f>'Daftar Pegawai'!M37</f>
        <v>0</v>
      </c>
      <c r="J36" s="128">
        <f>'Daftar Pegawai'!O37</f>
        <v>0</v>
      </c>
      <c r="K36" s="128">
        <f>'Daftar Pegawai'!Q37</f>
        <v>0</v>
      </c>
      <c r="L36" s="128">
        <f>'Daftar Pegawai'!S37</f>
        <v>0</v>
      </c>
      <c r="M36" s="128">
        <f>'Daftar Pegawai'!U37</f>
        <v>0</v>
      </c>
      <c r="N36" s="128">
        <f t="shared" si="1"/>
        <v>0</v>
      </c>
    </row>
    <row r="37" spans="1:14" x14ac:dyDescent="0.25">
      <c r="A37" s="121">
        <f t="shared" si="0"/>
        <v>34</v>
      </c>
      <c r="B37" s="121">
        <f>'Daftar Pegawai'!B38</f>
        <v>0</v>
      </c>
      <c r="C37" s="121">
        <f>'Daftar Pegawai'!C38</f>
        <v>0</v>
      </c>
      <c r="D37" s="128">
        <f>IF('Rekap Pemotongan'!F41="",0%,100%-'Rekap Pemotongan'!F41)</f>
        <v>1</v>
      </c>
      <c r="E37" s="128">
        <f>'Daftar Pegawai'!K38</f>
        <v>0</v>
      </c>
      <c r="F37" s="128">
        <f>'Rekap Harian'!H44
+'Rekap Harian'!O44
+'Rekap Harian'!V44
+'Rekap Harian'!AC44
+'Rekap Harian'!AJ44
+'Rekap Harian'!AQ44
+'Rekap Harian'!AX44
+'Rekap Harian'!BE44
+'Rekap Harian'!BL44
+'Rekap Harian'!BS44
+'Rekap Harian'!BZ44
+'Rekap Harian'!CG44
+'Rekap Harian'!CN44
+'Rekap Harian'!CU44
+'Rekap Harian'!DB44
+'Rekap Harian'!DI44
+'Rekap Harian'!DP44
+'Rekap Harian'!DW44
+'Rekap Harian'!ED44
+'Rekap Harian'!EK44
+'Rekap Harian'!ER44
+'Rekap Harian'!EY44
+'Rekap Harian'!FF44
+'Rekap Harian'!FM44
+'Rekap Harian'!FT44
+'Rekap Harian'!GA44
+'Rekap Harian'!GH44
+'Rekap Harian'!GO44
+'Rekap Harian'!GV44
+'Rekap Harian'!HC44
+'Rekap Harian'!HJ44</f>
        <v>0</v>
      </c>
      <c r="G37" s="128">
        <f>'Rekap Harian'!HN44*3%</f>
        <v>0</v>
      </c>
      <c r="H37" s="128">
        <f>'Rekap Harian'!I44
+'Rekap Harian'!J44
+'Rekap Harian'!P44
+'Rekap Harian'!Q44
+'Rekap Harian'!W44
+'Rekap Harian'!X44
+'Rekap Harian'!AD44
+'Rekap Harian'!AE44
+'Rekap Harian'!AK44
+'Rekap Harian'!AL44
+'Rekap Harian'!AR44
+'Rekap Harian'!AS44
+'Rekap Harian'!AY44
+'Rekap Harian'!AZ44
+'Rekap Harian'!BF44
+'Rekap Harian'!BG44
+'Rekap Harian'!BM44
+'Rekap Harian'!BN44
+'Rekap Harian'!BT44
+'Rekap Harian'!BU44
+'Rekap Harian'!CA44
+'Rekap Harian'!CB44
+'Rekap Harian'!CH44
+'Rekap Harian'!CI44
+'Rekap Harian'!CO44
+'Rekap Harian'!CP44
+'Rekap Harian'!CV44
+'Rekap Harian'!CW44
+'Rekap Harian'!DC44
+'Rekap Harian'!DD44
+'Rekap Harian'!DJ44
+'Rekap Harian'!AK44
+'Rekap Harian'!DQ44
+'Rekap Harian'!DR44
+'Rekap Harian'!DX44
+'Rekap Harian'!DY44
+'Rekap Harian'!EE44
+'Rekap Harian'!EF44
+'Rekap Harian'!EL44
+'Rekap Harian'!EM44
+'Rekap Harian'!ES44
+'Rekap Harian'!ET44
+'Rekap Harian'!EZ44
+'Rekap Harian'!FA44
+'Rekap Harian'!FG44
+'Rekap Harian'!FH44
+'Rekap Harian'!FN44
+'Rekap Harian'!FO44
+'Rekap Harian'!FU44
+'Rekap Harian'!FV44
+'Rekap Harian'!GB44
+'Rekap Harian'!GC44
+'Rekap Harian'!GI44
+'Rekap Harian'!GJ44
+'Rekap Harian'!GP44
+'Rekap Harian'!GQ44
+'Rekap Harian'!GW44
+'Rekap Harian'!GX44
+'Rekap Harian'!HD44
+'Rekap Harian'!HE44
+'Rekap Harian'!HK44
+'Rekap Harian'!HL44</f>
        <v>0</v>
      </c>
      <c r="I37" s="128">
        <f>'Daftar Pegawai'!M38</f>
        <v>0</v>
      </c>
      <c r="J37" s="128">
        <f>'Daftar Pegawai'!O38</f>
        <v>0</v>
      </c>
      <c r="K37" s="128">
        <f>'Daftar Pegawai'!Q38</f>
        <v>0</v>
      </c>
      <c r="L37" s="128">
        <f>'Daftar Pegawai'!S38</f>
        <v>0</v>
      </c>
      <c r="M37" s="128">
        <f>'Daftar Pegawai'!U38</f>
        <v>0</v>
      </c>
      <c r="N37" s="128">
        <f t="shared" si="1"/>
        <v>0</v>
      </c>
    </row>
    <row r="38" spans="1:14" x14ac:dyDescent="0.25">
      <c r="A38" s="121">
        <f t="shared" si="0"/>
        <v>35</v>
      </c>
      <c r="B38" s="121">
        <f>'Daftar Pegawai'!B39</f>
        <v>0</v>
      </c>
      <c r="C38" s="121">
        <f>'Daftar Pegawai'!C39</f>
        <v>0</v>
      </c>
      <c r="D38" s="128">
        <f>IF('Rekap Pemotongan'!F42="",0%,100%-'Rekap Pemotongan'!F42)</f>
        <v>1</v>
      </c>
      <c r="E38" s="128">
        <f>'Daftar Pegawai'!K39</f>
        <v>0</v>
      </c>
      <c r="F38" s="128">
        <f>'Rekap Harian'!H45
+'Rekap Harian'!O45
+'Rekap Harian'!V45
+'Rekap Harian'!AC45
+'Rekap Harian'!AJ45
+'Rekap Harian'!AQ45
+'Rekap Harian'!AX45
+'Rekap Harian'!BE45
+'Rekap Harian'!BL45
+'Rekap Harian'!BS45
+'Rekap Harian'!BZ45
+'Rekap Harian'!CG45
+'Rekap Harian'!CN45
+'Rekap Harian'!CU45
+'Rekap Harian'!DB45
+'Rekap Harian'!DI45
+'Rekap Harian'!DP45
+'Rekap Harian'!DW45
+'Rekap Harian'!ED45
+'Rekap Harian'!EK45
+'Rekap Harian'!ER45
+'Rekap Harian'!EY45
+'Rekap Harian'!FF45
+'Rekap Harian'!FM45
+'Rekap Harian'!FT45
+'Rekap Harian'!GA45
+'Rekap Harian'!GH45
+'Rekap Harian'!GO45
+'Rekap Harian'!GV45
+'Rekap Harian'!HC45
+'Rekap Harian'!HJ45</f>
        <v>0</v>
      </c>
      <c r="G38" s="128">
        <f>'Rekap Harian'!HN45*3%</f>
        <v>0</v>
      </c>
      <c r="H38" s="128">
        <f>'Rekap Harian'!I45
+'Rekap Harian'!J45
+'Rekap Harian'!P45
+'Rekap Harian'!Q45
+'Rekap Harian'!W45
+'Rekap Harian'!X45
+'Rekap Harian'!AD45
+'Rekap Harian'!AE45
+'Rekap Harian'!AK45
+'Rekap Harian'!AL45
+'Rekap Harian'!AR45
+'Rekap Harian'!AS45
+'Rekap Harian'!AY45
+'Rekap Harian'!AZ45
+'Rekap Harian'!BF45
+'Rekap Harian'!BG45
+'Rekap Harian'!BM45
+'Rekap Harian'!BN45
+'Rekap Harian'!BT45
+'Rekap Harian'!BU45
+'Rekap Harian'!CA45
+'Rekap Harian'!CB45
+'Rekap Harian'!CH45
+'Rekap Harian'!CI45
+'Rekap Harian'!CO45
+'Rekap Harian'!CP45
+'Rekap Harian'!CV45
+'Rekap Harian'!CW45
+'Rekap Harian'!DC45
+'Rekap Harian'!DD45
+'Rekap Harian'!DJ45
+'Rekap Harian'!AK45
+'Rekap Harian'!DQ45
+'Rekap Harian'!DR45
+'Rekap Harian'!DX45
+'Rekap Harian'!DY45
+'Rekap Harian'!EE45
+'Rekap Harian'!EF45
+'Rekap Harian'!EL45
+'Rekap Harian'!EM45
+'Rekap Harian'!ES45
+'Rekap Harian'!ET45
+'Rekap Harian'!EZ45
+'Rekap Harian'!FA45
+'Rekap Harian'!FG45
+'Rekap Harian'!FH45
+'Rekap Harian'!FN45
+'Rekap Harian'!FO45
+'Rekap Harian'!FU45
+'Rekap Harian'!FV45
+'Rekap Harian'!GB45
+'Rekap Harian'!GC45
+'Rekap Harian'!GI45
+'Rekap Harian'!GJ45
+'Rekap Harian'!GP45
+'Rekap Harian'!GQ45
+'Rekap Harian'!GW45
+'Rekap Harian'!GX45
+'Rekap Harian'!HD45
+'Rekap Harian'!HE45
+'Rekap Harian'!HK45
+'Rekap Harian'!HL45</f>
        <v>0</v>
      </c>
      <c r="I38" s="128">
        <f>'Daftar Pegawai'!M39</f>
        <v>0</v>
      </c>
      <c r="J38" s="128">
        <f>'Daftar Pegawai'!O39</f>
        <v>0</v>
      </c>
      <c r="K38" s="128">
        <f>'Daftar Pegawai'!Q39</f>
        <v>0</v>
      </c>
      <c r="L38" s="128">
        <f>'Daftar Pegawai'!S39</f>
        <v>0</v>
      </c>
      <c r="M38" s="128">
        <f>'Daftar Pegawai'!U39</f>
        <v>0</v>
      </c>
      <c r="N38" s="128">
        <f t="shared" si="1"/>
        <v>0</v>
      </c>
    </row>
    <row r="39" spans="1:14" x14ac:dyDescent="0.25">
      <c r="A39" s="121">
        <f t="shared" si="0"/>
        <v>36</v>
      </c>
      <c r="B39" s="121">
        <f>'Daftar Pegawai'!B40</f>
        <v>0</v>
      </c>
      <c r="C39" s="121">
        <f>'Daftar Pegawai'!C40</f>
        <v>0</v>
      </c>
      <c r="D39" s="128">
        <f>IF('Rekap Pemotongan'!F43="",0%,100%-'Rekap Pemotongan'!F43)</f>
        <v>1</v>
      </c>
      <c r="E39" s="128">
        <f>'Daftar Pegawai'!K40</f>
        <v>0</v>
      </c>
      <c r="F39" s="128">
        <f>'Rekap Harian'!H46
+'Rekap Harian'!O46
+'Rekap Harian'!V46
+'Rekap Harian'!AC46
+'Rekap Harian'!AJ46
+'Rekap Harian'!AQ46
+'Rekap Harian'!AX46
+'Rekap Harian'!BE46
+'Rekap Harian'!BL46
+'Rekap Harian'!BS46
+'Rekap Harian'!BZ46
+'Rekap Harian'!CG46
+'Rekap Harian'!CN46
+'Rekap Harian'!CU46
+'Rekap Harian'!DB46
+'Rekap Harian'!DI46
+'Rekap Harian'!DP46
+'Rekap Harian'!DW46
+'Rekap Harian'!ED46
+'Rekap Harian'!EK46
+'Rekap Harian'!ER46
+'Rekap Harian'!EY46
+'Rekap Harian'!FF46
+'Rekap Harian'!FM46
+'Rekap Harian'!FT46
+'Rekap Harian'!GA46
+'Rekap Harian'!GH46
+'Rekap Harian'!GO46
+'Rekap Harian'!GV46
+'Rekap Harian'!HC46
+'Rekap Harian'!HJ46</f>
        <v>0</v>
      </c>
      <c r="G39" s="128">
        <f>'Rekap Harian'!HN46*3%</f>
        <v>0</v>
      </c>
      <c r="H39" s="128">
        <f>'Rekap Harian'!I46
+'Rekap Harian'!J46
+'Rekap Harian'!P46
+'Rekap Harian'!Q46
+'Rekap Harian'!W46
+'Rekap Harian'!X46
+'Rekap Harian'!AD46
+'Rekap Harian'!AE46
+'Rekap Harian'!AK46
+'Rekap Harian'!AL46
+'Rekap Harian'!AR46
+'Rekap Harian'!AS46
+'Rekap Harian'!AY46
+'Rekap Harian'!AZ46
+'Rekap Harian'!BF46
+'Rekap Harian'!BG46
+'Rekap Harian'!BM46
+'Rekap Harian'!BN46
+'Rekap Harian'!BT46
+'Rekap Harian'!BU46
+'Rekap Harian'!CA46
+'Rekap Harian'!CB46
+'Rekap Harian'!CH46
+'Rekap Harian'!CI46
+'Rekap Harian'!CO46
+'Rekap Harian'!CP46
+'Rekap Harian'!CV46
+'Rekap Harian'!CW46
+'Rekap Harian'!DC46
+'Rekap Harian'!DD46
+'Rekap Harian'!DJ46
+'Rekap Harian'!AK46
+'Rekap Harian'!DQ46
+'Rekap Harian'!DR46
+'Rekap Harian'!DX46
+'Rekap Harian'!DY46
+'Rekap Harian'!EE46
+'Rekap Harian'!EF46
+'Rekap Harian'!EL46
+'Rekap Harian'!EM46
+'Rekap Harian'!ES46
+'Rekap Harian'!ET46
+'Rekap Harian'!EZ46
+'Rekap Harian'!FA46
+'Rekap Harian'!FG46
+'Rekap Harian'!FH46
+'Rekap Harian'!FN46
+'Rekap Harian'!FO46
+'Rekap Harian'!FU46
+'Rekap Harian'!FV46
+'Rekap Harian'!GB46
+'Rekap Harian'!GC46
+'Rekap Harian'!GI46
+'Rekap Harian'!GJ46
+'Rekap Harian'!GP46
+'Rekap Harian'!GQ46
+'Rekap Harian'!GW46
+'Rekap Harian'!GX46
+'Rekap Harian'!HD46
+'Rekap Harian'!HE46
+'Rekap Harian'!HK46
+'Rekap Harian'!HL46</f>
        <v>0</v>
      </c>
      <c r="I39" s="128">
        <f>'Daftar Pegawai'!M40</f>
        <v>0</v>
      </c>
      <c r="J39" s="128">
        <f>'Daftar Pegawai'!O40</f>
        <v>0</v>
      </c>
      <c r="K39" s="128">
        <f>'Daftar Pegawai'!Q40</f>
        <v>0</v>
      </c>
      <c r="L39" s="128">
        <f>'Daftar Pegawai'!S40</f>
        <v>0</v>
      </c>
      <c r="M39" s="128">
        <f>'Daftar Pegawai'!U40</f>
        <v>0</v>
      </c>
      <c r="N39" s="128">
        <f t="shared" si="1"/>
        <v>0</v>
      </c>
    </row>
    <row r="40" spans="1:14" x14ac:dyDescent="0.25">
      <c r="A40" s="121">
        <f t="shared" si="0"/>
        <v>37</v>
      </c>
      <c r="B40" s="121">
        <f>'Daftar Pegawai'!B41</f>
        <v>0</v>
      </c>
      <c r="C40" s="121">
        <f>'Daftar Pegawai'!C41</f>
        <v>0</v>
      </c>
      <c r="D40" s="128">
        <f>IF('Rekap Pemotongan'!F44="",0%,100%-'Rekap Pemotongan'!F44)</f>
        <v>1</v>
      </c>
      <c r="E40" s="128">
        <f>'Daftar Pegawai'!K41</f>
        <v>0</v>
      </c>
      <c r="F40" s="128">
        <f>'Rekap Harian'!H47
+'Rekap Harian'!O47
+'Rekap Harian'!V47
+'Rekap Harian'!AC47
+'Rekap Harian'!AJ47
+'Rekap Harian'!AQ47
+'Rekap Harian'!AX47
+'Rekap Harian'!BE47
+'Rekap Harian'!BL47
+'Rekap Harian'!BS47
+'Rekap Harian'!BZ47
+'Rekap Harian'!CG47
+'Rekap Harian'!CN47
+'Rekap Harian'!CU47
+'Rekap Harian'!DB47
+'Rekap Harian'!DI47
+'Rekap Harian'!DP47
+'Rekap Harian'!DW47
+'Rekap Harian'!ED47
+'Rekap Harian'!EK47
+'Rekap Harian'!ER47
+'Rekap Harian'!EY47
+'Rekap Harian'!FF47
+'Rekap Harian'!FM47
+'Rekap Harian'!FT47
+'Rekap Harian'!GA47
+'Rekap Harian'!GH47
+'Rekap Harian'!GO47
+'Rekap Harian'!GV47
+'Rekap Harian'!HC47
+'Rekap Harian'!HJ47</f>
        <v>0</v>
      </c>
      <c r="G40" s="128">
        <f>'Rekap Harian'!HN47*3%</f>
        <v>0</v>
      </c>
      <c r="H40" s="128">
        <f>'Rekap Harian'!I47
+'Rekap Harian'!J47
+'Rekap Harian'!P47
+'Rekap Harian'!Q47
+'Rekap Harian'!W47
+'Rekap Harian'!X47
+'Rekap Harian'!AD47
+'Rekap Harian'!AE47
+'Rekap Harian'!AK47
+'Rekap Harian'!AL47
+'Rekap Harian'!AR47
+'Rekap Harian'!AS47
+'Rekap Harian'!AY47
+'Rekap Harian'!AZ47
+'Rekap Harian'!BF47
+'Rekap Harian'!BG47
+'Rekap Harian'!BM47
+'Rekap Harian'!BN47
+'Rekap Harian'!BT47
+'Rekap Harian'!BU47
+'Rekap Harian'!CA47
+'Rekap Harian'!CB47
+'Rekap Harian'!CH47
+'Rekap Harian'!CI47
+'Rekap Harian'!CO47
+'Rekap Harian'!CP47
+'Rekap Harian'!CV47
+'Rekap Harian'!CW47
+'Rekap Harian'!DC47
+'Rekap Harian'!DD47
+'Rekap Harian'!DJ47
+'Rekap Harian'!AK47
+'Rekap Harian'!DQ47
+'Rekap Harian'!DR47
+'Rekap Harian'!DX47
+'Rekap Harian'!DY47
+'Rekap Harian'!EE47
+'Rekap Harian'!EF47
+'Rekap Harian'!EL47
+'Rekap Harian'!EM47
+'Rekap Harian'!ES47
+'Rekap Harian'!ET47
+'Rekap Harian'!EZ47
+'Rekap Harian'!FA47
+'Rekap Harian'!FG47
+'Rekap Harian'!FH47
+'Rekap Harian'!FN47
+'Rekap Harian'!FO47
+'Rekap Harian'!FU47
+'Rekap Harian'!FV47
+'Rekap Harian'!GB47
+'Rekap Harian'!GC47
+'Rekap Harian'!GI47
+'Rekap Harian'!GJ47
+'Rekap Harian'!GP47
+'Rekap Harian'!GQ47
+'Rekap Harian'!GW47
+'Rekap Harian'!GX47
+'Rekap Harian'!HD47
+'Rekap Harian'!HE47
+'Rekap Harian'!HK47
+'Rekap Harian'!HL47</f>
        <v>0</v>
      </c>
      <c r="I40" s="128">
        <f>'Daftar Pegawai'!M41</f>
        <v>0</v>
      </c>
      <c r="J40" s="128">
        <f>'Daftar Pegawai'!O41</f>
        <v>0</v>
      </c>
      <c r="K40" s="128">
        <f>'Daftar Pegawai'!Q41</f>
        <v>0</v>
      </c>
      <c r="L40" s="128">
        <f>'Daftar Pegawai'!S41</f>
        <v>0</v>
      </c>
      <c r="M40" s="128">
        <f>'Daftar Pegawai'!U41</f>
        <v>0</v>
      </c>
      <c r="N40" s="128">
        <f t="shared" si="1"/>
        <v>0</v>
      </c>
    </row>
    <row r="41" spans="1:14" x14ac:dyDescent="0.25">
      <c r="A41" s="121">
        <f t="shared" si="0"/>
        <v>38</v>
      </c>
      <c r="B41" s="121">
        <f>'Daftar Pegawai'!B42</f>
        <v>0</v>
      </c>
      <c r="C41" s="121">
        <f>'Daftar Pegawai'!C42</f>
        <v>0</v>
      </c>
      <c r="D41" s="128">
        <f>IF('Rekap Pemotongan'!F45="",0%,100%-'Rekap Pemotongan'!F45)</f>
        <v>1</v>
      </c>
      <c r="E41" s="128">
        <f>'Daftar Pegawai'!K42</f>
        <v>0</v>
      </c>
      <c r="F41" s="128">
        <f>'Rekap Harian'!H48
+'Rekap Harian'!O48
+'Rekap Harian'!V48
+'Rekap Harian'!AC48
+'Rekap Harian'!AJ48
+'Rekap Harian'!AQ48
+'Rekap Harian'!AX48
+'Rekap Harian'!BE48
+'Rekap Harian'!BL48
+'Rekap Harian'!BS48
+'Rekap Harian'!BZ48
+'Rekap Harian'!CG48
+'Rekap Harian'!CN48
+'Rekap Harian'!CU48
+'Rekap Harian'!DB48
+'Rekap Harian'!DI48
+'Rekap Harian'!DP48
+'Rekap Harian'!DW48
+'Rekap Harian'!ED48
+'Rekap Harian'!EK48
+'Rekap Harian'!ER48
+'Rekap Harian'!EY48
+'Rekap Harian'!FF48
+'Rekap Harian'!FM48
+'Rekap Harian'!FT48
+'Rekap Harian'!GA48
+'Rekap Harian'!GH48
+'Rekap Harian'!GO48
+'Rekap Harian'!GV48
+'Rekap Harian'!HC48
+'Rekap Harian'!HJ48</f>
        <v>0</v>
      </c>
      <c r="G41" s="128">
        <f>'Rekap Harian'!HN48*3%</f>
        <v>0</v>
      </c>
      <c r="H41" s="128">
        <f>'Rekap Harian'!I48
+'Rekap Harian'!J48
+'Rekap Harian'!P48
+'Rekap Harian'!Q48
+'Rekap Harian'!W48
+'Rekap Harian'!X48
+'Rekap Harian'!AD48
+'Rekap Harian'!AE48
+'Rekap Harian'!AK48
+'Rekap Harian'!AL48
+'Rekap Harian'!AR48
+'Rekap Harian'!AS48
+'Rekap Harian'!AY48
+'Rekap Harian'!AZ48
+'Rekap Harian'!BF48
+'Rekap Harian'!BG48
+'Rekap Harian'!BM48
+'Rekap Harian'!BN48
+'Rekap Harian'!BT48
+'Rekap Harian'!BU48
+'Rekap Harian'!CA48
+'Rekap Harian'!CB48
+'Rekap Harian'!CH48
+'Rekap Harian'!CI48
+'Rekap Harian'!CO48
+'Rekap Harian'!CP48
+'Rekap Harian'!CV48
+'Rekap Harian'!CW48
+'Rekap Harian'!DC48
+'Rekap Harian'!DD48
+'Rekap Harian'!DJ48
+'Rekap Harian'!AK48
+'Rekap Harian'!DQ48
+'Rekap Harian'!DR48
+'Rekap Harian'!DX48
+'Rekap Harian'!DY48
+'Rekap Harian'!EE48
+'Rekap Harian'!EF48
+'Rekap Harian'!EL48
+'Rekap Harian'!EM48
+'Rekap Harian'!ES48
+'Rekap Harian'!ET48
+'Rekap Harian'!EZ48
+'Rekap Harian'!FA48
+'Rekap Harian'!FG48
+'Rekap Harian'!FH48
+'Rekap Harian'!FN48
+'Rekap Harian'!FO48
+'Rekap Harian'!FU48
+'Rekap Harian'!FV48
+'Rekap Harian'!GB48
+'Rekap Harian'!GC48
+'Rekap Harian'!GI48
+'Rekap Harian'!GJ48
+'Rekap Harian'!GP48
+'Rekap Harian'!GQ48
+'Rekap Harian'!GW48
+'Rekap Harian'!GX48
+'Rekap Harian'!HD48
+'Rekap Harian'!HE48
+'Rekap Harian'!HK48
+'Rekap Harian'!HL48</f>
        <v>0</v>
      </c>
      <c r="I41" s="128">
        <f>'Daftar Pegawai'!M42</f>
        <v>0</v>
      </c>
      <c r="J41" s="128">
        <f>'Daftar Pegawai'!O42</f>
        <v>0</v>
      </c>
      <c r="K41" s="128">
        <f>'Daftar Pegawai'!Q42</f>
        <v>0</v>
      </c>
      <c r="L41" s="128">
        <f>'Daftar Pegawai'!S42</f>
        <v>0</v>
      </c>
      <c r="M41" s="128">
        <f>'Daftar Pegawai'!U42</f>
        <v>0</v>
      </c>
      <c r="N41" s="128">
        <f t="shared" si="1"/>
        <v>0</v>
      </c>
    </row>
    <row r="42" spans="1:14" x14ac:dyDescent="0.25">
      <c r="A42" s="121">
        <f t="shared" si="0"/>
        <v>39</v>
      </c>
      <c r="B42" s="121">
        <f>'Daftar Pegawai'!B43</f>
        <v>0</v>
      </c>
      <c r="C42" s="121">
        <f>'Daftar Pegawai'!C43</f>
        <v>0</v>
      </c>
      <c r="D42" s="128">
        <f>IF('Rekap Pemotongan'!F46="",0%,100%-'Rekap Pemotongan'!F46)</f>
        <v>1</v>
      </c>
      <c r="E42" s="128">
        <f>'Daftar Pegawai'!K43</f>
        <v>0</v>
      </c>
      <c r="F42" s="128">
        <f>'Rekap Harian'!H49
+'Rekap Harian'!O49
+'Rekap Harian'!V49
+'Rekap Harian'!AC49
+'Rekap Harian'!AJ49
+'Rekap Harian'!AQ49
+'Rekap Harian'!AX49
+'Rekap Harian'!BE49
+'Rekap Harian'!BL49
+'Rekap Harian'!BS49
+'Rekap Harian'!BZ49
+'Rekap Harian'!CG49
+'Rekap Harian'!CN49
+'Rekap Harian'!CU49
+'Rekap Harian'!DB49
+'Rekap Harian'!DI49
+'Rekap Harian'!DP49
+'Rekap Harian'!DW49
+'Rekap Harian'!ED49
+'Rekap Harian'!EK49
+'Rekap Harian'!ER49
+'Rekap Harian'!EY49
+'Rekap Harian'!FF49
+'Rekap Harian'!FM49
+'Rekap Harian'!FT49
+'Rekap Harian'!GA49
+'Rekap Harian'!GH49
+'Rekap Harian'!GO49
+'Rekap Harian'!GV49
+'Rekap Harian'!HC49
+'Rekap Harian'!HJ49</f>
        <v>0</v>
      </c>
      <c r="G42" s="128">
        <f>'Rekap Harian'!HN49*3%</f>
        <v>0</v>
      </c>
      <c r="H42" s="128">
        <f>'Rekap Harian'!I49
+'Rekap Harian'!J49
+'Rekap Harian'!P49
+'Rekap Harian'!Q49
+'Rekap Harian'!W49
+'Rekap Harian'!X49
+'Rekap Harian'!AD49
+'Rekap Harian'!AE49
+'Rekap Harian'!AK49
+'Rekap Harian'!AL49
+'Rekap Harian'!AR49
+'Rekap Harian'!AS49
+'Rekap Harian'!AY49
+'Rekap Harian'!AZ49
+'Rekap Harian'!BF49
+'Rekap Harian'!BG49
+'Rekap Harian'!BM49
+'Rekap Harian'!BN49
+'Rekap Harian'!BT49
+'Rekap Harian'!BU49
+'Rekap Harian'!CA49
+'Rekap Harian'!CB49
+'Rekap Harian'!CH49
+'Rekap Harian'!CI49
+'Rekap Harian'!CO49
+'Rekap Harian'!CP49
+'Rekap Harian'!CV49
+'Rekap Harian'!CW49
+'Rekap Harian'!DC49
+'Rekap Harian'!DD49
+'Rekap Harian'!DJ49
+'Rekap Harian'!AK49
+'Rekap Harian'!DQ49
+'Rekap Harian'!DR49
+'Rekap Harian'!DX49
+'Rekap Harian'!DY49
+'Rekap Harian'!EE49
+'Rekap Harian'!EF49
+'Rekap Harian'!EL49
+'Rekap Harian'!EM49
+'Rekap Harian'!ES49
+'Rekap Harian'!ET49
+'Rekap Harian'!EZ49
+'Rekap Harian'!FA49
+'Rekap Harian'!FG49
+'Rekap Harian'!FH49
+'Rekap Harian'!FN49
+'Rekap Harian'!FO49
+'Rekap Harian'!FU49
+'Rekap Harian'!FV49
+'Rekap Harian'!GB49
+'Rekap Harian'!GC49
+'Rekap Harian'!GI49
+'Rekap Harian'!GJ49
+'Rekap Harian'!GP49
+'Rekap Harian'!GQ49
+'Rekap Harian'!GW49
+'Rekap Harian'!GX49
+'Rekap Harian'!HD49
+'Rekap Harian'!HE49
+'Rekap Harian'!HK49
+'Rekap Harian'!HL49</f>
        <v>0</v>
      </c>
      <c r="I42" s="128">
        <f>'Daftar Pegawai'!M43</f>
        <v>0</v>
      </c>
      <c r="J42" s="128">
        <f>'Daftar Pegawai'!O43</f>
        <v>0</v>
      </c>
      <c r="K42" s="128">
        <f>'Daftar Pegawai'!Q43</f>
        <v>0</v>
      </c>
      <c r="L42" s="128">
        <f>'Daftar Pegawai'!S43</f>
        <v>0</v>
      </c>
      <c r="M42" s="128">
        <f>'Daftar Pegawai'!U43</f>
        <v>0</v>
      </c>
      <c r="N42" s="128">
        <f t="shared" si="1"/>
        <v>0</v>
      </c>
    </row>
    <row r="43" spans="1:14" x14ac:dyDescent="0.25">
      <c r="A43" s="121">
        <f t="shared" si="0"/>
        <v>40</v>
      </c>
      <c r="B43" s="121">
        <f>'Daftar Pegawai'!B44</f>
        <v>0</v>
      </c>
      <c r="C43" s="121">
        <f>'Daftar Pegawai'!C44</f>
        <v>0</v>
      </c>
      <c r="D43" s="128">
        <f>IF('Rekap Pemotongan'!F47="",0%,100%-'Rekap Pemotongan'!F47)</f>
        <v>1</v>
      </c>
      <c r="E43" s="128">
        <f>'Daftar Pegawai'!K44</f>
        <v>0</v>
      </c>
      <c r="F43" s="128">
        <f>'Rekap Harian'!H50
+'Rekap Harian'!O50
+'Rekap Harian'!V50
+'Rekap Harian'!AC50
+'Rekap Harian'!AJ50
+'Rekap Harian'!AQ50
+'Rekap Harian'!AX50
+'Rekap Harian'!BE50
+'Rekap Harian'!BL50
+'Rekap Harian'!BS50
+'Rekap Harian'!BZ50
+'Rekap Harian'!CG50
+'Rekap Harian'!CN50
+'Rekap Harian'!CU50
+'Rekap Harian'!DB50
+'Rekap Harian'!DI50
+'Rekap Harian'!DP50
+'Rekap Harian'!DW50
+'Rekap Harian'!ED50
+'Rekap Harian'!EK50
+'Rekap Harian'!ER50
+'Rekap Harian'!EY50
+'Rekap Harian'!FF50
+'Rekap Harian'!FM50
+'Rekap Harian'!FT50
+'Rekap Harian'!GA50
+'Rekap Harian'!GH50
+'Rekap Harian'!GO50
+'Rekap Harian'!GV50
+'Rekap Harian'!HC50
+'Rekap Harian'!HJ50</f>
        <v>0</v>
      </c>
      <c r="G43" s="128">
        <f>'Rekap Harian'!HN50*3%</f>
        <v>0</v>
      </c>
      <c r="H43" s="128">
        <f>'Rekap Harian'!I50
+'Rekap Harian'!J50
+'Rekap Harian'!P50
+'Rekap Harian'!Q50
+'Rekap Harian'!W50
+'Rekap Harian'!X50
+'Rekap Harian'!AD50
+'Rekap Harian'!AE50
+'Rekap Harian'!AK50
+'Rekap Harian'!AL50
+'Rekap Harian'!AR50
+'Rekap Harian'!AS50
+'Rekap Harian'!AY50
+'Rekap Harian'!AZ50
+'Rekap Harian'!BF50
+'Rekap Harian'!BG50
+'Rekap Harian'!BM50
+'Rekap Harian'!BN50
+'Rekap Harian'!BT50
+'Rekap Harian'!BU50
+'Rekap Harian'!CA50
+'Rekap Harian'!CB50
+'Rekap Harian'!CH50
+'Rekap Harian'!CI50
+'Rekap Harian'!CO50
+'Rekap Harian'!CP50
+'Rekap Harian'!CV50
+'Rekap Harian'!CW50
+'Rekap Harian'!DC50
+'Rekap Harian'!DD50
+'Rekap Harian'!DJ50
+'Rekap Harian'!AK50
+'Rekap Harian'!DQ50
+'Rekap Harian'!DR50
+'Rekap Harian'!DX50
+'Rekap Harian'!DY50
+'Rekap Harian'!EE50
+'Rekap Harian'!EF50
+'Rekap Harian'!EL50
+'Rekap Harian'!EM50
+'Rekap Harian'!ES50
+'Rekap Harian'!ET50
+'Rekap Harian'!EZ50
+'Rekap Harian'!FA50
+'Rekap Harian'!FG50
+'Rekap Harian'!FH50
+'Rekap Harian'!FN50
+'Rekap Harian'!FO50
+'Rekap Harian'!FU50
+'Rekap Harian'!FV50
+'Rekap Harian'!GB50
+'Rekap Harian'!GC50
+'Rekap Harian'!GI50
+'Rekap Harian'!GJ50
+'Rekap Harian'!GP50
+'Rekap Harian'!GQ50
+'Rekap Harian'!GW50
+'Rekap Harian'!GX50
+'Rekap Harian'!HD50
+'Rekap Harian'!HE50
+'Rekap Harian'!HK50
+'Rekap Harian'!HL50</f>
        <v>0</v>
      </c>
      <c r="I43" s="128">
        <f>'Daftar Pegawai'!M44</f>
        <v>0</v>
      </c>
      <c r="J43" s="128">
        <f>'Daftar Pegawai'!O44</f>
        <v>0</v>
      </c>
      <c r="K43" s="128">
        <f>'Daftar Pegawai'!Q44</f>
        <v>0</v>
      </c>
      <c r="L43" s="128">
        <f>'Daftar Pegawai'!S44</f>
        <v>0</v>
      </c>
      <c r="M43" s="128">
        <f>'Daftar Pegawai'!U44</f>
        <v>0</v>
      </c>
      <c r="N43" s="128">
        <f t="shared" si="1"/>
        <v>0</v>
      </c>
    </row>
    <row r="44" spans="1:14" x14ac:dyDescent="0.25">
      <c r="A44" s="121">
        <f t="shared" si="0"/>
        <v>41</v>
      </c>
      <c r="B44" s="121">
        <f>'Daftar Pegawai'!B45</f>
        <v>0</v>
      </c>
      <c r="C44" s="121">
        <f>'Daftar Pegawai'!C45</f>
        <v>0</v>
      </c>
      <c r="D44" s="128">
        <f>IF('Rekap Pemotongan'!F48="",0%,100%-'Rekap Pemotongan'!F48)</f>
        <v>1</v>
      </c>
      <c r="E44" s="128">
        <f>'Daftar Pegawai'!K45</f>
        <v>0</v>
      </c>
      <c r="F44" s="128">
        <f>'Rekap Harian'!H51
+'Rekap Harian'!O51
+'Rekap Harian'!V51
+'Rekap Harian'!AC51
+'Rekap Harian'!AJ51
+'Rekap Harian'!AQ51
+'Rekap Harian'!AX51
+'Rekap Harian'!BE51
+'Rekap Harian'!BL51
+'Rekap Harian'!BS51
+'Rekap Harian'!BZ51
+'Rekap Harian'!CG51
+'Rekap Harian'!CN51
+'Rekap Harian'!CU51
+'Rekap Harian'!DB51
+'Rekap Harian'!DI51
+'Rekap Harian'!DP51
+'Rekap Harian'!DW51
+'Rekap Harian'!ED51
+'Rekap Harian'!EK51
+'Rekap Harian'!ER51
+'Rekap Harian'!EY51
+'Rekap Harian'!FF51
+'Rekap Harian'!FM51
+'Rekap Harian'!FT51
+'Rekap Harian'!GA51
+'Rekap Harian'!GH51
+'Rekap Harian'!GO51
+'Rekap Harian'!GV51
+'Rekap Harian'!HC51
+'Rekap Harian'!HJ51</f>
        <v>0</v>
      </c>
      <c r="G44" s="128">
        <f>'Rekap Harian'!HN51*3%</f>
        <v>0</v>
      </c>
      <c r="H44" s="128">
        <f>'Rekap Harian'!I51
+'Rekap Harian'!J51
+'Rekap Harian'!P51
+'Rekap Harian'!Q51
+'Rekap Harian'!W51
+'Rekap Harian'!X51
+'Rekap Harian'!AD51
+'Rekap Harian'!AE51
+'Rekap Harian'!AK51
+'Rekap Harian'!AL51
+'Rekap Harian'!AR51
+'Rekap Harian'!AS51
+'Rekap Harian'!AY51
+'Rekap Harian'!AZ51
+'Rekap Harian'!BF51
+'Rekap Harian'!BG51
+'Rekap Harian'!BM51
+'Rekap Harian'!BN51
+'Rekap Harian'!BT51
+'Rekap Harian'!BU51
+'Rekap Harian'!CA51
+'Rekap Harian'!CB51
+'Rekap Harian'!CH51
+'Rekap Harian'!CI51
+'Rekap Harian'!CO51
+'Rekap Harian'!CP51
+'Rekap Harian'!CV51
+'Rekap Harian'!CW51
+'Rekap Harian'!DC51
+'Rekap Harian'!DD51
+'Rekap Harian'!DJ51
+'Rekap Harian'!AK51
+'Rekap Harian'!DQ51
+'Rekap Harian'!DR51
+'Rekap Harian'!DX51
+'Rekap Harian'!DY51
+'Rekap Harian'!EE51
+'Rekap Harian'!EF51
+'Rekap Harian'!EL51
+'Rekap Harian'!EM51
+'Rekap Harian'!ES51
+'Rekap Harian'!ET51
+'Rekap Harian'!EZ51
+'Rekap Harian'!FA51
+'Rekap Harian'!FG51
+'Rekap Harian'!FH51
+'Rekap Harian'!FN51
+'Rekap Harian'!FO51
+'Rekap Harian'!FU51
+'Rekap Harian'!FV51
+'Rekap Harian'!GB51
+'Rekap Harian'!GC51
+'Rekap Harian'!GI51
+'Rekap Harian'!GJ51
+'Rekap Harian'!GP51
+'Rekap Harian'!GQ51
+'Rekap Harian'!GW51
+'Rekap Harian'!GX51
+'Rekap Harian'!HD51
+'Rekap Harian'!HE51
+'Rekap Harian'!HK51
+'Rekap Harian'!HL51</f>
        <v>0</v>
      </c>
      <c r="I44" s="128">
        <f>'Daftar Pegawai'!M45</f>
        <v>0</v>
      </c>
      <c r="J44" s="128">
        <f>'Daftar Pegawai'!O45</f>
        <v>0</v>
      </c>
      <c r="K44" s="128">
        <f>'Daftar Pegawai'!Q45</f>
        <v>0</v>
      </c>
      <c r="L44" s="128">
        <f>'Daftar Pegawai'!S45</f>
        <v>0</v>
      </c>
      <c r="M44" s="128">
        <f>'Daftar Pegawai'!U45</f>
        <v>0</v>
      </c>
      <c r="N44" s="128">
        <f t="shared" si="1"/>
        <v>0</v>
      </c>
    </row>
    <row r="45" spans="1:14" x14ac:dyDescent="0.25">
      <c r="A45" s="121">
        <f t="shared" si="0"/>
        <v>42</v>
      </c>
      <c r="B45" s="121">
        <f>'Daftar Pegawai'!B46</f>
        <v>0</v>
      </c>
      <c r="C45" s="121">
        <f>'Daftar Pegawai'!C46</f>
        <v>0</v>
      </c>
      <c r="D45" s="128">
        <f>IF('Rekap Pemotongan'!F49="",0%,100%-'Rekap Pemotongan'!F49)</f>
        <v>1</v>
      </c>
      <c r="E45" s="128">
        <f>'Daftar Pegawai'!K46</f>
        <v>0</v>
      </c>
      <c r="F45" s="128">
        <f>'Rekap Harian'!H52
+'Rekap Harian'!O52
+'Rekap Harian'!V52
+'Rekap Harian'!AC52
+'Rekap Harian'!AJ52
+'Rekap Harian'!AQ52
+'Rekap Harian'!AX52
+'Rekap Harian'!BE52
+'Rekap Harian'!BL52
+'Rekap Harian'!BS52
+'Rekap Harian'!BZ52
+'Rekap Harian'!CG52
+'Rekap Harian'!CN52
+'Rekap Harian'!CU52
+'Rekap Harian'!DB52
+'Rekap Harian'!DI52
+'Rekap Harian'!DP52
+'Rekap Harian'!DW52
+'Rekap Harian'!ED52
+'Rekap Harian'!EK52
+'Rekap Harian'!ER52
+'Rekap Harian'!EY52
+'Rekap Harian'!FF52
+'Rekap Harian'!FM52
+'Rekap Harian'!FT52
+'Rekap Harian'!GA52
+'Rekap Harian'!GH52
+'Rekap Harian'!GO52
+'Rekap Harian'!GV52
+'Rekap Harian'!HC52
+'Rekap Harian'!HJ52</f>
        <v>0</v>
      </c>
      <c r="G45" s="128">
        <f>'Rekap Harian'!HN52*3%</f>
        <v>0</v>
      </c>
      <c r="H45" s="128">
        <f>'Rekap Harian'!I52
+'Rekap Harian'!J52
+'Rekap Harian'!P52
+'Rekap Harian'!Q52
+'Rekap Harian'!W52
+'Rekap Harian'!X52
+'Rekap Harian'!AD52
+'Rekap Harian'!AE52
+'Rekap Harian'!AK52
+'Rekap Harian'!AL52
+'Rekap Harian'!AR52
+'Rekap Harian'!AS52
+'Rekap Harian'!AY52
+'Rekap Harian'!AZ52
+'Rekap Harian'!BF52
+'Rekap Harian'!BG52
+'Rekap Harian'!BM52
+'Rekap Harian'!BN52
+'Rekap Harian'!BT52
+'Rekap Harian'!BU52
+'Rekap Harian'!CA52
+'Rekap Harian'!CB52
+'Rekap Harian'!CH52
+'Rekap Harian'!CI52
+'Rekap Harian'!CO52
+'Rekap Harian'!CP52
+'Rekap Harian'!CV52
+'Rekap Harian'!CW52
+'Rekap Harian'!DC52
+'Rekap Harian'!DD52
+'Rekap Harian'!DJ52
+'Rekap Harian'!AK52
+'Rekap Harian'!DQ52
+'Rekap Harian'!DR52
+'Rekap Harian'!DX52
+'Rekap Harian'!DY52
+'Rekap Harian'!EE52
+'Rekap Harian'!EF52
+'Rekap Harian'!EL52
+'Rekap Harian'!EM52
+'Rekap Harian'!ES52
+'Rekap Harian'!ET52
+'Rekap Harian'!EZ52
+'Rekap Harian'!FA52
+'Rekap Harian'!FG52
+'Rekap Harian'!FH52
+'Rekap Harian'!FN52
+'Rekap Harian'!FO52
+'Rekap Harian'!FU52
+'Rekap Harian'!FV52
+'Rekap Harian'!GB52
+'Rekap Harian'!GC52
+'Rekap Harian'!GI52
+'Rekap Harian'!GJ52
+'Rekap Harian'!GP52
+'Rekap Harian'!GQ52
+'Rekap Harian'!GW52
+'Rekap Harian'!GX52
+'Rekap Harian'!HD52
+'Rekap Harian'!HE52
+'Rekap Harian'!HK52
+'Rekap Harian'!HL52</f>
        <v>0</v>
      </c>
      <c r="I45" s="128">
        <f>'Daftar Pegawai'!M46</f>
        <v>0</v>
      </c>
      <c r="J45" s="128">
        <f>'Daftar Pegawai'!O46</f>
        <v>0</v>
      </c>
      <c r="K45" s="128">
        <f>'Daftar Pegawai'!Q46</f>
        <v>0</v>
      </c>
      <c r="L45" s="128">
        <f>'Daftar Pegawai'!S46</f>
        <v>0</v>
      </c>
      <c r="M45" s="128">
        <f>'Daftar Pegawai'!U46</f>
        <v>0</v>
      </c>
      <c r="N45" s="128">
        <f t="shared" si="1"/>
        <v>0</v>
      </c>
    </row>
    <row r="46" spans="1:14" x14ac:dyDescent="0.25">
      <c r="A46" s="121">
        <f t="shared" si="0"/>
        <v>43</v>
      </c>
      <c r="B46" s="121">
        <f>'Daftar Pegawai'!B47</f>
        <v>0</v>
      </c>
      <c r="C46" s="121">
        <f>'Daftar Pegawai'!C47</f>
        <v>0</v>
      </c>
      <c r="D46" s="128">
        <f>IF('Rekap Pemotongan'!F50="",0%,100%-'Rekap Pemotongan'!F50)</f>
        <v>1</v>
      </c>
      <c r="E46" s="128">
        <f>'Daftar Pegawai'!K47</f>
        <v>0</v>
      </c>
      <c r="F46" s="128">
        <f>'Rekap Harian'!H53
+'Rekap Harian'!O53
+'Rekap Harian'!V53
+'Rekap Harian'!AC53
+'Rekap Harian'!AJ53
+'Rekap Harian'!AQ53
+'Rekap Harian'!AX53
+'Rekap Harian'!BE53
+'Rekap Harian'!BL53
+'Rekap Harian'!BS53
+'Rekap Harian'!BZ53
+'Rekap Harian'!CG53
+'Rekap Harian'!CN53
+'Rekap Harian'!CU53
+'Rekap Harian'!DB53
+'Rekap Harian'!DI53
+'Rekap Harian'!DP53
+'Rekap Harian'!DW53
+'Rekap Harian'!ED53
+'Rekap Harian'!EK53
+'Rekap Harian'!ER53
+'Rekap Harian'!EY53
+'Rekap Harian'!FF53
+'Rekap Harian'!FM53
+'Rekap Harian'!FT53
+'Rekap Harian'!GA53
+'Rekap Harian'!GH53
+'Rekap Harian'!GO53
+'Rekap Harian'!GV53
+'Rekap Harian'!HC53
+'Rekap Harian'!HJ53</f>
        <v>0</v>
      </c>
      <c r="G46" s="128">
        <f>'Rekap Harian'!HN53*3%</f>
        <v>0</v>
      </c>
      <c r="H46" s="128">
        <f>'Rekap Harian'!I53
+'Rekap Harian'!J53
+'Rekap Harian'!P53
+'Rekap Harian'!Q53
+'Rekap Harian'!W53
+'Rekap Harian'!X53
+'Rekap Harian'!AD53
+'Rekap Harian'!AE53
+'Rekap Harian'!AK53
+'Rekap Harian'!AL53
+'Rekap Harian'!AR53
+'Rekap Harian'!AS53
+'Rekap Harian'!AY53
+'Rekap Harian'!AZ53
+'Rekap Harian'!BF53
+'Rekap Harian'!BG53
+'Rekap Harian'!BM53
+'Rekap Harian'!BN53
+'Rekap Harian'!BT53
+'Rekap Harian'!BU53
+'Rekap Harian'!CA53
+'Rekap Harian'!CB53
+'Rekap Harian'!CH53
+'Rekap Harian'!CI53
+'Rekap Harian'!CO53
+'Rekap Harian'!CP53
+'Rekap Harian'!CV53
+'Rekap Harian'!CW53
+'Rekap Harian'!DC53
+'Rekap Harian'!DD53
+'Rekap Harian'!DJ53
+'Rekap Harian'!AK53
+'Rekap Harian'!DQ53
+'Rekap Harian'!DR53
+'Rekap Harian'!DX53
+'Rekap Harian'!DY53
+'Rekap Harian'!EE53
+'Rekap Harian'!EF53
+'Rekap Harian'!EL53
+'Rekap Harian'!EM53
+'Rekap Harian'!ES53
+'Rekap Harian'!ET53
+'Rekap Harian'!EZ53
+'Rekap Harian'!FA53
+'Rekap Harian'!FG53
+'Rekap Harian'!FH53
+'Rekap Harian'!FN53
+'Rekap Harian'!FO53
+'Rekap Harian'!FU53
+'Rekap Harian'!FV53
+'Rekap Harian'!GB53
+'Rekap Harian'!GC53
+'Rekap Harian'!GI53
+'Rekap Harian'!GJ53
+'Rekap Harian'!GP53
+'Rekap Harian'!GQ53
+'Rekap Harian'!GW53
+'Rekap Harian'!GX53
+'Rekap Harian'!HD53
+'Rekap Harian'!HE53
+'Rekap Harian'!HK53
+'Rekap Harian'!HL53</f>
        <v>0</v>
      </c>
      <c r="I46" s="128">
        <f>'Daftar Pegawai'!M47</f>
        <v>0</v>
      </c>
      <c r="J46" s="128">
        <f>'Daftar Pegawai'!O47</f>
        <v>0</v>
      </c>
      <c r="K46" s="128">
        <f>'Daftar Pegawai'!Q47</f>
        <v>0</v>
      </c>
      <c r="L46" s="128">
        <f>'Daftar Pegawai'!S47</f>
        <v>0</v>
      </c>
      <c r="M46" s="128">
        <f>'Daftar Pegawai'!U47</f>
        <v>0</v>
      </c>
      <c r="N46" s="128">
        <f t="shared" si="1"/>
        <v>0</v>
      </c>
    </row>
    <row r="47" spans="1:14" x14ac:dyDescent="0.25">
      <c r="A47" s="121">
        <f t="shared" si="0"/>
        <v>44</v>
      </c>
      <c r="B47" s="121">
        <f>'Daftar Pegawai'!B48</f>
        <v>0</v>
      </c>
      <c r="C47" s="121">
        <f>'Daftar Pegawai'!C48</f>
        <v>0</v>
      </c>
      <c r="D47" s="128">
        <f>IF('Rekap Pemotongan'!F51="",0%,100%-'Rekap Pemotongan'!F51)</f>
        <v>1</v>
      </c>
      <c r="E47" s="128">
        <f>'Daftar Pegawai'!K48</f>
        <v>0</v>
      </c>
      <c r="F47" s="128">
        <f>'Rekap Harian'!H54
+'Rekap Harian'!O54
+'Rekap Harian'!V54
+'Rekap Harian'!AC54
+'Rekap Harian'!AJ54
+'Rekap Harian'!AQ54
+'Rekap Harian'!AX54
+'Rekap Harian'!BE54
+'Rekap Harian'!BL54
+'Rekap Harian'!BS54
+'Rekap Harian'!BZ54
+'Rekap Harian'!CG54
+'Rekap Harian'!CN54
+'Rekap Harian'!CU54
+'Rekap Harian'!DB54
+'Rekap Harian'!DI54
+'Rekap Harian'!DP54
+'Rekap Harian'!DW54
+'Rekap Harian'!ED54
+'Rekap Harian'!EK54
+'Rekap Harian'!ER54
+'Rekap Harian'!EY54
+'Rekap Harian'!FF54
+'Rekap Harian'!FM54
+'Rekap Harian'!FT54
+'Rekap Harian'!GA54
+'Rekap Harian'!GH54
+'Rekap Harian'!GO54
+'Rekap Harian'!GV54
+'Rekap Harian'!HC54
+'Rekap Harian'!HJ54</f>
        <v>0</v>
      </c>
      <c r="G47" s="128">
        <f>'Rekap Harian'!HN54*3%</f>
        <v>0</v>
      </c>
      <c r="H47" s="128">
        <f>'Rekap Harian'!I54
+'Rekap Harian'!J54
+'Rekap Harian'!P54
+'Rekap Harian'!Q54
+'Rekap Harian'!W54
+'Rekap Harian'!X54
+'Rekap Harian'!AD54
+'Rekap Harian'!AE54
+'Rekap Harian'!AK54
+'Rekap Harian'!AL54
+'Rekap Harian'!AR54
+'Rekap Harian'!AS54
+'Rekap Harian'!AY54
+'Rekap Harian'!AZ54
+'Rekap Harian'!BF54
+'Rekap Harian'!BG54
+'Rekap Harian'!BM54
+'Rekap Harian'!BN54
+'Rekap Harian'!BT54
+'Rekap Harian'!BU54
+'Rekap Harian'!CA54
+'Rekap Harian'!CB54
+'Rekap Harian'!CH54
+'Rekap Harian'!CI54
+'Rekap Harian'!CO54
+'Rekap Harian'!CP54
+'Rekap Harian'!CV54
+'Rekap Harian'!CW54
+'Rekap Harian'!DC54
+'Rekap Harian'!DD54
+'Rekap Harian'!DJ54
+'Rekap Harian'!AK54
+'Rekap Harian'!DQ54
+'Rekap Harian'!DR54
+'Rekap Harian'!DX54
+'Rekap Harian'!DY54
+'Rekap Harian'!EE54
+'Rekap Harian'!EF54
+'Rekap Harian'!EL54
+'Rekap Harian'!EM54
+'Rekap Harian'!ES54
+'Rekap Harian'!ET54
+'Rekap Harian'!EZ54
+'Rekap Harian'!FA54
+'Rekap Harian'!FG54
+'Rekap Harian'!FH54
+'Rekap Harian'!FN54
+'Rekap Harian'!FO54
+'Rekap Harian'!FU54
+'Rekap Harian'!FV54
+'Rekap Harian'!GB54
+'Rekap Harian'!GC54
+'Rekap Harian'!GI54
+'Rekap Harian'!GJ54
+'Rekap Harian'!GP54
+'Rekap Harian'!GQ54
+'Rekap Harian'!GW54
+'Rekap Harian'!GX54
+'Rekap Harian'!HD54
+'Rekap Harian'!HE54
+'Rekap Harian'!HK54
+'Rekap Harian'!HL54</f>
        <v>0</v>
      </c>
      <c r="I47" s="128">
        <f>'Daftar Pegawai'!M48</f>
        <v>0</v>
      </c>
      <c r="J47" s="128">
        <f>'Daftar Pegawai'!O48</f>
        <v>0</v>
      </c>
      <c r="K47" s="128">
        <f>'Daftar Pegawai'!Q48</f>
        <v>0</v>
      </c>
      <c r="L47" s="128">
        <f>'Daftar Pegawai'!S48</f>
        <v>0</v>
      </c>
      <c r="M47" s="128">
        <f>'Daftar Pegawai'!U48</f>
        <v>0</v>
      </c>
      <c r="N47" s="128">
        <f t="shared" si="1"/>
        <v>0</v>
      </c>
    </row>
    <row r="48" spans="1:14" x14ac:dyDescent="0.25">
      <c r="A48" s="121">
        <f t="shared" si="0"/>
        <v>45</v>
      </c>
      <c r="B48" s="121">
        <f>'Daftar Pegawai'!B49</f>
        <v>0</v>
      </c>
      <c r="C48" s="121">
        <f>'Daftar Pegawai'!C49</f>
        <v>0</v>
      </c>
      <c r="D48" s="128">
        <f>IF('Rekap Pemotongan'!F52="",0%,100%-'Rekap Pemotongan'!F52)</f>
        <v>1</v>
      </c>
      <c r="E48" s="128">
        <f>'Daftar Pegawai'!K49</f>
        <v>0</v>
      </c>
      <c r="F48" s="128">
        <f>'Rekap Harian'!H55
+'Rekap Harian'!O55
+'Rekap Harian'!V55
+'Rekap Harian'!AC55
+'Rekap Harian'!AJ55
+'Rekap Harian'!AQ55
+'Rekap Harian'!AX55
+'Rekap Harian'!BE55
+'Rekap Harian'!BL55
+'Rekap Harian'!BS55
+'Rekap Harian'!BZ55
+'Rekap Harian'!CG55
+'Rekap Harian'!CN55
+'Rekap Harian'!CU55
+'Rekap Harian'!DB55
+'Rekap Harian'!DI55
+'Rekap Harian'!DP55
+'Rekap Harian'!DW55
+'Rekap Harian'!ED55
+'Rekap Harian'!EK55
+'Rekap Harian'!ER55
+'Rekap Harian'!EY55
+'Rekap Harian'!FF55
+'Rekap Harian'!FM55
+'Rekap Harian'!FT55
+'Rekap Harian'!GA55
+'Rekap Harian'!GH55
+'Rekap Harian'!GO55
+'Rekap Harian'!GV55
+'Rekap Harian'!HC55
+'Rekap Harian'!HJ55</f>
        <v>0</v>
      </c>
      <c r="G48" s="128">
        <f>'Rekap Harian'!HN55*3%</f>
        <v>0</v>
      </c>
      <c r="H48" s="128">
        <f>'Rekap Harian'!I55
+'Rekap Harian'!J55
+'Rekap Harian'!P55
+'Rekap Harian'!Q55
+'Rekap Harian'!W55
+'Rekap Harian'!X55
+'Rekap Harian'!AD55
+'Rekap Harian'!AE55
+'Rekap Harian'!AK55
+'Rekap Harian'!AL55
+'Rekap Harian'!AR55
+'Rekap Harian'!AS55
+'Rekap Harian'!AY55
+'Rekap Harian'!AZ55
+'Rekap Harian'!BF55
+'Rekap Harian'!BG55
+'Rekap Harian'!BM55
+'Rekap Harian'!BN55
+'Rekap Harian'!BT55
+'Rekap Harian'!BU55
+'Rekap Harian'!CA55
+'Rekap Harian'!CB55
+'Rekap Harian'!CH55
+'Rekap Harian'!CI55
+'Rekap Harian'!CO55
+'Rekap Harian'!CP55
+'Rekap Harian'!CV55
+'Rekap Harian'!CW55
+'Rekap Harian'!DC55
+'Rekap Harian'!DD55
+'Rekap Harian'!DJ55
+'Rekap Harian'!AK55
+'Rekap Harian'!DQ55
+'Rekap Harian'!DR55
+'Rekap Harian'!DX55
+'Rekap Harian'!DY55
+'Rekap Harian'!EE55
+'Rekap Harian'!EF55
+'Rekap Harian'!EL55
+'Rekap Harian'!EM55
+'Rekap Harian'!ES55
+'Rekap Harian'!ET55
+'Rekap Harian'!EZ55
+'Rekap Harian'!FA55
+'Rekap Harian'!FG55
+'Rekap Harian'!FH55
+'Rekap Harian'!FN55
+'Rekap Harian'!FO55
+'Rekap Harian'!FU55
+'Rekap Harian'!FV55
+'Rekap Harian'!GB55
+'Rekap Harian'!GC55
+'Rekap Harian'!GI55
+'Rekap Harian'!GJ55
+'Rekap Harian'!GP55
+'Rekap Harian'!GQ55
+'Rekap Harian'!GW55
+'Rekap Harian'!GX55
+'Rekap Harian'!HD55
+'Rekap Harian'!HE55
+'Rekap Harian'!HK55
+'Rekap Harian'!HL55</f>
        <v>0</v>
      </c>
      <c r="I48" s="128">
        <f>'Daftar Pegawai'!M49</f>
        <v>0</v>
      </c>
      <c r="J48" s="128">
        <f>'Daftar Pegawai'!O49</f>
        <v>0</v>
      </c>
      <c r="K48" s="128">
        <f>'Daftar Pegawai'!Q49</f>
        <v>0</v>
      </c>
      <c r="L48" s="128">
        <f>'Daftar Pegawai'!S49</f>
        <v>0</v>
      </c>
      <c r="M48" s="128">
        <f>'Daftar Pegawai'!U49</f>
        <v>0</v>
      </c>
      <c r="N48" s="128">
        <f t="shared" si="1"/>
        <v>0</v>
      </c>
    </row>
    <row r="49" spans="1:14" x14ac:dyDescent="0.25">
      <c r="A49" s="121">
        <f t="shared" si="0"/>
        <v>46</v>
      </c>
      <c r="B49" s="121">
        <f>'Daftar Pegawai'!B50</f>
        <v>0</v>
      </c>
      <c r="C49" s="121">
        <f>'Daftar Pegawai'!C50</f>
        <v>0</v>
      </c>
      <c r="D49" s="128">
        <f>IF('Rekap Pemotongan'!F53="",0%,100%-'Rekap Pemotongan'!F53)</f>
        <v>1</v>
      </c>
      <c r="E49" s="128">
        <f>'Daftar Pegawai'!K50</f>
        <v>0</v>
      </c>
      <c r="F49" s="128">
        <f>'Rekap Harian'!H56
+'Rekap Harian'!O56
+'Rekap Harian'!V56
+'Rekap Harian'!AC56
+'Rekap Harian'!AJ56
+'Rekap Harian'!AQ56
+'Rekap Harian'!AX56
+'Rekap Harian'!BE56
+'Rekap Harian'!BL56
+'Rekap Harian'!BS56
+'Rekap Harian'!BZ56
+'Rekap Harian'!CG56
+'Rekap Harian'!CN56
+'Rekap Harian'!CU56
+'Rekap Harian'!DB56
+'Rekap Harian'!DI56
+'Rekap Harian'!DP56
+'Rekap Harian'!DW56
+'Rekap Harian'!ED56
+'Rekap Harian'!EK56
+'Rekap Harian'!ER56
+'Rekap Harian'!EY56
+'Rekap Harian'!FF56
+'Rekap Harian'!FM56
+'Rekap Harian'!FT56
+'Rekap Harian'!GA56
+'Rekap Harian'!GH56
+'Rekap Harian'!GO56
+'Rekap Harian'!GV56
+'Rekap Harian'!HC56
+'Rekap Harian'!HJ56</f>
        <v>0</v>
      </c>
      <c r="G49" s="128">
        <f>'Rekap Harian'!HN56*3%</f>
        <v>0</v>
      </c>
      <c r="H49" s="128">
        <f>'Rekap Harian'!I56
+'Rekap Harian'!J56
+'Rekap Harian'!P56
+'Rekap Harian'!Q56
+'Rekap Harian'!W56
+'Rekap Harian'!X56
+'Rekap Harian'!AD56
+'Rekap Harian'!AE56
+'Rekap Harian'!AK56
+'Rekap Harian'!AL56
+'Rekap Harian'!AR56
+'Rekap Harian'!AS56
+'Rekap Harian'!AY56
+'Rekap Harian'!AZ56
+'Rekap Harian'!BF56
+'Rekap Harian'!BG56
+'Rekap Harian'!BM56
+'Rekap Harian'!BN56
+'Rekap Harian'!BT56
+'Rekap Harian'!BU56
+'Rekap Harian'!CA56
+'Rekap Harian'!CB56
+'Rekap Harian'!CH56
+'Rekap Harian'!CI56
+'Rekap Harian'!CO56
+'Rekap Harian'!CP56
+'Rekap Harian'!CV56
+'Rekap Harian'!CW56
+'Rekap Harian'!DC56
+'Rekap Harian'!DD56
+'Rekap Harian'!DJ56
+'Rekap Harian'!AK56
+'Rekap Harian'!DQ56
+'Rekap Harian'!DR56
+'Rekap Harian'!DX56
+'Rekap Harian'!DY56
+'Rekap Harian'!EE56
+'Rekap Harian'!EF56
+'Rekap Harian'!EL56
+'Rekap Harian'!EM56
+'Rekap Harian'!ES56
+'Rekap Harian'!ET56
+'Rekap Harian'!EZ56
+'Rekap Harian'!FA56
+'Rekap Harian'!FG56
+'Rekap Harian'!FH56
+'Rekap Harian'!FN56
+'Rekap Harian'!FO56
+'Rekap Harian'!FU56
+'Rekap Harian'!FV56
+'Rekap Harian'!GB56
+'Rekap Harian'!GC56
+'Rekap Harian'!GI56
+'Rekap Harian'!GJ56
+'Rekap Harian'!GP56
+'Rekap Harian'!GQ56
+'Rekap Harian'!GW56
+'Rekap Harian'!GX56
+'Rekap Harian'!HD56
+'Rekap Harian'!HE56
+'Rekap Harian'!HK56
+'Rekap Harian'!HL56</f>
        <v>0</v>
      </c>
      <c r="I49" s="128">
        <f>'Daftar Pegawai'!M50</f>
        <v>0</v>
      </c>
      <c r="J49" s="128">
        <f>'Daftar Pegawai'!O50</f>
        <v>0</v>
      </c>
      <c r="K49" s="128">
        <f>'Daftar Pegawai'!Q50</f>
        <v>0</v>
      </c>
      <c r="L49" s="128">
        <f>'Daftar Pegawai'!S50</f>
        <v>0</v>
      </c>
      <c r="M49" s="128">
        <f>'Daftar Pegawai'!U50</f>
        <v>0</v>
      </c>
      <c r="N49" s="128">
        <f t="shared" si="1"/>
        <v>0</v>
      </c>
    </row>
    <row r="50" spans="1:14" x14ac:dyDescent="0.25">
      <c r="A50" s="121">
        <f t="shared" si="0"/>
        <v>47</v>
      </c>
      <c r="B50" s="121">
        <f>'Daftar Pegawai'!B51</f>
        <v>0</v>
      </c>
      <c r="C50" s="121">
        <f>'Daftar Pegawai'!C51</f>
        <v>0</v>
      </c>
      <c r="D50" s="128">
        <f>IF('Rekap Pemotongan'!F54="",0%,100%-'Rekap Pemotongan'!F54)</f>
        <v>1</v>
      </c>
      <c r="E50" s="128">
        <f>'Daftar Pegawai'!K51</f>
        <v>0</v>
      </c>
      <c r="F50" s="128">
        <f>'Rekap Harian'!H57
+'Rekap Harian'!O57
+'Rekap Harian'!V57
+'Rekap Harian'!AC57
+'Rekap Harian'!AJ57
+'Rekap Harian'!AQ57
+'Rekap Harian'!AX57
+'Rekap Harian'!BE57
+'Rekap Harian'!BL57
+'Rekap Harian'!BS57
+'Rekap Harian'!BZ57
+'Rekap Harian'!CG57
+'Rekap Harian'!CN57
+'Rekap Harian'!CU57
+'Rekap Harian'!DB57
+'Rekap Harian'!DI57
+'Rekap Harian'!DP57
+'Rekap Harian'!DW57
+'Rekap Harian'!ED57
+'Rekap Harian'!EK57
+'Rekap Harian'!ER57
+'Rekap Harian'!EY57
+'Rekap Harian'!FF57
+'Rekap Harian'!FM57
+'Rekap Harian'!FT57
+'Rekap Harian'!GA57
+'Rekap Harian'!GH57
+'Rekap Harian'!GO57
+'Rekap Harian'!GV57
+'Rekap Harian'!HC57
+'Rekap Harian'!HJ57</f>
        <v>0</v>
      </c>
      <c r="G50" s="128">
        <f>'Rekap Harian'!HN57*3%</f>
        <v>0</v>
      </c>
      <c r="H50" s="128">
        <f>'Rekap Harian'!I57
+'Rekap Harian'!J57
+'Rekap Harian'!P57
+'Rekap Harian'!Q57
+'Rekap Harian'!W57
+'Rekap Harian'!X57
+'Rekap Harian'!AD57
+'Rekap Harian'!AE57
+'Rekap Harian'!AK57
+'Rekap Harian'!AL57
+'Rekap Harian'!AR57
+'Rekap Harian'!AS57
+'Rekap Harian'!AY57
+'Rekap Harian'!AZ57
+'Rekap Harian'!BF57
+'Rekap Harian'!BG57
+'Rekap Harian'!BM57
+'Rekap Harian'!BN57
+'Rekap Harian'!BT57
+'Rekap Harian'!BU57
+'Rekap Harian'!CA57
+'Rekap Harian'!CB57
+'Rekap Harian'!CH57
+'Rekap Harian'!CI57
+'Rekap Harian'!CO57
+'Rekap Harian'!CP57
+'Rekap Harian'!CV57
+'Rekap Harian'!CW57
+'Rekap Harian'!DC57
+'Rekap Harian'!DD57
+'Rekap Harian'!DJ57
+'Rekap Harian'!AK57
+'Rekap Harian'!DQ57
+'Rekap Harian'!DR57
+'Rekap Harian'!DX57
+'Rekap Harian'!DY57
+'Rekap Harian'!EE57
+'Rekap Harian'!EF57
+'Rekap Harian'!EL57
+'Rekap Harian'!EM57
+'Rekap Harian'!ES57
+'Rekap Harian'!ET57
+'Rekap Harian'!EZ57
+'Rekap Harian'!FA57
+'Rekap Harian'!FG57
+'Rekap Harian'!FH57
+'Rekap Harian'!FN57
+'Rekap Harian'!FO57
+'Rekap Harian'!FU57
+'Rekap Harian'!FV57
+'Rekap Harian'!GB57
+'Rekap Harian'!GC57
+'Rekap Harian'!GI57
+'Rekap Harian'!GJ57
+'Rekap Harian'!GP57
+'Rekap Harian'!GQ57
+'Rekap Harian'!GW57
+'Rekap Harian'!GX57
+'Rekap Harian'!HD57
+'Rekap Harian'!HE57
+'Rekap Harian'!HK57
+'Rekap Harian'!HL57</f>
        <v>0</v>
      </c>
      <c r="I50" s="128">
        <f>'Daftar Pegawai'!M51</f>
        <v>0</v>
      </c>
      <c r="J50" s="128">
        <f>'Daftar Pegawai'!O51</f>
        <v>0</v>
      </c>
      <c r="K50" s="128">
        <f>'Daftar Pegawai'!Q51</f>
        <v>0</v>
      </c>
      <c r="L50" s="128">
        <f>'Daftar Pegawai'!S51</f>
        <v>0</v>
      </c>
      <c r="M50" s="128">
        <f>'Daftar Pegawai'!U51</f>
        <v>0</v>
      </c>
      <c r="N50" s="128">
        <f t="shared" si="1"/>
        <v>0</v>
      </c>
    </row>
    <row r="51" spans="1:14" x14ac:dyDescent="0.25">
      <c r="A51" s="121">
        <f t="shared" si="0"/>
        <v>48</v>
      </c>
      <c r="B51" s="121">
        <f>'Daftar Pegawai'!B52</f>
        <v>0</v>
      </c>
      <c r="C51" s="121">
        <f>'Daftar Pegawai'!C52</f>
        <v>0</v>
      </c>
      <c r="D51" s="128">
        <f>IF('Rekap Pemotongan'!F55="",0%,100%-'Rekap Pemotongan'!F55)</f>
        <v>1</v>
      </c>
      <c r="E51" s="128">
        <f>'Daftar Pegawai'!K52</f>
        <v>0</v>
      </c>
      <c r="F51" s="128">
        <f>'Rekap Harian'!H58
+'Rekap Harian'!O58
+'Rekap Harian'!V58
+'Rekap Harian'!AC58
+'Rekap Harian'!AJ58
+'Rekap Harian'!AQ58
+'Rekap Harian'!AX58
+'Rekap Harian'!BE58
+'Rekap Harian'!BL58
+'Rekap Harian'!BS58
+'Rekap Harian'!BZ58
+'Rekap Harian'!CG58
+'Rekap Harian'!CN58
+'Rekap Harian'!CU58
+'Rekap Harian'!DB58
+'Rekap Harian'!DI58
+'Rekap Harian'!DP58
+'Rekap Harian'!DW58
+'Rekap Harian'!ED58
+'Rekap Harian'!EK58
+'Rekap Harian'!ER58
+'Rekap Harian'!EY58
+'Rekap Harian'!FF58
+'Rekap Harian'!FM58
+'Rekap Harian'!FT58
+'Rekap Harian'!GA58
+'Rekap Harian'!GH58
+'Rekap Harian'!GO58
+'Rekap Harian'!GV58
+'Rekap Harian'!HC58
+'Rekap Harian'!HJ58</f>
        <v>0</v>
      </c>
      <c r="G51" s="128">
        <f>'Rekap Harian'!HN58*3%</f>
        <v>0</v>
      </c>
      <c r="H51" s="128">
        <f>'Rekap Harian'!I58
+'Rekap Harian'!J58
+'Rekap Harian'!P58
+'Rekap Harian'!Q58
+'Rekap Harian'!W58
+'Rekap Harian'!X58
+'Rekap Harian'!AD58
+'Rekap Harian'!AE58
+'Rekap Harian'!AK58
+'Rekap Harian'!AL58
+'Rekap Harian'!AR58
+'Rekap Harian'!AS58
+'Rekap Harian'!AY58
+'Rekap Harian'!AZ58
+'Rekap Harian'!BF58
+'Rekap Harian'!BG58
+'Rekap Harian'!BM58
+'Rekap Harian'!BN58
+'Rekap Harian'!BT58
+'Rekap Harian'!BU58
+'Rekap Harian'!CA58
+'Rekap Harian'!CB58
+'Rekap Harian'!CH58
+'Rekap Harian'!CI58
+'Rekap Harian'!CO58
+'Rekap Harian'!CP58
+'Rekap Harian'!CV58
+'Rekap Harian'!CW58
+'Rekap Harian'!DC58
+'Rekap Harian'!DD58
+'Rekap Harian'!DJ58
+'Rekap Harian'!AK58
+'Rekap Harian'!DQ58
+'Rekap Harian'!DR58
+'Rekap Harian'!DX58
+'Rekap Harian'!DY58
+'Rekap Harian'!EE58
+'Rekap Harian'!EF58
+'Rekap Harian'!EL58
+'Rekap Harian'!EM58
+'Rekap Harian'!ES58
+'Rekap Harian'!ET58
+'Rekap Harian'!EZ58
+'Rekap Harian'!FA58
+'Rekap Harian'!FG58
+'Rekap Harian'!FH58
+'Rekap Harian'!FN58
+'Rekap Harian'!FO58
+'Rekap Harian'!FU58
+'Rekap Harian'!FV58
+'Rekap Harian'!GB58
+'Rekap Harian'!GC58
+'Rekap Harian'!GI58
+'Rekap Harian'!GJ58
+'Rekap Harian'!GP58
+'Rekap Harian'!GQ58
+'Rekap Harian'!GW58
+'Rekap Harian'!GX58
+'Rekap Harian'!HD58
+'Rekap Harian'!HE58
+'Rekap Harian'!HK58
+'Rekap Harian'!HL58</f>
        <v>0</v>
      </c>
      <c r="I51" s="128">
        <f>'Daftar Pegawai'!M52</f>
        <v>0</v>
      </c>
      <c r="J51" s="128">
        <f>'Daftar Pegawai'!O52</f>
        <v>0</v>
      </c>
      <c r="K51" s="128">
        <f>'Daftar Pegawai'!Q52</f>
        <v>0</v>
      </c>
      <c r="L51" s="128">
        <f>'Daftar Pegawai'!S52</f>
        <v>0</v>
      </c>
      <c r="M51" s="128">
        <f>'Daftar Pegawai'!U52</f>
        <v>0</v>
      </c>
      <c r="N51" s="128">
        <f t="shared" si="1"/>
        <v>0</v>
      </c>
    </row>
    <row r="52" spans="1:14" x14ac:dyDescent="0.25">
      <c r="A52" s="121">
        <f t="shared" si="0"/>
        <v>49</v>
      </c>
      <c r="B52" s="121">
        <f>'Daftar Pegawai'!B53</f>
        <v>0</v>
      </c>
      <c r="C52" s="121">
        <f>'Daftar Pegawai'!C53</f>
        <v>0</v>
      </c>
      <c r="D52" s="128">
        <f>IF('Rekap Pemotongan'!F56="",0%,100%-'Rekap Pemotongan'!F56)</f>
        <v>1</v>
      </c>
      <c r="E52" s="128">
        <f>'Daftar Pegawai'!K53</f>
        <v>0</v>
      </c>
      <c r="F52" s="128">
        <f>'Rekap Harian'!H59
+'Rekap Harian'!O59
+'Rekap Harian'!V59
+'Rekap Harian'!AC59
+'Rekap Harian'!AJ59
+'Rekap Harian'!AQ59
+'Rekap Harian'!AX59
+'Rekap Harian'!BE59
+'Rekap Harian'!BL59
+'Rekap Harian'!BS59
+'Rekap Harian'!BZ59
+'Rekap Harian'!CG59
+'Rekap Harian'!CN59
+'Rekap Harian'!CU59
+'Rekap Harian'!DB59
+'Rekap Harian'!DI59
+'Rekap Harian'!DP59
+'Rekap Harian'!DW59
+'Rekap Harian'!ED59
+'Rekap Harian'!EK59
+'Rekap Harian'!ER59
+'Rekap Harian'!EY59
+'Rekap Harian'!FF59
+'Rekap Harian'!FM59
+'Rekap Harian'!FT59
+'Rekap Harian'!GA59
+'Rekap Harian'!GH59
+'Rekap Harian'!GO59
+'Rekap Harian'!GV59
+'Rekap Harian'!HC59
+'Rekap Harian'!HJ59</f>
        <v>0</v>
      </c>
      <c r="G52" s="128">
        <f>'Rekap Harian'!HN59*3%</f>
        <v>0</v>
      </c>
      <c r="H52" s="128">
        <f>'Rekap Harian'!I59
+'Rekap Harian'!J59
+'Rekap Harian'!P59
+'Rekap Harian'!Q59
+'Rekap Harian'!W59
+'Rekap Harian'!X59
+'Rekap Harian'!AD59
+'Rekap Harian'!AE59
+'Rekap Harian'!AK59
+'Rekap Harian'!AL59
+'Rekap Harian'!AR59
+'Rekap Harian'!AS59
+'Rekap Harian'!AY59
+'Rekap Harian'!AZ59
+'Rekap Harian'!BF59
+'Rekap Harian'!BG59
+'Rekap Harian'!BM59
+'Rekap Harian'!BN59
+'Rekap Harian'!BT59
+'Rekap Harian'!BU59
+'Rekap Harian'!CA59
+'Rekap Harian'!CB59
+'Rekap Harian'!CH59
+'Rekap Harian'!CI59
+'Rekap Harian'!CO59
+'Rekap Harian'!CP59
+'Rekap Harian'!CV59
+'Rekap Harian'!CW59
+'Rekap Harian'!DC59
+'Rekap Harian'!DD59
+'Rekap Harian'!DJ59
+'Rekap Harian'!AK59
+'Rekap Harian'!DQ59
+'Rekap Harian'!DR59
+'Rekap Harian'!DX59
+'Rekap Harian'!DY59
+'Rekap Harian'!EE59
+'Rekap Harian'!EF59
+'Rekap Harian'!EL59
+'Rekap Harian'!EM59
+'Rekap Harian'!ES59
+'Rekap Harian'!ET59
+'Rekap Harian'!EZ59
+'Rekap Harian'!FA59
+'Rekap Harian'!FG59
+'Rekap Harian'!FH59
+'Rekap Harian'!FN59
+'Rekap Harian'!FO59
+'Rekap Harian'!FU59
+'Rekap Harian'!FV59
+'Rekap Harian'!GB59
+'Rekap Harian'!GC59
+'Rekap Harian'!GI59
+'Rekap Harian'!GJ59
+'Rekap Harian'!GP59
+'Rekap Harian'!GQ59
+'Rekap Harian'!GW59
+'Rekap Harian'!GX59
+'Rekap Harian'!HD59
+'Rekap Harian'!HE59
+'Rekap Harian'!HK59
+'Rekap Harian'!HL59</f>
        <v>0</v>
      </c>
      <c r="I52" s="128">
        <f>'Daftar Pegawai'!M53</f>
        <v>0</v>
      </c>
      <c r="J52" s="128">
        <f>'Daftar Pegawai'!O53</f>
        <v>0</v>
      </c>
      <c r="K52" s="128">
        <f>'Daftar Pegawai'!Q53</f>
        <v>0</v>
      </c>
      <c r="L52" s="128">
        <f>'Daftar Pegawai'!S53</f>
        <v>0</v>
      </c>
      <c r="M52" s="128">
        <f>'Daftar Pegawai'!U53</f>
        <v>0</v>
      </c>
      <c r="N52" s="128">
        <f t="shared" si="1"/>
        <v>0</v>
      </c>
    </row>
    <row r="53" spans="1:14" x14ac:dyDescent="0.25">
      <c r="A53" s="121">
        <f t="shared" si="0"/>
        <v>50</v>
      </c>
      <c r="B53" s="121">
        <f>'Daftar Pegawai'!B54</f>
        <v>0</v>
      </c>
      <c r="C53" s="121">
        <f>'Daftar Pegawai'!C54</f>
        <v>0</v>
      </c>
      <c r="D53" s="128">
        <f>IF('Rekap Pemotongan'!F57="",0%,100%-'Rekap Pemotongan'!F57)</f>
        <v>1</v>
      </c>
      <c r="E53" s="128">
        <f>'Daftar Pegawai'!K54</f>
        <v>0</v>
      </c>
      <c r="F53" s="128">
        <f>'Rekap Harian'!H60
+'Rekap Harian'!O60
+'Rekap Harian'!V60
+'Rekap Harian'!AC60
+'Rekap Harian'!AJ60
+'Rekap Harian'!AQ60
+'Rekap Harian'!AX60
+'Rekap Harian'!BE60
+'Rekap Harian'!BL60
+'Rekap Harian'!BS60
+'Rekap Harian'!BZ60
+'Rekap Harian'!CG60
+'Rekap Harian'!CN60
+'Rekap Harian'!CU60
+'Rekap Harian'!DB60
+'Rekap Harian'!DI60
+'Rekap Harian'!DP60
+'Rekap Harian'!DW60
+'Rekap Harian'!ED60
+'Rekap Harian'!EK60
+'Rekap Harian'!ER60
+'Rekap Harian'!EY60
+'Rekap Harian'!FF60
+'Rekap Harian'!FM60
+'Rekap Harian'!FT60
+'Rekap Harian'!GA60
+'Rekap Harian'!GH60
+'Rekap Harian'!GO60
+'Rekap Harian'!GV60
+'Rekap Harian'!HC60
+'Rekap Harian'!HJ60</f>
        <v>0</v>
      </c>
      <c r="G53" s="128">
        <f>'Rekap Harian'!HN60*3%</f>
        <v>0</v>
      </c>
      <c r="H53" s="128">
        <f>'Rekap Harian'!I60
+'Rekap Harian'!J60
+'Rekap Harian'!P60
+'Rekap Harian'!Q60
+'Rekap Harian'!W60
+'Rekap Harian'!X60
+'Rekap Harian'!AD60
+'Rekap Harian'!AE60
+'Rekap Harian'!AK60
+'Rekap Harian'!AL60
+'Rekap Harian'!AR60
+'Rekap Harian'!AS60
+'Rekap Harian'!AY60
+'Rekap Harian'!AZ60
+'Rekap Harian'!BF60
+'Rekap Harian'!BG60
+'Rekap Harian'!BM60
+'Rekap Harian'!BN60
+'Rekap Harian'!BT60
+'Rekap Harian'!BU60
+'Rekap Harian'!CA60
+'Rekap Harian'!CB60
+'Rekap Harian'!CH60
+'Rekap Harian'!CI60
+'Rekap Harian'!CO60
+'Rekap Harian'!CP60
+'Rekap Harian'!CV60
+'Rekap Harian'!CW60
+'Rekap Harian'!DC60
+'Rekap Harian'!DD60
+'Rekap Harian'!DJ60
+'Rekap Harian'!AK60
+'Rekap Harian'!DQ60
+'Rekap Harian'!DR60
+'Rekap Harian'!DX60
+'Rekap Harian'!DY60
+'Rekap Harian'!EE60
+'Rekap Harian'!EF60
+'Rekap Harian'!EL60
+'Rekap Harian'!EM60
+'Rekap Harian'!ES60
+'Rekap Harian'!ET60
+'Rekap Harian'!EZ60
+'Rekap Harian'!FA60
+'Rekap Harian'!FG60
+'Rekap Harian'!FH60
+'Rekap Harian'!FN60
+'Rekap Harian'!FO60
+'Rekap Harian'!FU60
+'Rekap Harian'!FV60
+'Rekap Harian'!GB60
+'Rekap Harian'!GC60
+'Rekap Harian'!GI60
+'Rekap Harian'!GJ60
+'Rekap Harian'!GP60
+'Rekap Harian'!GQ60
+'Rekap Harian'!GW60
+'Rekap Harian'!GX60
+'Rekap Harian'!HD60
+'Rekap Harian'!HE60
+'Rekap Harian'!HK60
+'Rekap Harian'!HL60</f>
        <v>0</v>
      </c>
      <c r="I53" s="128">
        <f>'Daftar Pegawai'!M54</f>
        <v>0</v>
      </c>
      <c r="J53" s="128">
        <f>'Daftar Pegawai'!O54</f>
        <v>0</v>
      </c>
      <c r="K53" s="128">
        <f>'Daftar Pegawai'!Q54</f>
        <v>0</v>
      </c>
      <c r="L53" s="128">
        <f>'Daftar Pegawai'!S54</f>
        <v>0</v>
      </c>
      <c r="M53" s="128">
        <f>'Daftar Pegawai'!U54</f>
        <v>0</v>
      </c>
      <c r="N53" s="128">
        <f t="shared" si="1"/>
        <v>0</v>
      </c>
    </row>
    <row r="54" spans="1:14" x14ac:dyDescent="0.25">
      <c r="A54" s="121">
        <f t="shared" si="0"/>
        <v>51</v>
      </c>
      <c r="B54" s="121">
        <f>'Daftar Pegawai'!B55</f>
        <v>0</v>
      </c>
      <c r="C54" s="121">
        <f>'Daftar Pegawai'!C55</f>
        <v>0</v>
      </c>
      <c r="D54" s="128">
        <f>IF('Rekap Pemotongan'!F58="",0%,100%-'Rekap Pemotongan'!F58)</f>
        <v>1</v>
      </c>
      <c r="E54" s="128">
        <f>'Daftar Pegawai'!K55</f>
        <v>0</v>
      </c>
      <c r="F54" s="128">
        <f>'Rekap Harian'!H61
+'Rekap Harian'!O61
+'Rekap Harian'!V61
+'Rekap Harian'!AC61
+'Rekap Harian'!AJ61
+'Rekap Harian'!AQ61
+'Rekap Harian'!AX61
+'Rekap Harian'!BE61
+'Rekap Harian'!BL61
+'Rekap Harian'!BS61
+'Rekap Harian'!BZ61
+'Rekap Harian'!CG61
+'Rekap Harian'!CN61
+'Rekap Harian'!CU61
+'Rekap Harian'!DB61
+'Rekap Harian'!DI61
+'Rekap Harian'!DP61
+'Rekap Harian'!DW61
+'Rekap Harian'!ED61
+'Rekap Harian'!EK61
+'Rekap Harian'!ER61
+'Rekap Harian'!EY61
+'Rekap Harian'!FF61
+'Rekap Harian'!FM61
+'Rekap Harian'!FT61
+'Rekap Harian'!GA61
+'Rekap Harian'!GH61
+'Rekap Harian'!GO61
+'Rekap Harian'!GV61
+'Rekap Harian'!HC61
+'Rekap Harian'!HJ61</f>
        <v>0</v>
      </c>
      <c r="G54" s="128">
        <f>'Rekap Harian'!HN61*3%</f>
        <v>0</v>
      </c>
      <c r="H54" s="128">
        <f>'Rekap Harian'!I61
+'Rekap Harian'!J61
+'Rekap Harian'!P61
+'Rekap Harian'!Q61
+'Rekap Harian'!W61
+'Rekap Harian'!X61
+'Rekap Harian'!AD61
+'Rekap Harian'!AE61
+'Rekap Harian'!AK61
+'Rekap Harian'!AL61
+'Rekap Harian'!AR61
+'Rekap Harian'!AS61
+'Rekap Harian'!AY61
+'Rekap Harian'!AZ61
+'Rekap Harian'!BF61
+'Rekap Harian'!BG61
+'Rekap Harian'!BM61
+'Rekap Harian'!BN61
+'Rekap Harian'!BT61
+'Rekap Harian'!BU61
+'Rekap Harian'!CA61
+'Rekap Harian'!CB61
+'Rekap Harian'!CH61
+'Rekap Harian'!CI61
+'Rekap Harian'!CO61
+'Rekap Harian'!CP61
+'Rekap Harian'!CV61
+'Rekap Harian'!CW61
+'Rekap Harian'!DC61
+'Rekap Harian'!DD61
+'Rekap Harian'!DJ61
+'Rekap Harian'!AK61
+'Rekap Harian'!DQ61
+'Rekap Harian'!DR61
+'Rekap Harian'!DX61
+'Rekap Harian'!DY61
+'Rekap Harian'!EE61
+'Rekap Harian'!EF61
+'Rekap Harian'!EL61
+'Rekap Harian'!EM61
+'Rekap Harian'!ES61
+'Rekap Harian'!ET61
+'Rekap Harian'!EZ61
+'Rekap Harian'!FA61
+'Rekap Harian'!FG61
+'Rekap Harian'!FH61
+'Rekap Harian'!FN61
+'Rekap Harian'!FO61
+'Rekap Harian'!FU61
+'Rekap Harian'!FV61
+'Rekap Harian'!GB61
+'Rekap Harian'!GC61
+'Rekap Harian'!GI61
+'Rekap Harian'!GJ61
+'Rekap Harian'!GP61
+'Rekap Harian'!GQ61
+'Rekap Harian'!GW61
+'Rekap Harian'!GX61
+'Rekap Harian'!HD61
+'Rekap Harian'!HE61
+'Rekap Harian'!HK61
+'Rekap Harian'!HL61</f>
        <v>0</v>
      </c>
      <c r="I54" s="128">
        <f>'Daftar Pegawai'!M55</f>
        <v>0</v>
      </c>
      <c r="J54" s="128">
        <f>'Daftar Pegawai'!O55</f>
        <v>0</v>
      </c>
      <c r="K54" s="128">
        <f>'Daftar Pegawai'!Q55</f>
        <v>0</v>
      </c>
      <c r="L54" s="128">
        <f>'Daftar Pegawai'!S55</f>
        <v>0</v>
      </c>
      <c r="M54" s="128">
        <f>'Daftar Pegawai'!U55</f>
        <v>0</v>
      </c>
      <c r="N54" s="128">
        <f t="shared" si="1"/>
        <v>0</v>
      </c>
    </row>
    <row r="55" spans="1:14" x14ac:dyDescent="0.25">
      <c r="A55" s="121">
        <f t="shared" si="0"/>
        <v>52</v>
      </c>
      <c r="B55" s="121">
        <f>'Daftar Pegawai'!B56</f>
        <v>0</v>
      </c>
      <c r="C55" s="121">
        <f>'Daftar Pegawai'!C56</f>
        <v>0</v>
      </c>
      <c r="D55" s="128">
        <f>IF('Rekap Pemotongan'!F59="",0%,100%-'Rekap Pemotongan'!F59)</f>
        <v>1</v>
      </c>
      <c r="E55" s="128">
        <f>'Daftar Pegawai'!K56</f>
        <v>0</v>
      </c>
      <c r="F55" s="128">
        <f>'Rekap Harian'!H62
+'Rekap Harian'!O62
+'Rekap Harian'!V62
+'Rekap Harian'!AC62
+'Rekap Harian'!AJ62
+'Rekap Harian'!AQ62
+'Rekap Harian'!AX62
+'Rekap Harian'!BE62
+'Rekap Harian'!BL62
+'Rekap Harian'!BS62
+'Rekap Harian'!BZ62
+'Rekap Harian'!CG62
+'Rekap Harian'!CN62
+'Rekap Harian'!CU62
+'Rekap Harian'!DB62
+'Rekap Harian'!DI62
+'Rekap Harian'!DP62
+'Rekap Harian'!DW62
+'Rekap Harian'!ED62
+'Rekap Harian'!EK62
+'Rekap Harian'!ER62
+'Rekap Harian'!EY62
+'Rekap Harian'!FF62
+'Rekap Harian'!FM62
+'Rekap Harian'!FT62
+'Rekap Harian'!GA62
+'Rekap Harian'!GH62
+'Rekap Harian'!GO62
+'Rekap Harian'!GV62
+'Rekap Harian'!HC62
+'Rekap Harian'!HJ62</f>
        <v>0</v>
      </c>
      <c r="G55" s="128">
        <f>'Rekap Harian'!HN62*3%</f>
        <v>0</v>
      </c>
      <c r="H55" s="128">
        <f>'Rekap Harian'!I62
+'Rekap Harian'!J62
+'Rekap Harian'!P62
+'Rekap Harian'!Q62
+'Rekap Harian'!W62
+'Rekap Harian'!X62
+'Rekap Harian'!AD62
+'Rekap Harian'!AE62
+'Rekap Harian'!AK62
+'Rekap Harian'!AL62
+'Rekap Harian'!AR62
+'Rekap Harian'!AS62
+'Rekap Harian'!AY62
+'Rekap Harian'!AZ62
+'Rekap Harian'!BF62
+'Rekap Harian'!BG62
+'Rekap Harian'!BM62
+'Rekap Harian'!BN62
+'Rekap Harian'!BT62
+'Rekap Harian'!BU62
+'Rekap Harian'!CA62
+'Rekap Harian'!CB62
+'Rekap Harian'!CH62
+'Rekap Harian'!CI62
+'Rekap Harian'!CO62
+'Rekap Harian'!CP62
+'Rekap Harian'!CV62
+'Rekap Harian'!CW62
+'Rekap Harian'!DC62
+'Rekap Harian'!DD62
+'Rekap Harian'!DJ62
+'Rekap Harian'!AK62
+'Rekap Harian'!DQ62
+'Rekap Harian'!DR62
+'Rekap Harian'!DX62
+'Rekap Harian'!DY62
+'Rekap Harian'!EE62
+'Rekap Harian'!EF62
+'Rekap Harian'!EL62
+'Rekap Harian'!EM62
+'Rekap Harian'!ES62
+'Rekap Harian'!ET62
+'Rekap Harian'!EZ62
+'Rekap Harian'!FA62
+'Rekap Harian'!FG62
+'Rekap Harian'!FH62
+'Rekap Harian'!FN62
+'Rekap Harian'!FO62
+'Rekap Harian'!FU62
+'Rekap Harian'!FV62
+'Rekap Harian'!GB62
+'Rekap Harian'!GC62
+'Rekap Harian'!GI62
+'Rekap Harian'!GJ62
+'Rekap Harian'!GP62
+'Rekap Harian'!GQ62
+'Rekap Harian'!GW62
+'Rekap Harian'!GX62
+'Rekap Harian'!HD62
+'Rekap Harian'!HE62
+'Rekap Harian'!HK62
+'Rekap Harian'!HL62</f>
        <v>0</v>
      </c>
      <c r="I55" s="128">
        <f>'Daftar Pegawai'!M56</f>
        <v>0</v>
      </c>
      <c r="J55" s="128">
        <f>'Daftar Pegawai'!O56</f>
        <v>0</v>
      </c>
      <c r="K55" s="128">
        <f>'Daftar Pegawai'!Q56</f>
        <v>0</v>
      </c>
      <c r="L55" s="128">
        <f>'Daftar Pegawai'!S56</f>
        <v>0</v>
      </c>
      <c r="M55" s="128">
        <f>'Daftar Pegawai'!U56</f>
        <v>0</v>
      </c>
      <c r="N55" s="128">
        <f t="shared" si="1"/>
        <v>0</v>
      </c>
    </row>
    <row r="56" spans="1:14" x14ac:dyDescent="0.25">
      <c r="A56" s="121">
        <f t="shared" si="0"/>
        <v>53</v>
      </c>
      <c r="B56" s="121">
        <f>'Daftar Pegawai'!B57</f>
        <v>0</v>
      </c>
      <c r="C56" s="121">
        <f>'Daftar Pegawai'!C57</f>
        <v>0</v>
      </c>
      <c r="D56" s="128">
        <f>IF('Rekap Pemotongan'!F60="",0%,100%-'Rekap Pemotongan'!F60)</f>
        <v>1</v>
      </c>
      <c r="E56" s="128">
        <f>'Daftar Pegawai'!K57</f>
        <v>0</v>
      </c>
      <c r="F56" s="128">
        <f>'Rekap Harian'!H63
+'Rekap Harian'!O63
+'Rekap Harian'!V63
+'Rekap Harian'!AC63
+'Rekap Harian'!AJ63
+'Rekap Harian'!AQ63
+'Rekap Harian'!AX63
+'Rekap Harian'!BE63
+'Rekap Harian'!BL63
+'Rekap Harian'!BS63
+'Rekap Harian'!BZ63
+'Rekap Harian'!CG63
+'Rekap Harian'!CN63
+'Rekap Harian'!CU63
+'Rekap Harian'!DB63
+'Rekap Harian'!DI63
+'Rekap Harian'!DP63
+'Rekap Harian'!DW63
+'Rekap Harian'!ED63
+'Rekap Harian'!EK63
+'Rekap Harian'!ER63
+'Rekap Harian'!EY63
+'Rekap Harian'!FF63
+'Rekap Harian'!FM63
+'Rekap Harian'!FT63
+'Rekap Harian'!GA63
+'Rekap Harian'!GH63
+'Rekap Harian'!GO63
+'Rekap Harian'!GV63
+'Rekap Harian'!HC63
+'Rekap Harian'!HJ63</f>
        <v>0</v>
      </c>
      <c r="G56" s="128">
        <f>'Rekap Harian'!HN63*3%</f>
        <v>0</v>
      </c>
      <c r="H56" s="128">
        <f>'Rekap Harian'!I63
+'Rekap Harian'!J63
+'Rekap Harian'!P63
+'Rekap Harian'!Q63
+'Rekap Harian'!W63
+'Rekap Harian'!X63
+'Rekap Harian'!AD63
+'Rekap Harian'!AE63
+'Rekap Harian'!AK63
+'Rekap Harian'!AL63
+'Rekap Harian'!AR63
+'Rekap Harian'!AS63
+'Rekap Harian'!AY63
+'Rekap Harian'!AZ63
+'Rekap Harian'!BF63
+'Rekap Harian'!BG63
+'Rekap Harian'!BM63
+'Rekap Harian'!BN63
+'Rekap Harian'!BT63
+'Rekap Harian'!BU63
+'Rekap Harian'!CA63
+'Rekap Harian'!CB63
+'Rekap Harian'!CH63
+'Rekap Harian'!CI63
+'Rekap Harian'!CO63
+'Rekap Harian'!CP63
+'Rekap Harian'!CV63
+'Rekap Harian'!CW63
+'Rekap Harian'!DC63
+'Rekap Harian'!DD63
+'Rekap Harian'!DJ63
+'Rekap Harian'!AK63
+'Rekap Harian'!DQ63
+'Rekap Harian'!DR63
+'Rekap Harian'!DX63
+'Rekap Harian'!DY63
+'Rekap Harian'!EE63
+'Rekap Harian'!EF63
+'Rekap Harian'!EL63
+'Rekap Harian'!EM63
+'Rekap Harian'!ES63
+'Rekap Harian'!ET63
+'Rekap Harian'!EZ63
+'Rekap Harian'!FA63
+'Rekap Harian'!FG63
+'Rekap Harian'!FH63
+'Rekap Harian'!FN63
+'Rekap Harian'!FO63
+'Rekap Harian'!FU63
+'Rekap Harian'!FV63
+'Rekap Harian'!GB63
+'Rekap Harian'!GC63
+'Rekap Harian'!GI63
+'Rekap Harian'!GJ63
+'Rekap Harian'!GP63
+'Rekap Harian'!GQ63
+'Rekap Harian'!GW63
+'Rekap Harian'!GX63
+'Rekap Harian'!HD63
+'Rekap Harian'!HE63
+'Rekap Harian'!HK63
+'Rekap Harian'!HL63</f>
        <v>0</v>
      </c>
      <c r="I56" s="128">
        <f>'Daftar Pegawai'!M57</f>
        <v>0</v>
      </c>
      <c r="J56" s="128">
        <f>'Daftar Pegawai'!O57</f>
        <v>0</v>
      </c>
      <c r="K56" s="128">
        <f>'Daftar Pegawai'!Q57</f>
        <v>0</v>
      </c>
      <c r="L56" s="128">
        <f>'Daftar Pegawai'!S57</f>
        <v>0</v>
      </c>
      <c r="M56" s="128">
        <f>'Daftar Pegawai'!U57</f>
        <v>0</v>
      </c>
      <c r="N56" s="128">
        <f t="shared" si="1"/>
        <v>0</v>
      </c>
    </row>
    <row r="57" spans="1:14" x14ac:dyDescent="0.25">
      <c r="A57" s="121">
        <f t="shared" si="0"/>
        <v>54</v>
      </c>
      <c r="B57" s="121">
        <f>'Daftar Pegawai'!B58</f>
        <v>0</v>
      </c>
      <c r="C57" s="121">
        <f>'Daftar Pegawai'!C58</f>
        <v>0</v>
      </c>
      <c r="D57" s="128">
        <f>IF('Rekap Pemotongan'!F61="",0%,100%-'Rekap Pemotongan'!F61)</f>
        <v>1</v>
      </c>
      <c r="E57" s="128">
        <f>'Daftar Pegawai'!K58</f>
        <v>0</v>
      </c>
      <c r="F57" s="128">
        <f>'Rekap Harian'!H64
+'Rekap Harian'!O64
+'Rekap Harian'!V64
+'Rekap Harian'!AC64
+'Rekap Harian'!AJ64
+'Rekap Harian'!AQ64
+'Rekap Harian'!AX64
+'Rekap Harian'!BE64
+'Rekap Harian'!BL64
+'Rekap Harian'!BS64
+'Rekap Harian'!BZ64
+'Rekap Harian'!CG64
+'Rekap Harian'!CN64
+'Rekap Harian'!CU64
+'Rekap Harian'!DB64
+'Rekap Harian'!DI64
+'Rekap Harian'!DP64
+'Rekap Harian'!DW64
+'Rekap Harian'!ED64
+'Rekap Harian'!EK64
+'Rekap Harian'!ER64
+'Rekap Harian'!EY64
+'Rekap Harian'!FF64
+'Rekap Harian'!FM64
+'Rekap Harian'!FT64
+'Rekap Harian'!GA64
+'Rekap Harian'!GH64
+'Rekap Harian'!GO64
+'Rekap Harian'!GV64
+'Rekap Harian'!HC64
+'Rekap Harian'!HJ64</f>
        <v>0</v>
      </c>
      <c r="G57" s="128">
        <f>'Rekap Harian'!HN64*3%</f>
        <v>0</v>
      </c>
      <c r="H57" s="128">
        <f>'Rekap Harian'!I64
+'Rekap Harian'!J64
+'Rekap Harian'!P64
+'Rekap Harian'!Q64
+'Rekap Harian'!W64
+'Rekap Harian'!X64
+'Rekap Harian'!AD64
+'Rekap Harian'!AE64
+'Rekap Harian'!AK64
+'Rekap Harian'!AL64
+'Rekap Harian'!AR64
+'Rekap Harian'!AS64
+'Rekap Harian'!AY64
+'Rekap Harian'!AZ64
+'Rekap Harian'!BF64
+'Rekap Harian'!BG64
+'Rekap Harian'!BM64
+'Rekap Harian'!BN64
+'Rekap Harian'!BT64
+'Rekap Harian'!BU64
+'Rekap Harian'!CA64
+'Rekap Harian'!CB64
+'Rekap Harian'!CH64
+'Rekap Harian'!CI64
+'Rekap Harian'!CO64
+'Rekap Harian'!CP64
+'Rekap Harian'!CV64
+'Rekap Harian'!CW64
+'Rekap Harian'!DC64
+'Rekap Harian'!DD64
+'Rekap Harian'!DJ64
+'Rekap Harian'!AK64
+'Rekap Harian'!DQ64
+'Rekap Harian'!DR64
+'Rekap Harian'!DX64
+'Rekap Harian'!DY64
+'Rekap Harian'!EE64
+'Rekap Harian'!EF64
+'Rekap Harian'!EL64
+'Rekap Harian'!EM64
+'Rekap Harian'!ES64
+'Rekap Harian'!ET64
+'Rekap Harian'!EZ64
+'Rekap Harian'!FA64
+'Rekap Harian'!FG64
+'Rekap Harian'!FH64
+'Rekap Harian'!FN64
+'Rekap Harian'!FO64
+'Rekap Harian'!FU64
+'Rekap Harian'!FV64
+'Rekap Harian'!GB64
+'Rekap Harian'!GC64
+'Rekap Harian'!GI64
+'Rekap Harian'!GJ64
+'Rekap Harian'!GP64
+'Rekap Harian'!GQ64
+'Rekap Harian'!GW64
+'Rekap Harian'!GX64
+'Rekap Harian'!HD64
+'Rekap Harian'!HE64
+'Rekap Harian'!HK64
+'Rekap Harian'!HL64</f>
        <v>0</v>
      </c>
      <c r="I57" s="128">
        <f>'Daftar Pegawai'!M58</f>
        <v>0</v>
      </c>
      <c r="J57" s="128">
        <f>'Daftar Pegawai'!O58</f>
        <v>0</v>
      </c>
      <c r="K57" s="128">
        <f>'Daftar Pegawai'!Q58</f>
        <v>0</v>
      </c>
      <c r="L57" s="128">
        <f>'Daftar Pegawai'!S58</f>
        <v>0</v>
      </c>
      <c r="M57" s="128">
        <f>'Daftar Pegawai'!U58</f>
        <v>0</v>
      </c>
      <c r="N57" s="128">
        <f t="shared" si="1"/>
        <v>0</v>
      </c>
    </row>
    <row r="58" spans="1:14" x14ac:dyDescent="0.25">
      <c r="A58" s="121">
        <f t="shared" si="0"/>
        <v>55</v>
      </c>
      <c r="B58" s="121">
        <f>'Daftar Pegawai'!B59</f>
        <v>0</v>
      </c>
      <c r="C58" s="121">
        <f>'Daftar Pegawai'!C59</f>
        <v>0</v>
      </c>
      <c r="D58" s="128">
        <f>IF('Rekap Pemotongan'!F62="",0%,100%-'Rekap Pemotongan'!F62)</f>
        <v>1</v>
      </c>
      <c r="E58" s="128">
        <f>'Daftar Pegawai'!K59</f>
        <v>0</v>
      </c>
      <c r="F58" s="128">
        <f>'Rekap Harian'!H65
+'Rekap Harian'!O65
+'Rekap Harian'!V65
+'Rekap Harian'!AC65
+'Rekap Harian'!AJ65
+'Rekap Harian'!AQ65
+'Rekap Harian'!AX65
+'Rekap Harian'!BE65
+'Rekap Harian'!BL65
+'Rekap Harian'!BS65
+'Rekap Harian'!BZ65
+'Rekap Harian'!CG65
+'Rekap Harian'!CN65
+'Rekap Harian'!CU65
+'Rekap Harian'!DB65
+'Rekap Harian'!DI65
+'Rekap Harian'!DP65
+'Rekap Harian'!DW65
+'Rekap Harian'!ED65
+'Rekap Harian'!EK65
+'Rekap Harian'!ER65
+'Rekap Harian'!EY65
+'Rekap Harian'!FF65
+'Rekap Harian'!FM65
+'Rekap Harian'!FT65
+'Rekap Harian'!GA65
+'Rekap Harian'!GH65
+'Rekap Harian'!GO65
+'Rekap Harian'!GV65
+'Rekap Harian'!HC65
+'Rekap Harian'!HJ65</f>
        <v>0</v>
      </c>
      <c r="G58" s="128">
        <f>'Rekap Harian'!HN65*3%</f>
        <v>0</v>
      </c>
      <c r="H58" s="128">
        <f>'Rekap Harian'!I65
+'Rekap Harian'!J65
+'Rekap Harian'!P65
+'Rekap Harian'!Q65
+'Rekap Harian'!W65
+'Rekap Harian'!X65
+'Rekap Harian'!AD65
+'Rekap Harian'!AE65
+'Rekap Harian'!AK65
+'Rekap Harian'!AL65
+'Rekap Harian'!AR65
+'Rekap Harian'!AS65
+'Rekap Harian'!AY65
+'Rekap Harian'!AZ65
+'Rekap Harian'!BF65
+'Rekap Harian'!BG65
+'Rekap Harian'!BM65
+'Rekap Harian'!BN65
+'Rekap Harian'!BT65
+'Rekap Harian'!BU65
+'Rekap Harian'!CA65
+'Rekap Harian'!CB65
+'Rekap Harian'!CH65
+'Rekap Harian'!CI65
+'Rekap Harian'!CO65
+'Rekap Harian'!CP65
+'Rekap Harian'!CV65
+'Rekap Harian'!CW65
+'Rekap Harian'!DC65
+'Rekap Harian'!DD65
+'Rekap Harian'!DJ65
+'Rekap Harian'!AK65
+'Rekap Harian'!DQ65
+'Rekap Harian'!DR65
+'Rekap Harian'!DX65
+'Rekap Harian'!DY65
+'Rekap Harian'!EE65
+'Rekap Harian'!EF65
+'Rekap Harian'!EL65
+'Rekap Harian'!EM65
+'Rekap Harian'!ES65
+'Rekap Harian'!ET65
+'Rekap Harian'!EZ65
+'Rekap Harian'!FA65
+'Rekap Harian'!FG65
+'Rekap Harian'!FH65
+'Rekap Harian'!FN65
+'Rekap Harian'!FO65
+'Rekap Harian'!FU65
+'Rekap Harian'!FV65
+'Rekap Harian'!GB65
+'Rekap Harian'!GC65
+'Rekap Harian'!GI65
+'Rekap Harian'!GJ65
+'Rekap Harian'!GP65
+'Rekap Harian'!GQ65
+'Rekap Harian'!GW65
+'Rekap Harian'!GX65
+'Rekap Harian'!HD65
+'Rekap Harian'!HE65
+'Rekap Harian'!HK65
+'Rekap Harian'!HL65</f>
        <v>0</v>
      </c>
      <c r="I58" s="128">
        <f>'Daftar Pegawai'!M59</f>
        <v>0</v>
      </c>
      <c r="J58" s="128">
        <f>'Daftar Pegawai'!O59</f>
        <v>0</v>
      </c>
      <c r="K58" s="128">
        <f>'Daftar Pegawai'!Q59</f>
        <v>0</v>
      </c>
      <c r="L58" s="128">
        <f>'Daftar Pegawai'!S59</f>
        <v>0</v>
      </c>
      <c r="M58" s="128">
        <f>'Daftar Pegawai'!U59</f>
        <v>0</v>
      </c>
      <c r="N58" s="128">
        <f t="shared" si="1"/>
        <v>0</v>
      </c>
    </row>
    <row r="59" spans="1:14" x14ac:dyDescent="0.25">
      <c r="A59" s="121">
        <f t="shared" si="0"/>
        <v>56</v>
      </c>
      <c r="B59" s="121">
        <f>'Daftar Pegawai'!B60</f>
        <v>0</v>
      </c>
      <c r="C59" s="121">
        <f>'Daftar Pegawai'!C60</f>
        <v>0</v>
      </c>
      <c r="D59" s="128">
        <f>IF('Rekap Pemotongan'!F63="",0%,100%-'Rekap Pemotongan'!F63)</f>
        <v>1</v>
      </c>
      <c r="E59" s="128">
        <f>'Daftar Pegawai'!K60</f>
        <v>0</v>
      </c>
      <c r="F59" s="128">
        <f>'Rekap Harian'!H66
+'Rekap Harian'!O66
+'Rekap Harian'!V66
+'Rekap Harian'!AC66
+'Rekap Harian'!AJ66
+'Rekap Harian'!AQ66
+'Rekap Harian'!AX66
+'Rekap Harian'!BE66
+'Rekap Harian'!BL66
+'Rekap Harian'!BS66
+'Rekap Harian'!BZ66
+'Rekap Harian'!CG66
+'Rekap Harian'!CN66
+'Rekap Harian'!CU66
+'Rekap Harian'!DB66
+'Rekap Harian'!DI66
+'Rekap Harian'!DP66
+'Rekap Harian'!DW66
+'Rekap Harian'!ED66
+'Rekap Harian'!EK66
+'Rekap Harian'!ER66
+'Rekap Harian'!EY66
+'Rekap Harian'!FF66
+'Rekap Harian'!FM66
+'Rekap Harian'!FT66
+'Rekap Harian'!GA66
+'Rekap Harian'!GH66
+'Rekap Harian'!GO66
+'Rekap Harian'!GV66
+'Rekap Harian'!HC66
+'Rekap Harian'!HJ66</f>
        <v>0</v>
      </c>
      <c r="G59" s="128">
        <f>'Rekap Harian'!HN66*3%</f>
        <v>0</v>
      </c>
      <c r="H59" s="128">
        <f>'Rekap Harian'!I66
+'Rekap Harian'!J66
+'Rekap Harian'!P66
+'Rekap Harian'!Q66
+'Rekap Harian'!W66
+'Rekap Harian'!X66
+'Rekap Harian'!AD66
+'Rekap Harian'!AE66
+'Rekap Harian'!AK66
+'Rekap Harian'!AL66
+'Rekap Harian'!AR66
+'Rekap Harian'!AS66
+'Rekap Harian'!AY66
+'Rekap Harian'!AZ66
+'Rekap Harian'!BF66
+'Rekap Harian'!BG66
+'Rekap Harian'!BM66
+'Rekap Harian'!BN66
+'Rekap Harian'!BT66
+'Rekap Harian'!BU66
+'Rekap Harian'!CA66
+'Rekap Harian'!CB66
+'Rekap Harian'!CH66
+'Rekap Harian'!CI66
+'Rekap Harian'!CO66
+'Rekap Harian'!CP66
+'Rekap Harian'!CV66
+'Rekap Harian'!CW66
+'Rekap Harian'!DC66
+'Rekap Harian'!DD66
+'Rekap Harian'!DJ66
+'Rekap Harian'!AK66
+'Rekap Harian'!DQ66
+'Rekap Harian'!DR66
+'Rekap Harian'!DX66
+'Rekap Harian'!DY66
+'Rekap Harian'!EE66
+'Rekap Harian'!EF66
+'Rekap Harian'!EL66
+'Rekap Harian'!EM66
+'Rekap Harian'!ES66
+'Rekap Harian'!ET66
+'Rekap Harian'!EZ66
+'Rekap Harian'!FA66
+'Rekap Harian'!FG66
+'Rekap Harian'!FH66
+'Rekap Harian'!FN66
+'Rekap Harian'!FO66
+'Rekap Harian'!FU66
+'Rekap Harian'!FV66
+'Rekap Harian'!GB66
+'Rekap Harian'!GC66
+'Rekap Harian'!GI66
+'Rekap Harian'!GJ66
+'Rekap Harian'!GP66
+'Rekap Harian'!GQ66
+'Rekap Harian'!GW66
+'Rekap Harian'!GX66
+'Rekap Harian'!HD66
+'Rekap Harian'!HE66
+'Rekap Harian'!HK66
+'Rekap Harian'!HL66</f>
        <v>0</v>
      </c>
      <c r="I59" s="128">
        <f>'Daftar Pegawai'!M60</f>
        <v>0</v>
      </c>
      <c r="J59" s="128">
        <f>'Daftar Pegawai'!O60</f>
        <v>0</v>
      </c>
      <c r="K59" s="128">
        <f>'Daftar Pegawai'!Q60</f>
        <v>0</v>
      </c>
      <c r="L59" s="128">
        <f>'Daftar Pegawai'!S60</f>
        <v>0</v>
      </c>
      <c r="M59" s="128">
        <f>'Daftar Pegawai'!U60</f>
        <v>0</v>
      </c>
      <c r="N59" s="128">
        <f t="shared" si="1"/>
        <v>0</v>
      </c>
    </row>
    <row r="60" spans="1:14" x14ac:dyDescent="0.25">
      <c r="A60" s="121">
        <f t="shared" si="0"/>
        <v>57</v>
      </c>
      <c r="B60" s="121">
        <f>'Daftar Pegawai'!B61</f>
        <v>0</v>
      </c>
      <c r="C60" s="121">
        <f>'Daftar Pegawai'!C61</f>
        <v>0</v>
      </c>
      <c r="D60" s="128">
        <f>IF('Rekap Pemotongan'!F64="",0%,100%-'Rekap Pemotongan'!F64)</f>
        <v>1</v>
      </c>
      <c r="E60" s="128">
        <f>'Daftar Pegawai'!K61</f>
        <v>0</v>
      </c>
      <c r="F60" s="128">
        <f>'Rekap Harian'!H67
+'Rekap Harian'!O67
+'Rekap Harian'!V67
+'Rekap Harian'!AC67
+'Rekap Harian'!AJ67
+'Rekap Harian'!AQ67
+'Rekap Harian'!AX67
+'Rekap Harian'!BE67
+'Rekap Harian'!BL67
+'Rekap Harian'!BS67
+'Rekap Harian'!BZ67
+'Rekap Harian'!CG67
+'Rekap Harian'!CN67
+'Rekap Harian'!CU67
+'Rekap Harian'!DB67
+'Rekap Harian'!DI67
+'Rekap Harian'!DP67
+'Rekap Harian'!DW67
+'Rekap Harian'!ED67
+'Rekap Harian'!EK67
+'Rekap Harian'!ER67
+'Rekap Harian'!EY67
+'Rekap Harian'!FF67
+'Rekap Harian'!FM67
+'Rekap Harian'!FT67
+'Rekap Harian'!GA67
+'Rekap Harian'!GH67
+'Rekap Harian'!GO67
+'Rekap Harian'!GV67
+'Rekap Harian'!HC67
+'Rekap Harian'!HJ67</f>
        <v>0</v>
      </c>
      <c r="G60" s="128">
        <f>'Rekap Harian'!HN67*3%</f>
        <v>0</v>
      </c>
      <c r="H60" s="128">
        <f>'Rekap Harian'!I67
+'Rekap Harian'!J67
+'Rekap Harian'!P67
+'Rekap Harian'!Q67
+'Rekap Harian'!W67
+'Rekap Harian'!X67
+'Rekap Harian'!AD67
+'Rekap Harian'!AE67
+'Rekap Harian'!AK67
+'Rekap Harian'!AL67
+'Rekap Harian'!AR67
+'Rekap Harian'!AS67
+'Rekap Harian'!AY67
+'Rekap Harian'!AZ67
+'Rekap Harian'!BF67
+'Rekap Harian'!BG67
+'Rekap Harian'!BM67
+'Rekap Harian'!BN67
+'Rekap Harian'!BT67
+'Rekap Harian'!BU67
+'Rekap Harian'!CA67
+'Rekap Harian'!CB67
+'Rekap Harian'!CH67
+'Rekap Harian'!CI67
+'Rekap Harian'!CO67
+'Rekap Harian'!CP67
+'Rekap Harian'!CV67
+'Rekap Harian'!CW67
+'Rekap Harian'!DC67
+'Rekap Harian'!DD67
+'Rekap Harian'!DJ67
+'Rekap Harian'!AK67
+'Rekap Harian'!DQ67
+'Rekap Harian'!DR67
+'Rekap Harian'!DX67
+'Rekap Harian'!DY67
+'Rekap Harian'!EE67
+'Rekap Harian'!EF67
+'Rekap Harian'!EL67
+'Rekap Harian'!EM67
+'Rekap Harian'!ES67
+'Rekap Harian'!ET67
+'Rekap Harian'!EZ67
+'Rekap Harian'!FA67
+'Rekap Harian'!FG67
+'Rekap Harian'!FH67
+'Rekap Harian'!FN67
+'Rekap Harian'!FO67
+'Rekap Harian'!FU67
+'Rekap Harian'!FV67
+'Rekap Harian'!GB67
+'Rekap Harian'!GC67
+'Rekap Harian'!GI67
+'Rekap Harian'!GJ67
+'Rekap Harian'!GP67
+'Rekap Harian'!GQ67
+'Rekap Harian'!GW67
+'Rekap Harian'!GX67
+'Rekap Harian'!HD67
+'Rekap Harian'!HE67
+'Rekap Harian'!HK67
+'Rekap Harian'!HL67</f>
        <v>0</v>
      </c>
      <c r="I60" s="128">
        <f>'Daftar Pegawai'!M61</f>
        <v>0</v>
      </c>
      <c r="J60" s="128">
        <f>'Daftar Pegawai'!O61</f>
        <v>0</v>
      </c>
      <c r="K60" s="128">
        <f>'Daftar Pegawai'!Q61</f>
        <v>0</v>
      </c>
      <c r="L60" s="128">
        <f>'Daftar Pegawai'!S61</f>
        <v>0</v>
      </c>
      <c r="M60" s="128">
        <f>'Daftar Pegawai'!U61</f>
        <v>0</v>
      </c>
      <c r="N60" s="128">
        <f t="shared" si="1"/>
        <v>0</v>
      </c>
    </row>
    <row r="61" spans="1:14" x14ac:dyDescent="0.25">
      <c r="A61" s="121">
        <f t="shared" si="0"/>
        <v>58</v>
      </c>
      <c r="B61" s="121">
        <f>'Daftar Pegawai'!B62</f>
        <v>0</v>
      </c>
      <c r="C61" s="121">
        <f>'Daftar Pegawai'!C62</f>
        <v>0</v>
      </c>
      <c r="D61" s="128">
        <f>IF('Rekap Pemotongan'!F65="",0%,100%-'Rekap Pemotongan'!F65)</f>
        <v>1</v>
      </c>
      <c r="E61" s="128">
        <f>'Daftar Pegawai'!K62</f>
        <v>0</v>
      </c>
      <c r="F61" s="128">
        <f>'Rekap Harian'!H68
+'Rekap Harian'!O68
+'Rekap Harian'!V68
+'Rekap Harian'!AC68
+'Rekap Harian'!AJ68
+'Rekap Harian'!AQ68
+'Rekap Harian'!AX68
+'Rekap Harian'!BE68
+'Rekap Harian'!BL68
+'Rekap Harian'!BS68
+'Rekap Harian'!BZ68
+'Rekap Harian'!CG68
+'Rekap Harian'!CN68
+'Rekap Harian'!CU68
+'Rekap Harian'!DB68
+'Rekap Harian'!DI68
+'Rekap Harian'!DP68
+'Rekap Harian'!DW68
+'Rekap Harian'!ED68
+'Rekap Harian'!EK68
+'Rekap Harian'!ER68
+'Rekap Harian'!EY68
+'Rekap Harian'!FF68
+'Rekap Harian'!FM68
+'Rekap Harian'!FT68
+'Rekap Harian'!GA68
+'Rekap Harian'!GH68
+'Rekap Harian'!GO68
+'Rekap Harian'!GV68
+'Rekap Harian'!HC68
+'Rekap Harian'!HJ68</f>
        <v>0</v>
      </c>
      <c r="G61" s="128">
        <f>'Rekap Harian'!HN68*3%</f>
        <v>0</v>
      </c>
      <c r="H61" s="128">
        <f>'Rekap Harian'!I68
+'Rekap Harian'!J68
+'Rekap Harian'!P68
+'Rekap Harian'!Q68
+'Rekap Harian'!W68
+'Rekap Harian'!X68
+'Rekap Harian'!AD68
+'Rekap Harian'!AE68
+'Rekap Harian'!AK68
+'Rekap Harian'!AL68
+'Rekap Harian'!AR68
+'Rekap Harian'!AS68
+'Rekap Harian'!AY68
+'Rekap Harian'!AZ68
+'Rekap Harian'!BF68
+'Rekap Harian'!BG68
+'Rekap Harian'!BM68
+'Rekap Harian'!BN68
+'Rekap Harian'!BT68
+'Rekap Harian'!BU68
+'Rekap Harian'!CA68
+'Rekap Harian'!CB68
+'Rekap Harian'!CH68
+'Rekap Harian'!CI68
+'Rekap Harian'!CO68
+'Rekap Harian'!CP68
+'Rekap Harian'!CV68
+'Rekap Harian'!CW68
+'Rekap Harian'!DC68
+'Rekap Harian'!DD68
+'Rekap Harian'!DJ68
+'Rekap Harian'!AK68
+'Rekap Harian'!DQ68
+'Rekap Harian'!DR68
+'Rekap Harian'!DX68
+'Rekap Harian'!DY68
+'Rekap Harian'!EE68
+'Rekap Harian'!EF68
+'Rekap Harian'!EL68
+'Rekap Harian'!EM68
+'Rekap Harian'!ES68
+'Rekap Harian'!ET68
+'Rekap Harian'!EZ68
+'Rekap Harian'!FA68
+'Rekap Harian'!FG68
+'Rekap Harian'!FH68
+'Rekap Harian'!FN68
+'Rekap Harian'!FO68
+'Rekap Harian'!FU68
+'Rekap Harian'!FV68
+'Rekap Harian'!GB68
+'Rekap Harian'!GC68
+'Rekap Harian'!GI68
+'Rekap Harian'!GJ68
+'Rekap Harian'!GP68
+'Rekap Harian'!GQ68
+'Rekap Harian'!GW68
+'Rekap Harian'!GX68
+'Rekap Harian'!HD68
+'Rekap Harian'!HE68
+'Rekap Harian'!HK68
+'Rekap Harian'!HL68</f>
        <v>0</v>
      </c>
      <c r="I61" s="128">
        <f>'Daftar Pegawai'!M62</f>
        <v>0</v>
      </c>
      <c r="J61" s="128">
        <f>'Daftar Pegawai'!O62</f>
        <v>0</v>
      </c>
      <c r="K61" s="128">
        <f>'Daftar Pegawai'!Q62</f>
        <v>0</v>
      </c>
      <c r="L61" s="128">
        <f>'Daftar Pegawai'!S62</f>
        <v>0</v>
      </c>
      <c r="M61" s="128">
        <f>'Daftar Pegawai'!U62</f>
        <v>0</v>
      </c>
      <c r="N61" s="128">
        <f t="shared" si="1"/>
        <v>0</v>
      </c>
    </row>
    <row r="62" spans="1:14" x14ac:dyDescent="0.25">
      <c r="A62" s="121">
        <f t="shared" si="0"/>
        <v>59</v>
      </c>
      <c r="B62" s="121">
        <f>'Daftar Pegawai'!B63</f>
        <v>0</v>
      </c>
      <c r="C62" s="121">
        <f>'Daftar Pegawai'!C63</f>
        <v>0</v>
      </c>
      <c r="D62" s="128">
        <f>IF('Rekap Pemotongan'!F66="",0%,100%-'Rekap Pemotongan'!F66)</f>
        <v>1</v>
      </c>
      <c r="E62" s="128">
        <f>'Daftar Pegawai'!K63</f>
        <v>0</v>
      </c>
      <c r="F62" s="128">
        <f>'Rekap Harian'!H69
+'Rekap Harian'!O69
+'Rekap Harian'!V69
+'Rekap Harian'!AC69
+'Rekap Harian'!AJ69
+'Rekap Harian'!AQ69
+'Rekap Harian'!AX69
+'Rekap Harian'!BE69
+'Rekap Harian'!BL69
+'Rekap Harian'!BS69
+'Rekap Harian'!BZ69
+'Rekap Harian'!CG69
+'Rekap Harian'!CN69
+'Rekap Harian'!CU69
+'Rekap Harian'!DB69
+'Rekap Harian'!DI69
+'Rekap Harian'!DP69
+'Rekap Harian'!DW69
+'Rekap Harian'!ED69
+'Rekap Harian'!EK69
+'Rekap Harian'!ER69
+'Rekap Harian'!EY69
+'Rekap Harian'!FF69
+'Rekap Harian'!FM69
+'Rekap Harian'!FT69
+'Rekap Harian'!GA69
+'Rekap Harian'!GH69
+'Rekap Harian'!GO69
+'Rekap Harian'!GV69
+'Rekap Harian'!HC69
+'Rekap Harian'!HJ69</f>
        <v>0</v>
      </c>
      <c r="G62" s="128">
        <f>'Rekap Harian'!HN69*3%</f>
        <v>0</v>
      </c>
      <c r="H62" s="128">
        <f>'Rekap Harian'!I69
+'Rekap Harian'!J69
+'Rekap Harian'!P69
+'Rekap Harian'!Q69
+'Rekap Harian'!W69
+'Rekap Harian'!X69
+'Rekap Harian'!AD69
+'Rekap Harian'!AE69
+'Rekap Harian'!AK69
+'Rekap Harian'!AL69
+'Rekap Harian'!AR69
+'Rekap Harian'!AS69
+'Rekap Harian'!AY69
+'Rekap Harian'!AZ69
+'Rekap Harian'!BF69
+'Rekap Harian'!BG69
+'Rekap Harian'!BM69
+'Rekap Harian'!BN69
+'Rekap Harian'!BT69
+'Rekap Harian'!BU69
+'Rekap Harian'!CA69
+'Rekap Harian'!CB69
+'Rekap Harian'!CH69
+'Rekap Harian'!CI69
+'Rekap Harian'!CO69
+'Rekap Harian'!CP69
+'Rekap Harian'!CV69
+'Rekap Harian'!CW69
+'Rekap Harian'!DC69
+'Rekap Harian'!DD69
+'Rekap Harian'!DJ69
+'Rekap Harian'!AK69
+'Rekap Harian'!DQ69
+'Rekap Harian'!DR69
+'Rekap Harian'!DX69
+'Rekap Harian'!DY69
+'Rekap Harian'!EE69
+'Rekap Harian'!EF69
+'Rekap Harian'!EL69
+'Rekap Harian'!EM69
+'Rekap Harian'!ES69
+'Rekap Harian'!ET69
+'Rekap Harian'!EZ69
+'Rekap Harian'!FA69
+'Rekap Harian'!FG69
+'Rekap Harian'!FH69
+'Rekap Harian'!FN69
+'Rekap Harian'!FO69
+'Rekap Harian'!FU69
+'Rekap Harian'!FV69
+'Rekap Harian'!GB69
+'Rekap Harian'!GC69
+'Rekap Harian'!GI69
+'Rekap Harian'!GJ69
+'Rekap Harian'!GP69
+'Rekap Harian'!GQ69
+'Rekap Harian'!GW69
+'Rekap Harian'!GX69
+'Rekap Harian'!HD69
+'Rekap Harian'!HE69
+'Rekap Harian'!HK69
+'Rekap Harian'!HL69</f>
        <v>0</v>
      </c>
      <c r="I62" s="128">
        <f>'Daftar Pegawai'!M63</f>
        <v>0</v>
      </c>
      <c r="J62" s="128">
        <f>'Daftar Pegawai'!O63</f>
        <v>0</v>
      </c>
      <c r="K62" s="128">
        <f>'Daftar Pegawai'!Q63</f>
        <v>0</v>
      </c>
      <c r="L62" s="128">
        <f>'Daftar Pegawai'!S63</f>
        <v>0</v>
      </c>
      <c r="M62" s="128">
        <f>'Daftar Pegawai'!U63</f>
        <v>0</v>
      </c>
      <c r="N62" s="128">
        <f t="shared" si="1"/>
        <v>0</v>
      </c>
    </row>
    <row r="63" spans="1:14" x14ac:dyDescent="0.25">
      <c r="A63" s="121">
        <f t="shared" si="0"/>
        <v>60</v>
      </c>
      <c r="B63" s="121">
        <f>'Daftar Pegawai'!B64</f>
        <v>0</v>
      </c>
      <c r="C63" s="121">
        <f>'Daftar Pegawai'!C64</f>
        <v>0</v>
      </c>
      <c r="D63" s="128">
        <f>IF('Rekap Pemotongan'!F67="",0%,100%-'Rekap Pemotongan'!F67)</f>
        <v>1</v>
      </c>
      <c r="E63" s="128">
        <f>'Daftar Pegawai'!K64</f>
        <v>0</v>
      </c>
      <c r="F63" s="128">
        <f>'Rekap Harian'!H70
+'Rekap Harian'!O70
+'Rekap Harian'!V70
+'Rekap Harian'!AC70
+'Rekap Harian'!AJ70
+'Rekap Harian'!AQ70
+'Rekap Harian'!AX70
+'Rekap Harian'!BE70
+'Rekap Harian'!BL70
+'Rekap Harian'!BS70
+'Rekap Harian'!BZ70
+'Rekap Harian'!CG70
+'Rekap Harian'!CN70
+'Rekap Harian'!CU70
+'Rekap Harian'!DB70
+'Rekap Harian'!DI70
+'Rekap Harian'!DP70
+'Rekap Harian'!DW70
+'Rekap Harian'!ED70
+'Rekap Harian'!EK70
+'Rekap Harian'!ER70
+'Rekap Harian'!EY70
+'Rekap Harian'!FF70
+'Rekap Harian'!FM70
+'Rekap Harian'!FT70
+'Rekap Harian'!GA70
+'Rekap Harian'!GH70
+'Rekap Harian'!GO70
+'Rekap Harian'!GV70
+'Rekap Harian'!HC70
+'Rekap Harian'!HJ70</f>
        <v>0</v>
      </c>
      <c r="G63" s="128">
        <f>'Rekap Harian'!HN70*3%</f>
        <v>0</v>
      </c>
      <c r="H63" s="128">
        <f>'Rekap Harian'!I70
+'Rekap Harian'!J70
+'Rekap Harian'!P70
+'Rekap Harian'!Q70
+'Rekap Harian'!W70
+'Rekap Harian'!X70
+'Rekap Harian'!AD70
+'Rekap Harian'!AE70
+'Rekap Harian'!AK70
+'Rekap Harian'!AL70
+'Rekap Harian'!AR70
+'Rekap Harian'!AS70
+'Rekap Harian'!AY70
+'Rekap Harian'!AZ70
+'Rekap Harian'!BF70
+'Rekap Harian'!BG70
+'Rekap Harian'!BM70
+'Rekap Harian'!BN70
+'Rekap Harian'!BT70
+'Rekap Harian'!BU70
+'Rekap Harian'!CA70
+'Rekap Harian'!CB70
+'Rekap Harian'!CH70
+'Rekap Harian'!CI70
+'Rekap Harian'!CO70
+'Rekap Harian'!CP70
+'Rekap Harian'!CV70
+'Rekap Harian'!CW70
+'Rekap Harian'!DC70
+'Rekap Harian'!DD70
+'Rekap Harian'!DJ70
+'Rekap Harian'!AK70
+'Rekap Harian'!DQ70
+'Rekap Harian'!DR70
+'Rekap Harian'!DX70
+'Rekap Harian'!DY70
+'Rekap Harian'!EE70
+'Rekap Harian'!EF70
+'Rekap Harian'!EL70
+'Rekap Harian'!EM70
+'Rekap Harian'!ES70
+'Rekap Harian'!ET70
+'Rekap Harian'!EZ70
+'Rekap Harian'!FA70
+'Rekap Harian'!FG70
+'Rekap Harian'!FH70
+'Rekap Harian'!FN70
+'Rekap Harian'!FO70
+'Rekap Harian'!FU70
+'Rekap Harian'!FV70
+'Rekap Harian'!GB70
+'Rekap Harian'!GC70
+'Rekap Harian'!GI70
+'Rekap Harian'!GJ70
+'Rekap Harian'!GP70
+'Rekap Harian'!GQ70
+'Rekap Harian'!GW70
+'Rekap Harian'!GX70
+'Rekap Harian'!HD70
+'Rekap Harian'!HE70
+'Rekap Harian'!HK70
+'Rekap Harian'!HL70</f>
        <v>0</v>
      </c>
      <c r="I63" s="128">
        <f>'Daftar Pegawai'!M64</f>
        <v>0</v>
      </c>
      <c r="J63" s="128">
        <f>'Daftar Pegawai'!O64</f>
        <v>0</v>
      </c>
      <c r="K63" s="128">
        <f>'Daftar Pegawai'!Q64</f>
        <v>0</v>
      </c>
      <c r="L63" s="128">
        <f>'Daftar Pegawai'!S64</f>
        <v>0</v>
      </c>
      <c r="M63" s="128">
        <f>'Daftar Pegawai'!U64</f>
        <v>0</v>
      </c>
      <c r="N63" s="128">
        <f t="shared" si="1"/>
        <v>0</v>
      </c>
    </row>
    <row r="64" spans="1:14" x14ac:dyDescent="0.25">
      <c r="A64" s="121">
        <f t="shared" si="0"/>
        <v>61</v>
      </c>
      <c r="B64" s="121">
        <f>'Daftar Pegawai'!B65</f>
        <v>0</v>
      </c>
      <c r="C64" s="121">
        <f>'Daftar Pegawai'!C65</f>
        <v>0</v>
      </c>
      <c r="D64" s="128">
        <f>IF('Rekap Pemotongan'!F68="",0%,100%-'Rekap Pemotongan'!F68)</f>
        <v>1</v>
      </c>
      <c r="E64" s="128">
        <f>'Daftar Pegawai'!K65</f>
        <v>0</v>
      </c>
      <c r="F64" s="128">
        <f>'Rekap Harian'!H71
+'Rekap Harian'!O71
+'Rekap Harian'!V71
+'Rekap Harian'!AC71
+'Rekap Harian'!AJ71
+'Rekap Harian'!AQ71
+'Rekap Harian'!AX71
+'Rekap Harian'!BE71
+'Rekap Harian'!BL71
+'Rekap Harian'!BS71
+'Rekap Harian'!BZ71
+'Rekap Harian'!CG71
+'Rekap Harian'!CN71
+'Rekap Harian'!CU71
+'Rekap Harian'!DB71
+'Rekap Harian'!DI71
+'Rekap Harian'!DP71
+'Rekap Harian'!DW71
+'Rekap Harian'!ED71
+'Rekap Harian'!EK71
+'Rekap Harian'!ER71
+'Rekap Harian'!EY71
+'Rekap Harian'!FF71
+'Rekap Harian'!FM71
+'Rekap Harian'!FT71
+'Rekap Harian'!GA71
+'Rekap Harian'!GH71
+'Rekap Harian'!GO71
+'Rekap Harian'!GV71
+'Rekap Harian'!HC71
+'Rekap Harian'!HJ71</f>
        <v>0</v>
      </c>
      <c r="G64" s="128">
        <f>'Rekap Harian'!HN71*3%</f>
        <v>0</v>
      </c>
      <c r="H64" s="128">
        <f>'Rekap Harian'!I71
+'Rekap Harian'!J71
+'Rekap Harian'!P71
+'Rekap Harian'!Q71
+'Rekap Harian'!W71
+'Rekap Harian'!X71
+'Rekap Harian'!AD71
+'Rekap Harian'!AE71
+'Rekap Harian'!AK71
+'Rekap Harian'!AL71
+'Rekap Harian'!AR71
+'Rekap Harian'!AS71
+'Rekap Harian'!AY71
+'Rekap Harian'!AZ71
+'Rekap Harian'!BF71
+'Rekap Harian'!BG71
+'Rekap Harian'!BM71
+'Rekap Harian'!BN71
+'Rekap Harian'!BT71
+'Rekap Harian'!BU71
+'Rekap Harian'!CA71
+'Rekap Harian'!CB71
+'Rekap Harian'!CH71
+'Rekap Harian'!CI71
+'Rekap Harian'!CO71
+'Rekap Harian'!CP71
+'Rekap Harian'!CV71
+'Rekap Harian'!CW71
+'Rekap Harian'!DC71
+'Rekap Harian'!DD71
+'Rekap Harian'!DJ71
+'Rekap Harian'!AK71
+'Rekap Harian'!DQ71
+'Rekap Harian'!DR71
+'Rekap Harian'!DX71
+'Rekap Harian'!DY71
+'Rekap Harian'!EE71
+'Rekap Harian'!EF71
+'Rekap Harian'!EL71
+'Rekap Harian'!EM71
+'Rekap Harian'!ES71
+'Rekap Harian'!ET71
+'Rekap Harian'!EZ71
+'Rekap Harian'!FA71
+'Rekap Harian'!FG71
+'Rekap Harian'!FH71
+'Rekap Harian'!FN71
+'Rekap Harian'!FO71
+'Rekap Harian'!FU71
+'Rekap Harian'!FV71
+'Rekap Harian'!GB71
+'Rekap Harian'!GC71
+'Rekap Harian'!GI71
+'Rekap Harian'!GJ71
+'Rekap Harian'!GP71
+'Rekap Harian'!GQ71
+'Rekap Harian'!GW71
+'Rekap Harian'!GX71
+'Rekap Harian'!HD71
+'Rekap Harian'!HE71
+'Rekap Harian'!HK71
+'Rekap Harian'!HL71</f>
        <v>0</v>
      </c>
      <c r="I64" s="128">
        <f>'Daftar Pegawai'!M65</f>
        <v>0</v>
      </c>
      <c r="J64" s="128">
        <f>'Daftar Pegawai'!O65</f>
        <v>0</v>
      </c>
      <c r="K64" s="128">
        <f>'Daftar Pegawai'!Q65</f>
        <v>0</v>
      </c>
      <c r="L64" s="128">
        <f>'Daftar Pegawai'!S65</f>
        <v>0</v>
      </c>
      <c r="M64" s="128">
        <f>'Daftar Pegawai'!U65</f>
        <v>0</v>
      </c>
      <c r="N64" s="128">
        <f t="shared" si="1"/>
        <v>0</v>
      </c>
    </row>
    <row r="65" spans="1:14" x14ac:dyDescent="0.25">
      <c r="A65" s="121">
        <f t="shared" si="0"/>
        <v>62</v>
      </c>
      <c r="B65" s="121">
        <f>'Daftar Pegawai'!B66</f>
        <v>0</v>
      </c>
      <c r="C65" s="121">
        <f>'Daftar Pegawai'!C66</f>
        <v>0</v>
      </c>
      <c r="D65" s="128">
        <f>IF('Rekap Pemotongan'!F69="",0%,100%-'Rekap Pemotongan'!F69)</f>
        <v>1</v>
      </c>
      <c r="E65" s="128">
        <f>'Daftar Pegawai'!K66</f>
        <v>0</v>
      </c>
      <c r="F65" s="128">
        <f>'Rekap Harian'!H72
+'Rekap Harian'!O72
+'Rekap Harian'!V72
+'Rekap Harian'!AC72
+'Rekap Harian'!AJ72
+'Rekap Harian'!AQ72
+'Rekap Harian'!AX72
+'Rekap Harian'!BE72
+'Rekap Harian'!BL72
+'Rekap Harian'!BS72
+'Rekap Harian'!BZ72
+'Rekap Harian'!CG72
+'Rekap Harian'!CN72
+'Rekap Harian'!CU72
+'Rekap Harian'!DB72
+'Rekap Harian'!DI72
+'Rekap Harian'!DP72
+'Rekap Harian'!DW72
+'Rekap Harian'!ED72
+'Rekap Harian'!EK72
+'Rekap Harian'!ER72
+'Rekap Harian'!EY72
+'Rekap Harian'!FF72
+'Rekap Harian'!FM72
+'Rekap Harian'!FT72
+'Rekap Harian'!GA72
+'Rekap Harian'!GH72
+'Rekap Harian'!GO72
+'Rekap Harian'!GV72
+'Rekap Harian'!HC72
+'Rekap Harian'!HJ72</f>
        <v>0</v>
      </c>
      <c r="G65" s="128">
        <f>'Rekap Harian'!HN72*3%</f>
        <v>0</v>
      </c>
      <c r="H65" s="128">
        <f>'Rekap Harian'!I72
+'Rekap Harian'!J72
+'Rekap Harian'!P72
+'Rekap Harian'!Q72
+'Rekap Harian'!W72
+'Rekap Harian'!X72
+'Rekap Harian'!AD72
+'Rekap Harian'!AE72
+'Rekap Harian'!AK72
+'Rekap Harian'!AL72
+'Rekap Harian'!AR72
+'Rekap Harian'!AS72
+'Rekap Harian'!AY72
+'Rekap Harian'!AZ72
+'Rekap Harian'!BF72
+'Rekap Harian'!BG72
+'Rekap Harian'!BM72
+'Rekap Harian'!BN72
+'Rekap Harian'!BT72
+'Rekap Harian'!BU72
+'Rekap Harian'!CA72
+'Rekap Harian'!CB72
+'Rekap Harian'!CH72
+'Rekap Harian'!CI72
+'Rekap Harian'!CO72
+'Rekap Harian'!CP72
+'Rekap Harian'!CV72
+'Rekap Harian'!CW72
+'Rekap Harian'!DC72
+'Rekap Harian'!DD72
+'Rekap Harian'!DJ72
+'Rekap Harian'!AK72
+'Rekap Harian'!DQ72
+'Rekap Harian'!DR72
+'Rekap Harian'!DX72
+'Rekap Harian'!DY72
+'Rekap Harian'!EE72
+'Rekap Harian'!EF72
+'Rekap Harian'!EL72
+'Rekap Harian'!EM72
+'Rekap Harian'!ES72
+'Rekap Harian'!ET72
+'Rekap Harian'!EZ72
+'Rekap Harian'!FA72
+'Rekap Harian'!FG72
+'Rekap Harian'!FH72
+'Rekap Harian'!FN72
+'Rekap Harian'!FO72
+'Rekap Harian'!FU72
+'Rekap Harian'!FV72
+'Rekap Harian'!GB72
+'Rekap Harian'!GC72
+'Rekap Harian'!GI72
+'Rekap Harian'!GJ72
+'Rekap Harian'!GP72
+'Rekap Harian'!GQ72
+'Rekap Harian'!GW72
+'Rekap Harian'!GX72
+'Rekap Harian'!HD72
+'Rekap Harian'!HE72
+'Rekap Harian'!HK72
+'Rekap Harian'!HL72</f>
        <v>0</v>
      </c>
      <c r="I65" s="128">
        <f>'Daftar Pegawai'!M66</f>
        <v>0</v>
      </c>
      <c r="J65" s="128">
        <f>'Daftar Pegawai'!O66</f>
        <v>0</v>
      </c>
      <c r="K65" s="128">
        <f>'Daftar Pegawai'!Q66</f>
        <v>0</v>
      </c>
      <c r="L65" s="128">
        <f>'Daftar Pegawai'!S66</f>
        <v>0</v>
      </c>
      <c r="M65" s="128">
        <f>'Daftar Pegawai'!U66</f>
        <v>0</v>
      </c>
      <c r="N65" s="128">
        <f t="shared" si="1"/>
        <v>0</v>
      </c>
    </row>
    <row r="66" spans="1:14" x14ac:dyDescent="0.25">
      <c r="A66" s="121">
        <f t="shared" si="0"/>
        <v>63</v>
      </c>
      <c r="B66" s="121">
        <f>'Daftar Pegawai'!B67</f>
        <v>0</v>
      </c>
      <c r="C66" s="121">
        <f>'Daftar Pegawai'!C67</f>
        <v>0</v>
      </c>
      <c r="D66" s="128">
        <f>IF('Rekap Pemotongan'!F70="",0%,100%-'Rekap Pemotongan'!F70)</f>
        <v>1</v>
      </c>
      <c r="E66" s="128">
        <f>'Daftar Pegawai'!K67</f>
        <v>0</v>
      </c>
      <c r="F66" s="128">
        <f>'Rekap Harian'!H73
+'Rekap Harian'!O73
+'Rekap Harian'!V73
+'Rekap Harian'!AC73
+'Rekap Harian'!AJ73
+'Rekap Harian'!AQ73
+'Rekap Harian'!AX73
+'Rekap Harian'!BE73
+'Rekap Harian'!BL73
+'Rekap Harian'!BS73
+'Rekap Harian'!BZ73
+'Rekap Harian'!CG73
+'Rekap Harian'!CN73
+'Rekap Harian'!CU73
+'Rekap Harian'!DB73
+'Rekap Harian'!DI73
+'Rekap Harian'!DP73
+'Rekap Harian'!DW73
+'Rekap Harian'!ED73
+'Rekap Harian'!EK73
+'Rekap Harian'!ER73
+'Rekap Harian'!EY73
+'Rekap Harian'!FF73
+'Rekap Harian'!FM73
+'Rekap Harian'!FT73
+'Rekap Harian'!GA73
+'Rekap Harian'!GH73
+'Rekap Harian'!GO73
+'Rekap Harian'!GV73
+'Rekap Harian'!HC73
+'Rekap Harian'!HJ73</f>
        <v>0</v>
      </c>
      <c r="G66" s="128">
        <f>'Rekap Harian'!HN73*3%</f>
        <v>0</v>
      </c>
      <c r="H66" s="128">
        <f>'Rekap Harian'!I73
+'Rekap Harian'!J73
+'Rekap Harian'!P73
+'Rekap Harian'!Q73
+'Rekap Harian'!W73
+'Rekap Harian'!X73
+'Rekap Harian'!AD73
+'Rekap Harian'!AE73
+'Rekap Harian'!AK73
+'Rekap Harian'!AL73
+'Rekap Harian'!AR73
+'Rekap Harian'!AS73
+'Rekap Harian'!AY73
+'Rekap Harian'!AZ73
+'Rekap Harian'!BF73
+'Rekap Harian'!BG73
+'Rekap Harian'!BM73
+'Rekap Harian'!BN73
+'Rekap Harian'!BT73
+'Rekap Harian'!BU73
+'Rekap Harian'!CA73
+'Rekap Harian'!CB73
+'Rekap Harian'!CH73
+'Rekap Harian'!CI73
+'Rekap Harian'!CO73
+'Rekap Harian'!CP73
+'Rekap Harian'!CV73
+'Rekap Harian'!CW73
+'Rekap Harian'!DC73
+'Rekap Harian'!DD73
+'Rekap Harian'!DJ73
+'Rekap Harian'!AK73
+'Rekap Harian'!DQ73
+'Rekap Harian'!DR73
+'Rekap Harian'!DX73
+'Rekap Harian'!DY73
+'Rekap Harian'!EE73
+'Rekap Harian'!EF73
+'Rekap Harian'!EL73
+'Rekap Harian'!EM73
+'Rekap Harian'!ES73
+'Rekap Harian'!ET73
+'Rekap Harian'!EZ73
+'Rekap Harian'!FA73
+'Rekap Harian'!FG73
+'Rekap Harian'!FH73
+'Rekap Harian'!FN73
+'Rekap Harian'!FO73
+'Rekap Harian'!FU73
+'Rekap Harian'!FV73
+'Rekap Harian'!GB73
+'Rekap Harian'!GC73
+'Rekap Harian'!GI73
+'Rekap Harian'!GJ73
+'Rekap Harian'!GP73
+'Rekap Harian'!GQ73
+'Rekap Harian'!GW73
+'Rekap Harian'!GX73
+'Rekap Harian'!HD73
+'Rekap Harian'!HE73
+'Rekap Harian'!HK73
+'Rekap Harian'!HL73</f>
        <v>0</v>
      </c>
      <c r="I66" s="128">
        <f>'Daftar Pegawai'!M67</f>
        <v>0</v>
      </c>
      <c r="J66" s="128">
        <f>'Daftar Pegawai'!O67</f>
        <v>0</v>
      </c>
      <c r="K66" s="128">
        <f>'Daftar Pegawai'!Q67</f>
        <v>0</v>
      </c>
      <c r="L66" s="128">
        <f>'Daftar Pegawai'!S67</f>
        <v>0</v>
      </c>
      <c r="M66" s="128">
        <f>'Daftar Pegawai'!U67</f>
        <v>0</v>
      </c>
      <c r="N66" s="128">
        <f t="shared" si="1"/>
        <v>0</v>
      </c>
    </row>
    <row r="67" spans="1:14" x14ac:dyDescent="0.25">
      <c r="A67" s="121">
        <f t="shared" si="0"/>
        <v>64</v>
      </c>
      <c r="B67" s="121">
        <f>'Daftar Pegawai'!B68</f>
        <v>0</v>
      </c>
      <c r="C67" s="121">
        <f>'Daftar Pegawai'!C68</f>
        <v>0</v>
      </c>
      <c r="D67" s="128">
        <f>IF('Rekap Pemotongan'!F71="",0%,100%-'Rekap Pemotongan'!F71)</f>
        <v>1</v>
      </c>
      <c r="E67" s="128">
        <f>'Daftar Pegawai'!K68</f>
        <v>0</v>
      </c>
      <c r="F67" s="128">
        <f>'Rekap Harian'!H74
+'Rekap Harian'!O74
+'Rekap Harian'!V74
+'Rekap Harian'!AC74
+'Rekap Harian'!AJ74
+'Rekap Harian'!AQ74
+'Rekap Harian'!AX74
+'Rekap Harian'!BE74
+'Rekap Harian'!BL74
+'Rekap Harian'!BS74
+'Rekap Harian'!BZ74
+'Rekap Harian'!CG74
+'Rekap Harian'!CN74
+'Rekap Harian'!CU74
+'Rekap Harian'!DB74
+'Rekap Harian'!DI74
+'Rekap Harian'!DP74
+'Rekap Harian'!DW74
+'Rekap Harian'!ED74
+'Rekap Harian'!EK74
+'Rekap Harian'!ER74
+'Rekap Harian'!EY74
+'Rekap Harian'!FF74
+'Rekap Harian'!FM74
+'Rekap Harian'!FT74
+'Rekap Harian'!GA74
+'Rekap Harian'!GH74
+'Rekap Harian'!GO74
+'Rekap Harian'!GV74
+'Rekap Harian'!HC74
+'Rekap Harian'!HJ74</f>
        <v>0</v>
      </c>
      <c r="G67" s="128">
        <f>'Rekap Harian'!HN74*3%</f>
        <v>0</v>
      </c>
      <c r="H67" s="128">
        <f>'Rekap Harian'!I74
+'Rekap Harian'!J74
+'Rekap Harian'!P74
+'Rekap Harian'!Q74
+'Rekap Harian'!W74
+'Rekap Harian'!X74
+'Rekap Harian'!AD74
+'Rekap Harian'!AE74
+'Rekap Harian'!AK74
+'Rekap Harian'!AL74
+'Rekap Harian'!AR74
+'Rekap Harian'!AS74
+'Rekap Harian'!AY74
+'Rekap Harian'!AZ74
+'Rekap Harian'!BF74
+'Rekap Harian'!BG74
+'Rekap Harian'!BM74
+'Rekap Harian'!BN74
+'Rekap Harian'!BT74
+'Rekap Harian'!BU74
+'Rekap Harian'!CA74
+'Rekap Harian'!CB74
+'Rekap Harian'!CH74
+'Rekap Harian'!CI74
+'Rekap Harian'!CO74
+'Rekap Harian'!CP74
+'Rekap Harian'!CV74
+'Rekap Harian'!CW74
+'Rekap Harian'!DC74
+'Rekap Harian'!DD74
+'Rekap Harian'!DJ74
+'Rekap Harian'!AK74
+'Rekap Harian'!DQ74
+'Rekap Harian'!DR74
+'Rekap Harian'!DX74
+'Rekap Harian'!DY74
+'Rekap Harian'!EE74
+'Rekap Harian'!EF74
+'Rekap Harian'!EL74
+'Rekap Harian'!EM74
+'Rekap Harian'!ES74
+'Rekap Harian'!ET74
+'Rekap Harian'!EZ74
+'Rekap Harian'!FA74
+'Rekap Harian'!FG74
+'Rekap Harian'!FH74
+'Rekap Harian'!FN74
+'Rekap Harian'!FO74
+'Rekap Harian'!FU74
+'Rekap Harian'!FV74
+'Rekap Harian'!GB74
+'Rekap Harian'!GC74
+'Rekap Harian'!GI74
+'Rekap Harian'!GJ74
+'Rekap Harian'!GP74
+'Rekap Harian'!GQ74
+'Rekap Harian'!GW74
+'Rekap Harian'!GX74
+'Rekap Harian'!HD74
+'Rekap Harian'!HE74
+'Rekap Harian'!HK74
+'Rekap Harian'!HL74</f>
        <v>0</v>
      </c>
      <c r="I67" s="128">
        <f>'Daftar Pegawai'!M68</f>
        <v>0</v>
      </c>
      <c r="J67" s="128">
        <f>'Daftar Pegawai'!O68</f>
        <v>0</v>
      </c>
      <c r="K67" s="128">
        <f>'Daftar Pegawai'!Q68</f>
        <v>0</v>
      </c>
      <c r="L67" s="128">
        <f>'Daftar Pegawai'!S68</f>
        <v>0</v>
      </c>
      <c r="M67" s="128">
        <f>'Daftar Pegawai'!U68</f>
        <v>0</v>
      </c>
      <c r="N67" s="128">
        <f t="shared" si="1"/>
        <v>0</v>
      </c>
    </row>
    <row r="68" spans="1:14" x14ac:dyDescent="0.25">
      <c r="A68" s="121">
        <f t="shared" si="0"/>
        <v>65</v>
      </c>
      <c r="B68" s="121">
        <f>'Daftar Pegawai'!B69</f>
        <v>0</v>
      </c>
      <c r="C68" s="121">
        <f>'Daftar Pegawai'!C69</f>
        <v>0</v>
      </c>
      <c r="D68" s="128">
        <f>IF('Rekap Pemotongan'!F72="",0%,100%-'Rekap Pemotongan'!F72)</f>
        <v>1</v>
      </c>
      <c r="E68" s="128">
        <f>'Daftar Pegawai'!K69</f>
        <v>0</v>
      </c>
      <c r="F68" s="128">
        <f>'Rekap Harian'!H75
+'Rekap Harian'!O75
+'Rekap Harian'!V75
+'Rekap Harian'!AC75
+'Rekap Harian'!AJ75
+'Rekap Harian'!AQ75
+'Rekap Harian'!AX75
+'Rekap Harian'!BE75
+'Rekap Harian'!BL75
+'Rekap Harian'!BS75
+'Rekap Harian'!BZ75
+'Rekap Harian'!CG75
+'Rekap Harian'!CN75
+'Rekap Harian'!CU75
+'Rekap Harian'!DB75
+'Rekap Harian'!DI75
+'Rekap Harian'!DP75
+'Rekap Harian'!DW75
+'Rekap Harian'!ED75
+'Rekap Harian'!EK75
+'Rekap Harian'!ER75
+'Rekap Harian'!EY75
+'Rekap Harian'!FF75
+'Rekap Harian'!FM75
+'Rekap Harian'!FT75
+'Rekap Harian'!GA75
+'Rekap Harian'!GH75
+'Rekap Harian'!GO75
+'Rekap Harian'!GV75
+'Rekap Harian'!HC75
+'Rekap Harian'!HJ75</f>
        <v>0</v>
      </c>
      <c r="G68" s="128">
        <f>'Rekap Harian'!HN75*3%</f>
        <v>0</v>
      </c>
      <c r="H68" s="128">
        <f>'Rekap Harian'!I75
+'Rekap Harian'!J75
+'Rekap Harian'!P75
+'Rekap Harian'!Q75
+'Rekap Harian'!W75
+'Rekap Harian'!X75
+'Rekap Harian'!AD75
+'Rekap Harian'!AE75
+'Rekap Harian'!AK75
+'Rekap Harian'!AL75
+'Rekap Harian'!AR75
+'Rekap Harian'!AS75
+'Rekap Harian'!AY75
+'Rekap Harian'!AZ75
+'Rekap Harian'!BF75
+'Rekap Harian'!BG75
+'Rekap Harian'!BM75
+'Rekap Harian'!BN75
+'Rekap Harian'!BT75
+'Rekap Harian'!BU75
+'Rekap Harian'!CA75
+'Rekap Harian'!CB75
+'Rekap Harian'!CH75
+'Rekap Harian'!CI75
+'Rekap Harian'!CO75
+'Rekap Harian'!CP75
+'Rekap Harian'!CV75
+'Rekap Harian'!CW75
+'Rekap Harian'!DC75
+'Rekap Harian'!DD75
+'Rekap Harian'!DJ75
+'Rekap Harian'!AK75
+'Rekap Harian'!DQ75
+'Rekap Harian'!DR75
+'Rekap Harian'!DX75
+'Rekap Harian'!DY75
+'Rekap Harian'!EE75
+'Rekap Harian'!EF75
+'Rekap Harian'!EL75
+'Rekap Harian'!EM75
+'Rekap Harian'!ES75
+'Rekap Harian'!ET75
+'Rekap Harian'!EZ75
+'Rekap Harian'!FA75
+'Rekap Harian'!FG75
+'Rekap Harian'!FH75
+'Rekap Harian'!FN75
+'Rekap Harian'!FO75
+'Rekap Harian'!FU75
+'Rekap Harian'!FV75
+'Rekap Harian'!GB75
+'Rekap Harian'!GC75
+'Rekap Harian'!GI75
+'Rekap Harian'!GJ75
+'Rekap Harian'!GP75
+'Rekap Harian'!GQ75
+'Rekap Harian'!GW75
+'Rekap Harian'!GX75
+'Rekap Harian'!HD75
+'Rekap Harian'!HE75
+'Rekap Harian'!HK75
+'Rekap Harian'!HL75</f>
        <v>0</v>
      </c>
      <c r="I68" s="128">
        <f>'Daftar Pegawai'!M69</f>
        <v>0</v>
      </c>
      <c r="J68" s="128">
        <f>'Daftar Pegawai'!O69</f>
        <v>0</v>
      </c>
      <c r="K68" s="128">
        <f>'Daftar Pegawai'!Q69</f>
        <v>0</v>
      </c>
      <c r="L68" s="128">
        <f>'Daftar Pegawai'!S69</f>
        <v>0</v>
      </c>
      <c r="M68" s="128">
        <f>'Daftar Pegawai'!U69</f>
        <v>0</v>
      </c>
      <c r="N68" s="128">
        <f t="shared" si="1"/>
        <v>0</v>
      </c>
    </row>
    <row r="69" spans="1:14" x14ac:dyDescent="0.25">
      <c r="A69" s="121">
        <f t="shared" ref="A69:A132" si="2">ROW()-3</f>
        <v>66</v>
      </c>
      <c r="B69" s="121">
        <f>'Daftar Pegawai'!B70</f>
        <v>0</v>
      </c>
      <c r="C69" s="121">
        <f>'Daftar Pegawai'!C70</f>
        <v>0</v>
      </c>
      <c r="D69" s="128">
        <f>IF('Rekap Pemotongan'!F73="",0%,100%-'Rekap Pemotongan'!F73)</f>
        <v>1</v>
      </c>
      <c r="E69" s="128">
        <f>'Daftar Pegawai'!K70</f>
        <v>0</v>
      </c>
      <c r="F69" s="128">
        <f>'Rekap Harian'!H76
+'Rekap Harian'!O76
+'Rekap Harian'!V76
+'Rekap Harian'!AC76
+'Rekap Harian'!AJ76
+'Rekap Harian'!AQ76
+'Rekap Harian'!AX76
+'Rekap Harian'!BE76
+'Rekap Harian'!BL76
+'Rekap Harian'!BS76
+'Rekap Harian'!BZ76
+'Rekap Harian'!CG76
+'Rekap Harian'!CN76
+'Rekap Harian'!CU76
+'Rekap Harian'!DB76
+'Rekap Harian'!DI76
+'Rekap Harian'!DP76
+'Rekap Harian'!DW76
+'Rekap Harian'!ED76
+'Rekap Harian'!EK76
+'Rekap Harian'!ER76
+'Rekap Harian'!EY76
+'Rekap Harian'!FF76
+'Rekap Harian'!FM76
+'Rekap Harian'!FT76
+'Rekap Harian'!GA76
+'Rekap Harian'!GH76
+'Rekap Harian'!GO76
+'Rekap Harian'!GV76
+'Rekap Harian'!HC76
+'Rekap Harian'!HJ76</f>
        <v>0</v>
      </c>
      <c r="G69" s="128">
        <f>'Rekap Harian'!HN76*3%</f>
        <v>0</v>
      </c>
      <c r="H69" s="128">
        <f>'Rekap Harian'!I76
+'Rekap Harian'!J76
+'Rekap Harian'!P76
+'Rekap Harian'!Q76
+'Rekap Harian'!W76
+'Rekap Harian'!X76
+'Rekap Harian'!AD76
+'Rekap Harian'!AE76
+'Rekap Harian'!AK76
+'Rekap Harian'!AL76
+'Rekap Harian'!AR76
+'Rekap Harian'!AS76
+'Rekap Harian'!AY76
+'Rekap Harian'!AZ76
+'Rekap Harian'!BF76
+'Rekap Harian'!BG76
+'Rekap Harian'!BM76
+'Rekap Harian'!BN76
+'Rekap Harian'!BT76
+'Rekap Harian'!BU76
+'Rekap Harian'!CA76
+'Rekap Harian'!CB76
+'Rekap Harian'!CH76
+'Rekap Harian'!CI76
+'Rekap Harian'!CO76
+'Rekap Harian'!CP76
+'Rekap Harian'!CV76
+'Rekap Harian'!CW76
+'Rekap Harian'!DC76
+'Rekap Harian'!DD76
+'Rekap Harian'!DJ76
+'Rekap Harian'!AK76
+'Rekap Harian'!DQ76
+'Rekap Harian'!DR76
+'Rekap Harian'!DX76
+'Rekap Harian'!DY76
+'Rekap Harian'!EE76
+'Rekap Harian'!EF76
+'Rekap Harian'!EL76
+'Rekap Harian'!EM76
+'Rekap Harian'!ES76
+'Rekap Harian'!ET76
+'Rekap Harian'!EZ76
+'Rekap Harian'!FA76
+'Rekap Harian'!FG76
+'Rekap Harian'!FH76
+'Rekap Harian'!FN76
+'Rekap Harian'!FO76
+'Rekap Harian'!FU76
+'Rekap Harian'!FV76
+'Rekap Harian'!GB76
+'Rekap Harian'!GC76
+'Rekap Harian'!GI76
+'Rekap Harian'!GJ76
+'Rekap Harian'!GP76
+'Rekap Harian'!GQ76
+'Rekap Harian'!GW76
+'Rekap Harian'!GX76
+'Rekap Harian'!HD76
+'Rekap Harian'!HE76
+'Rekap Harian'!HK76
+'Rekap Harian'!HL76</f>
        <v>0</v>
      </c>
      <c r="I69" s="128">
        <f>'Daftar Pegawai'!M70</f>
        <v>0</v>
      </c>
      <c r="J69" s="128">
        <f>'Daftar Pegawai'!O70</f>
        <v>0</v>
      </c>
      <c r="K69" s="128">
        <f>'Daftar Pegawai'!Q70</f>
        <v>0</v>
      </c>
      <c r="L69" s="128">
        <f>'Daftar Pegawai'!S70</f>
        <v>0</v>
      </c>
      <c r="M69" s="128">
        <f>'Daftar Pegawai'!U70</f>
        <v>0</v>
      </c>
      <c r="N69" s="128">
        <f t="shared" ref="N69:N132" si="3">IF(SUM(E69:M69) &gt; 100%,100%, SUM(E69:M69))</f>
        <v>0</v>
      </c>
    </row>
    <row r="70" spans="1:14" x14ac:dyDescent="0.25">
      <c r="A70" s="121">
        <f t="shared" si="2"/>
        <v>67</v>
      </c>
      <c r="B70" s="121">
        <f>'Daftar Pegawai'!B71</f>
        <v>0</v>
      </c>
      <c r="C70" s="121">
        <f>'Daftar Pegawai'!C71</f>
        <v>0</v>
      </c>
      <c r="D70" s="128">
        <f>IF('Rekap Pemotongan'!F74="",0%,100%-'Rekap Pemotongan'!F74)</f>
        <v>1</v>
      </c>
      <c r="E70" s="128">
        <f>'Daftar Pegawai'!K71</f>
        <v>0</v>
      </c>
      <c r="F70" s="128">
        <f>'Rekap Harian'!H77
+'Rekap Harian'!O77
+'Rekap Harian'!V77
+'Rekap Harian'!AC77
+'Rekap Harian'!AJ77
+'Rekap Harian'!AQ77
+'Rekap Harian'!AX77
+'Rekap Harian'!BE77
+'Rekap Harian'!BL77
+'Rekap Harian'!BS77
+'Rekap Harian'!BZ77
+'Rekap Harian'!CG77
+'Rekap Harian'!CN77
+'Rekap Harian'!CU77
+'Rekap Harian'!DB77
+'Rekap Harian'!DI77
+'Rekap Harian'!DP77
+'Rekap Harian'!DW77
+'Rekap Harian'!ED77
+'Rekap Harian'!EK77
+'Rekap Harian'!ER77
+'Rekap Harian'!EY77
+'Rekap Harian'!FF77
+'Rekap Harian'!FM77
+'Rekap Harian'!FT77
+'Rekap Harian'!GA77
+'Rekap Harian'!GH77
+'Rekap Harian'!GO77
+'Rekap Harian'!GV77
+'Rekap Harian'!HC77
+'Rekap Harian'!HJ77</f>
        <v>0</v>
      </c>
      <c r="G70" s="128">
        <f>'Rekap Harian'!HN77*3%</f>
        <v>0</v>
      </c>
      <c r="H70" s="128">
        <f>'Rekap Harian'!I77
+'Rekap Harian'!J77
+'Rekap Harian'!P77
+'Rekap Harian'!Q77
+'Rekap Harian'!W77
+'Rekap Harian'!X77
+'Rekap Harian'!AD77
+'Rekap Harian'!AE77
+'Rekap Harian'!AK77
+'Rekap Harian'!AL77
+'Rekap Harian'!AR77
+'Rekap Harian'!AS77
+'Rekap Harian'!AY77
+'Rekap Harian'!AZ77
+'Rekap Harian'!BF77
+'Rekap Harian'!BG77
+'Rekap Harian'!BM77
+'Rekap Harian'!BN77
+'Rekap Harian'!BT77
+'Rekap Harian'!BU77
+'Rekap Harian'!CA77
+'Rekap Harian'!CB77
+'Rekap Harian'!CH77
+'Rekap Harian'!CI77
+'Rekap Harian'!CO77
+'Rekap Harian'!CP77
+'Rekap Harian'!CV77
+'Rekap Harian'!CW77
+'Rekap Harian'!DC77
+'Rekap Harian'!DD77
+'Rekap Harian'!DJ77
+'Rekap Harian'!AK77
+'Rekap Harian'!DQ77
+'Rekap Harian'!DR77
+'Rekap Harian'!DX77
+'Rekap Harian'!DY77
+'Rekap Harian'!EE77
+'Rekap Harian'!EF77
+'Rekap Harian'!EL77
+'Rekap Harian'!EM77
+'Rekap Harian'!ES77
+'Rekap Harian'!ET77
+'Rekap Harian'!EZ77
+'Rekap Harian'!FA77
+'Rekap Harian'!FG77
+'Rekap Harian'!FH77
+'Rekap Harian'!FN77
+'Rekap Harian'!FO77
+'Rekap Harian'!FU77
+'Rekap Harian'!FV77
+'Rekap Harian'!GB77
+'Rekap Harian'!GC77
+'Rekap Harian'!GI77
+'Rekap Harian'!GJ77
+'Rekap Harian'!GP77
+'Rekap Harian'!GQ77
+'Rekap Harian'!GW77
+'Rekap Harian'!GX77
+'Rekap Harian'!HD77
+'Rekap Harian'!HE77
+'Rekap Harian'!HK77
+'Rekap Harian'!HL77</f>
        <v>0</v>
      </c>
      <c r="I70" s="128">
        <f>'Daftar Pegawai'!M71</f>
        <v>0</v>
      </c>
      <c r="J70" s="128">
        <f>'Daftar Pegawai'!O71</f>
        <v>0</v>
      </c>
      <c r="K70" s="128">
        <f>'Daftar Pegawai'!Q71</f>
        <v>0</v>
      </c>
      <c r="L70" s="128">
        <f>'Daftar Pegawai'!S71</f>
        <v>0</v>
      </c>
      <c r="M70" s="128">
        <f>'Daftar Pegawai'!U71</f>
        <v>0</v>
      </c>
      <c r="N70" s="128">
        <f t="shared" si="3"/>
        <v>0</v>
      </c>
    </row>
    <row r="71" spans="1:14" x14ac:dyDescent="0.25">
      <c r="A71" s="121">
        <f t="shared" si="2"/>
        <v>68</v>
      </c>
      <c r="B71" s="121">
        <f>'Daftar Pegawai'!B72</f>
        <v>0</v>
      </c>
      <c r="C71" s="121">
        <f>'Daftar Pegawai'!C72</f>
        <v>0</v>
      </c>
      <c r="D71" s="128">
        <f>IF('Rekap Pemotongan'!F75="",0%,100%-'Rekap Pemotongan'!F75)</f>
        <v>1</v>
      </c>
      <c r="E71" s="128">
        <f>'Daftar Pegawai'!K72</f>
        <v>0</v>
      </c>
      <c r="F71" s="128">
        <f>'Rekap Harian'!H78
+'Rekap Harian'!O78
+'Rekap Harian'!V78
+'Rekap Harian'!AC78
+'Rekap Harian'!AJ78
+'Rekap Harian'!AQ78
+'Rekap Harian'!AX78
+'Rekap Harian'!BE78
+'Rekap Harian'!BL78
+'Rekap Harian'!BS78
+'Rekap Harian'!BZ78
+'Rekap Harian'!CG78
+'Rekap Harian'!CN78
+'Rekap Harian'!CU78
+'Rekap Harian'!DB78
+'Rekap Harian'!DI78
+'Rekap Harian'!DP78
+'Rekap Harian'!DW78
+'Rekap Harian'!ED78
+'Rekap Harian'!EK78
+'Rekap Harian'!ER78
+'Rekap Harian'!EY78
+'Rekap Harian'!FF78
+'Rekap Harian'!FM78
+'Rekap Harian'!FT78
+'Rekap Harian'!GA78
+'Rekap Harian'!GH78
+'Rekap Harian'!GO78
+'Rekap Harian'!GV78
+'Rekap Harian'!HC78
+'Rekap Harian'!HJ78</f>
        <v>0</v>
      </c>
      <c r="G71" s="128">
        <f>'Rekap Harian'!HN78*3%</f>
        <v>0</v>
      </c>
      <c r="H71" s="128">
        <f>'Rekap Harian'!I78
+'Rekap Harian'!J78
+'Rekap Harian'!P78
+'Rekap Harian'!Q78
+'Rekap Harian'!W78
+'Rekap Harian'!X78
+'Rekap Harian'!AD78
+'Rekap Harian'!AE78
+'Rekap Harian'!AK78
+'Rekap Harian'!AL78
+'Rekap Harian'!AR78
+'Rekap Harian'!AS78
+'Rekap Harian'!AY78
+'Rekap Harian'!AZ78
+'Rekap Harian'!BF78
+'Rekap Harian'!BG78
+'Rekap Harian'!BM78
+'Rekap Harian'!BN78
+'Rekap Harian'!BT78
+'Rekap Harian'!BU78
+'Rekap Harian'!CA78
+'Rekap Harian'!CB78
+'Rekap Harian'!CH78
+'Rekap Harian'!CI78
+'Rekap Harian'!CO78
+'Rekap Harian'!CP78
+'Rekap Harian'!CV78
+'Rekap Harian'!CW78
+'Rekap Harian'!DC78
+'Rekap Harian'!DD78
+'Rekap Harian'!DJ78
+'Rekap Harian'!AK78
+'Rekap Harian'!DQ78
+'Rekap Harian'!DR78
+'Rekap Harian'!DX78
+'Rekap Harian'!DY78
+'Rekap Harian'!EE78
+'Rekap Harian'!EF78
+'Rekap Harian'!EL78
+'Rekap Harian'!EM78
+'Rekap Harian'!ES78
+'Rekap Harian'!ET78
+'Rekap Harian'!EZ78
+'Rekap Harian'!FA78
+'Rekap Harian'!FG78
+'Rekap Harian'!FH78
+'Rekap Harian'!FN78
+'Rekap Harian'!FO78
+'Rekap Harian'!FU78
+'Rekap Harian'!FV78
+'Rekap Harian'!GB78
+'Rekap Harian'!GC78
+'Rekap Harian'!GI78
+'Rekap Harian'!GJ78
+'Rekap Harian'!GP78
+'Rekap Harian'!GQ78
+'Rekap Harian'!GW78
+'Rekap Harian'!GX78
+'Rekap Harian'!HD78
+'Rekap Harian'!HE78
+'Rekap Harian'!HK78
+'Rekap Harian'!HL78</f>
        <v>0</v>
      </c>
      <c r="I71" s="128">
        <f>'Daftar Pegawai'!M72</f>
        <v>0</v>
      </c>
      <c r="J71" s="128">
        <f>'Daftar Pegawai'!O72</f>
        <v>0</v>
      </c>
      <c r="K71" s="128">
        <f>'Daftar Pegawai'!Q72</f>
        <v>0</v>
      </c>
      <c r="L71" s="128">
        <f>'Daftar Pegawai'!S72</f>
        <v>0</v>
      </c>
      <c r="M71" s="128">
        <f>'Daftar Pegawai'!U72</f>
        <v>0</v>
      </c>
      <c r="N71" s="128">
        <f t="shared" si="3"/>
        <v>0</v>
      </c>
    </row>
    <row r="72" spans="1:14" x14ac:dyDescent="0.25">
      <c r="A72" s="121">
        <f t="shared" si="2"/>
        <v>69</v>
      </c>
      <c r="B72" s="121">
        <f>'Daftar Pegawai'!B73</f>
        <v>0</v>
      </c>
      <c r="C72" s="121">
        <f>'Daftar Pegawai'!C73</f>
        <v>0</v>
      </c>
      <c r="D72" s="128">
        <f>IF('Rekap Pemotongan'!F76="",0%,100%-'Rekap Pemotongan'!F76)</f>
        <v>1</v>
      </c>
      <c r="E72" s="128">
        <f>'Daftar Pegawai'!K73</f>
        <v>0</v>
      </c>
      <c r="F72" s="128">
        <f>'Rekap Harian'!H79
+'Rekap Harian'!O79
+'Rekap Harian'!V79
+'Rekap Harian'!AC79
+'Rekap Harian'!AJ79
+'Rekap Harian'!AQ79
+'Rekap Harian'!AX79
+'Rekap Harian'!BE79
+'Rekap Harian'!BL79
+'Rekap Harian'!BS79
+'Rekap Harian'!BZ79
+'Rekap Harian'!CG79
+'Rekap Harian'!CN79
+'Rekap Harian'!CU79
+'Rekap Harian'!DB79
+'Rekap Harian'!DI79
+'Rekap Harian'!DP79
+'Rekap Harian'!DW79
+'Rekap Harian'!ED79
+'Rekap Harian'!EK79
+'Rekap Harian'!ER79
+'Rekap Harian'!EY79
+'Rekap Harian'!FF79
+'Rekap Harian'!FM79
+'Rekap Harian'!FT79
+'Rekap Harian'!GA79
+'Rekap Harian'!GH79
+'Rekap Harian'!GO79
+'Rekap Harian'!GV79
+'Rekap Harian'!HC79
+'Rekap Harian'!HJ79</f>
        <v>0</v>
      </c>
      <c r="G72" s="128">
        <f>'Rekap Harian'!HN79*3%</f>
        <v>0</v>
      </c>
      <c r="H72" s="128">
        <f>'Rekap Harian'!I79
+'Rekap Harian'!J79
+'Rekap Harian'!P79
+'Rekap Harian'!Q79
+'Rekap Harian'!W79
+'Rekap Harian'!X79
+'Rekap Harian'!AD79
+'Rekap Harian'!AE79
+'Rekap Harian'!AK79
+'Rekap Harian'!AL79
+'Rekap Harian'!AR79
+'Rekap Harian'!AS79
+'Rekap Harian'!AY79
+'Rekap Harian'!AZ79
+'Rekap Harian'!BF79
+'Rekap Harian'!BG79
+'Rekap Harian'!BM79
+'Rekap Harian'!BN79
+'Rekap Harian'!BT79
+'Rekap Harian'!BU79
+'Rekap Harian'!CA79
+'Rekap Harian'!CB79
+'Rekap Harian'!CH79
+'Rekap Harian'!CI79
+'Rekap Harian'!CO79
+'Rekap Harian'!CP79
+'Rekap Harian'!CV79
+'Rekap Harian'!CW79
+'Rekap Harian'!DC79
+'Rekap Harian'!DD79
+'Rekap Harian'!DJ79
+'Rekap Harian'!AK79
+'Rekap Harian'!DQ79
+'Rekap Harian'!DR79
+'Rekap Harian'!DX79
+'Rekap Harian'!DY79
+'Rekap Harian'!EE79
+'Rekap Harian'!EF79
+'Rekap Harian'!EL79
+'Rekap Harian'!EM79
+'Rekap Harian'!ES79
+'Rekap Harian'!ET79
+'Rekap Harian'!EZ79
+'Rekap Harian'!FA79
+'Rekap Harian'!FG79
+'Rekap Harian'!FH79
+'Rekap Harian'!FN79
+'Rekap Harian'!FO79
+'Rekap Harian'!FU79
+'Rekap Harian'!FV79
+'Rekap Harian'!GB79
+'Rekap Harian'!GC79
+'Rekap Harian'!GI79
+'Rekap Harian'!GJ79
+'Rekap Harian'!GP79
+'Rekap Harian'!GQ79
+'Rekap Harian'!GW79
+'Rekap Harian'!GX79
+'Rekap Harian'!HD79
+'Rekap Harian'!HE79
+'Rekap Harian'!HK79
+'Rekap Harian'!HL79</f>
        <v>0</v>
      </c>
      <c r="I72" s="128">
        <f>'Daftar Pegawai'!M73</f>
        <v>0</v>
      </c>
      <c r="J72" s="128">
        <f>'Daftar Pegawai'!O73</f>
        <v>0</v>
      </c>
      <c r="K72" s="128">
        <f>'Daftar Pegawai'!Q73</f>
        <v>0</v>
      </c>
      <c r="L72" s="128">
        <f>'Daftar Pegawai'!S73</f>
        <v>0</v>
      </c>
      <c r="M72" s="128">
        <f>'Daftar Pegawai'!U73</f>
        <v>0</v>
      </c>
      <c r="N72" s="128">
        <f t="shared" si="3"/>
        <v>0</v>
      </c>
    </row>
    <row r="73" spans="1:14" x14ac:dyDescent="0.25">
      <c r="A73" s="121">
        <f t="shared" si="2"/>
        <v>70</v>
      </c>
      <c r="B73" s="121">
        <f>'Daftar Pegawai'!B74</f>
        <v>0</v>
      </c>
      <c r="C73" s="121">
        <f>'Daftar Pegawai'!C74</f>
        <v>0</v>
      </c>
      <c r="D73" s="128">
        <f>IF('Rekap Pemotongan'!F77="",0%,100%-'Rekap Pemotongan'!F77)</f>
        <v>1</v>
      </c>
      <c r="E73" s="128">
        <f>'Daftar Pegawai'!K74</f>
        <v>0</v>
      </c>
      <c r="F73" s="128">
        <f>'Rekap Harian'!H80
+'Rekap Harian'!O80
+'Rekap Harian'!V80
+'Rekap Harian'!AC80
+'Rekap Harian'!AJ80
+'Rekap Harian'!AQ80
+'Rekap Harian'!AX80
+'Rekap Harian'!BE80
+'Rekap Harian'!BL80
+'Rekap Harian'!BS80
+'Rekap Harian'!BZ80
+'Rekap Harian'!CG80
+'Rekap Harian'!CN80
+'Rekap Harian'!CU80
+'Rekap Harian'!DB80
+'Rekap Harian'!DI80
+'Rekap Harian'!DP80
+'Rekap Harian'!DW80
+'Rekap Harian'!ED80
+'Rekap Harian'!EK80
+'Rekap Harian'!ER80
+'Rekap Harian'!EY80
+'Rekap Harian'!FF80
+'Rekap Harian'!FM80
+'Rekap Harian'!FT80
+'Rekap Harian'!GA80
+'Rekap Harian'!GH80
+'Rekap Harian'!GO80
+'Rekap Harian'!GV80
+'Rekap Harian'!HC80
+'Rekap Harian'!HJ80</f>
        <v>0</v>
      </c>
      <c r="G73" s="128">
        <f>'Rekap Harian'!HN80*3%</f>
        <v>0</v>
      </c>
      <c r="H73" s="128">
        <f>'Rekap Harian'!I80
+'Rekap Harian'!J80
+'Rekap Harian'!P80
+'Rekap Harian'!Q80
+'Rekap Harian'!W80
+'Rekap Harian'!X80
+'Rekap Harian'!AD80
+'Rekap Harian'!AE80
+'Rekap Harian'!AK80
+'Rekap Harian'!AL80
+'Rekap Harian'!AR80
+'Rekap Harian'!AS80
+'Rekap Harian'!AY80
+'Rekap Harian'!AZ80
+'Rekap Harian'!BF80
+'Rekap Harian'!BG80
+'Rekap Harian'!BM80
+'Rekap Harian'!BN80
+'Rekap Harian'!BT80
+'Rekap Harian'!BU80
+'Rekap Harian'!CA80
+'Rekap Harian'!CB80
+'Rekap Harian'!CH80
+'Rekap Harian'!CI80
+'Rekap Harian'!CO80
+'Rekap Harian'!CP80
+'Rekap Harian'!CV80
+'Rekap Harian'!CW80
+'Rekap Harian'!DC80
+'Rekap Harian'!DD80
+'Rekap Harian'!DJ80
+'Rekap Harian'!AK80
+'Rekap Harian'!DQ80
+'Rekap Harian'!DR80
+'Rekap Harian'!DX80
+'Rekap Harian'!DY80
+'Rekap Harian'!EE80
+'Rekap Harian'!EF80
+'Rekap Harian'!EL80
+'Rekap Harian'!EM80
+'Rekap Harian'!ES80
+'Rekap Harian'!ET80
+'Rekap Harian'!EZ80
+'Rekap Harian'!FA80
+'Rekap Harian'!FG80
+'Rekap Harian'!FH80
+'Rekap Harian'!FN80
+'Rekap Harian'!FO80
+'Rekap Harian'!FU80
+'Rekap Harian'!FV80
+'Rekap Harian'!GB80
+'Rekap Harian'!GC80
+'Rekap Harian'!GI80
+'Rekap Harian'!GJ80
+'Rekap Harian'!GP80
+'Rekap Harian'!GQ80
+'Rekap Harian'!GW80
+'Rekap Harian'!GX80
+'Rekap Harian'!HD80
+'Rekap Harian'!HE80
+'Rekap Harian'!HK80
+'Rekap Harian'!HL80</f>
        <v>0</v>
      </c>
      <c r="I73" s="128">
        <f>'Daftar Pegawai'!M74</f>
        <v>0</v>
      </c>
      <c r="J73" s="128">
        <f>'Daftar Pegawai'!O74</f>
        <v>0</v>
      </c>
      <c r="K73" s="128">
        <f>'Daftar Pegawai'!Q74</f>
        <v>0</v>
      </c>
      <c r="L73" s="128">
        <f>'Daftar Pegawai'!S74</f>
        <v>0</v>
      </c>
      <c r="M73" s="128">
        <f>'Daftar Pegawai'!U74</f>
        <v>0</v>
      </c>
      <c r="N73" s="128">
        <f t="shared" si="3"/>
        <v>0</v>
      </c>
    </row>
    <row r="74" spans="1:14" x14ac:dyDescent="0.25">
      <c r="A74" s="121">
        <f t="shared" si="2"/>
        <v>71</v>
      </c>
      <c r="B74" s="121">
        <f>'Daftar Pegawai'!B75</f>
        <v>0</v>
      </c>
      <c r="C74" s="121">
        <f>'Daftar Pegawai'!C75</f>
        <v>0</v>
      </c>
      <c r="D74" s="128">
        <f>IF('Rekap Pemotongan'!F78="",0%,100%-'Rekap Pemotongan'!F78)</f>
        <v>1</v>
      </c>
      <c r="E74" s="128">
        <f>'Daftar Pegawai'!K75</f>
        <v>0</v>
      </c>
      <c r="F74" s="128">
        <f>'Rekap Harian'!H81
+'Rekap Harian'!O81
+'Rekap Harian'!V81
+'Rekap Harian'!AC81
+'Rekap Harian'!AJ81
+'Rekap Harian'!AQ81
+'Rekap Harian'!AX81
+'Rekap Harian'!BE81
+'Rekap Harian'!BL81
+'Rekap Harian'!BS81
+'Rekap Harian'!BZ81
+'Rekap Harian'!CG81
+'Rekap Harian'!CN81
+'Rekap Harian'!CU81
+'Rekap Harian'!DB81
+'Rekap Harian'!DI81
+'Rekap Harian'!DP81
+'Rekap Harian'!DW81
+'Rekap Harian'!ED81
+'Rekap Harian'!EK81
+'Rekap Harian'!ER81
+'Rekap Harian'!EY81
+'Rekap Harian'!FF81
+'Rekap Harian'!FM81
+'Rekap Harian'!FT81
+'Rekap Harian'!GA81
+'Rekap Harian'!GH81
+'Rekap Harian'!GO81
+'Rekap Harian'!GV81
+'Rekap Harian'!HC81
+'Rekap Harian'!HJ81</f>
        <v>0</v>
      </c>
      <c r="G74" s="128">
        <f>'Rekap Harian'!HN81*3%</f>
        <v>0</v>
      </c>
      <c r="H74" s="128">
        <f>'Rekap Harian'!I81
+'Rekap Harian'!J81
+'Rekap Harian'!P81
+'Rekap Harian'!Q81
+'Rekap Harian'!W81
+'Rekap Harian'!X81
+'Rekap Harian'!AD81
+'Rekap Harian'!AE81
+'Rekap Harian'!AK81
+'Rekap Harian'!AL81
+'Rekap Harian'!AR81
+'Rekap Harian'!AS81
+'Rekap Harian'!AY81
+'Rekap Harian'!AZ81
+'Rekap Harian'!BF81
+'Rekap Harian'!BG81
+'Rekap Harian'!BM81
+'Rekap Harian'!BN81
+'Rekap Harian'!BT81
+'Rekap Harian'!BU81
+'Rekap Harian'!CA81
+'Rekap Harian'!CB81
+'Rekap Harian'!CH81
+'Rekap Harian'!CI81
+'Rekap Harian'!CO81
+'Rekap Harian'!CP81
+'Rekap Harian'!CV81
+'Rekap Harian'!CW81
+'Rekap Harian'!DC81
+'Rekap Harian'!DD81
+'Rekap Harian'!DJ81
+'Rekap Harian'!AK81
+'Rekap Harian'!DQ81
+'Rekap Harian'!DR81
+'Rekap Harian'!DX81
+'Rekap Harian'!DY81
+'Rekap Harian'!EE81
+'Rekap Harian'!EF81
+'Rekap Harian'!EL81
+'Rekap Harian'!EM81
+'Rekap Harian'!ES81
+'Rekap Harian'!ET81
+'Rekap Harian'!EZ81
+'Rekap Harian'!FA81
+'Rekap Harian'!FG81
+'Rekap Harian'!FH81
+'Rekap Harian'!FN81
+'Rekap Harian'!FO81
+'Rekap Harian'!FU81
+'Rekap Harian'!FV81
+'Rekap Harian'!GB81
+'Rekap Harian'!GC81
+'Rekap Harian'!GI81
+'Rekap Harian'!GJ81
+'Rekap Harian'!GP81
+'Rekap Harian'!GQ81
+'Rekap Harian'!GW81
+'Rekap Harian'!GX81
+'Rekap Harian'!HD81
+'Rekap Harian'!HE81
+'Rekap Harian'!HK81
+'Rekap Harian'!HL81</f>
        <v>0</v>
      </c>
      <c r="I74" s="128">
        <f>'Daftar Pegawai'!M75</f>
        <v>0</v>
      </c>
      <c r="J74" s="128">
        <f>'Daftar Pegawai'!O75</f>
        <v>0</v>
      </c>
      <c r="K74" s="128">
        <f>'Daftar Pegawai'!Q75</f>
        <v>0</v>
      </c>
      <c r="L74" s="128">
        <f>'Daftar Pegawai'!S75</f>
        <v>0</v>
      </c>
      <c r="M74" s="128">
        <f>'Daftar Pegawai'!U75</f>
        <v>0</v>
      </c>
      <c r="N74" s="128">
        <f t="shared" si="3"/>
        <v>0</v>
      </c>
    </row>
    <row r="75" spans="1:14" x14ac:dyDescent="0.25">
      <c r="A75" s="121">
        <f t="shared" si="2"/>
        <v>72</v>
      </c>
      <c r="B75" s="121">
        <f>'Daftar Pegawai'!B76</f>
        <v>0</v>
      </c>
      <c r="C75" s="121">
        <f>'Daftar Pegawai'!C76</f>
        <v>0</v>
      </c>
      <c r="D75" s="128">
        <f>IF('Rekap Pemotongan'!F79="",0%,100%-'Rekap Pemotongan'!F79)</f>
        <v>1</v>
      </c>
      <c r="E75" s="128">
        <f>'Daftar Pegawai'!K76</f>
        <v>0</v>
      </c>
      <c r="F75" s="128">
        <f>'Rekap Harian'!H82
+'Rekap Harian'!O82
+'Rekap Harian'!V82
+'Rekap Harian'!AC82
+'Rekap Harian'!AJ82
+'Rekap Harian'!AQ82
+'Rekap Harian'!AX82
+'Rekap Harian'!BE82
+'Rekap Harian'!BL82
+'Rekap Harian'!BS82
+'Rekap Harian'!BZ82
+'Rekap Harian'!CG82
+'Rekap Harian'!CN82
+'Rekap Harian'!CU82
+'Rekap Harian'!DB82
+'Rekap Harian'!DI82
+'Rekap Harian'!DP82
+'Rekap Harian'!DW82
+'Rekap Harian'!ED82
+'Rekap Harian'!EK82
+'Rekap Harian'!ER82
+'Rekap Harian'!EY82
+'Rekap Harian'!FF82
+'Rekap Harian'!FM82
+'Rekap Harian'!FT82
+'Rekap Harian'!GA82
+'Rekap Harian'!GH82
+'Rekap Harian'!GO82
+'Rekap Harian'!GV82
+'Rekap Harian'!HC82
+'Rekap Harian'!HJ82</f>
        <v>0</v>
      </c>
      <c r="G75" s="128">
        <f>'Rekap Harian'!HN82*3%</f>
        <v>0</v>
      </c>
      <c r="H75" s="128">
        <f>'Rekap Harian'!I82
+'Rekap Harian'!J82
+'Rekap Harian'!P82
+'Rekap Harian'!Q82
+'Rekap Harian'!W82
+'Rekap Harian'!X82
+'Rekap Harian'!AD82
+'Rekap Harian'!AE82
+'Rekap Harian'!AK82
+'Rekap Harian'!AL82
+'Rekap Harian'!AR82
+'Rekap Harian'!AS82
+'Rekap Harian'!AY82
+'Rekap Harian'!AZ82
+'Rekap Harian'!BF82
+'Rekap Harian'!BG82
+'Rekap Harian'!BM82
+'Rekap Harian'!BN82
+'Rekap Harian'!BT82
+'Rekap Harian'!BU82
+'Rekap Harian'!CA82
+'Rekap Harian'!CB82
+'Rekap Harian'!CH82
+'Rekap Harian'!CI82
+'Rekap Harian'!CO82
+'Rekap Harian'!CP82
+'Rekap Harian'!CV82
+'Rekap Harian'!CW82
+'Rekap Harian'!DC82
+'Rekap Harian'!DD82
+'Rekap Harian'!DJ82
+'Rekap Harian'!AK82
+'Rekap Harian'!DQ82
+'Rekap Harian'!DR82
+'Rekap Harian'!DX82
+'Rekap Harian'!DY82
+'Rekap Harian'!EE82
+'Rekap Harian'!EF82
+'Rekap Harian'!EL82
+'Rekap Harian'!EM82
+'Rekap Harian'!ES82
+'Rekap Harian'!ET82
+'Rekap Harian'!EZ82
+'Rekap Harian'!FA82
+'Rekap Harian'!FG82
+'Rekap Harian'!FH82
+'Rekap Harian'!FN82
+'Rekap Harian'!FO82
+'Rekap Harian'!FU82
+'Rekap Harian'!FV82
+'Rekap Harian'!GB82
+'Rekap Harian'!GC82
+'Rekap Harian'!GI82
+'Rekap Harian'!GJ82
+'Rekap Harian'!GP82
+'Rekap Harian'!GQ82
+'Rekap Harian'!GW82
+'Rekap Harian'!GX82
+'Rekap Harian'!HD82
+'Rekap Harian'!HE82
+'Rekap Harian'!HK82
+'Rekap Harian'!HL82</f>
        <v>0</v>
      </c>
      <c r="I75" s="128">
        <f>'Daftar Pegawai'!M76</f>
        <v>0</v>
      </c>
      <c r="J75" s="128">
        <f>'Daftar Pegawai'!O76</f>
        <v>0</v>
      </c>
      <c r="K75" s="128">
        <f>'Daftar Pegawai'!Q76</f>
        <v>0</v>
      </c>
      <c r="L75" s="128">
        <f>'Daftar Pegawai'!S76</f>
        <v>0</v>
      </c>
      <c r="M75" s="128">
        <f>'Daftar Pegawai'!U76</f>
        <v>0</v>
      </c>
      <c r="N75" s="128">
        <f t="shared" si="3"/>
        <v>0</v>
      </c>
    </row>
    <row r="76" spans="1:14" x14ac:dyDescent="0.25">
      <c r="A76" s="121">
        <f t="shared" si="2"/>
        <v>73</v>
      </c>
      <c r="B76" s="121">
        <f>'Daftar Pegawai'!B77</f>
        <v>0</v>
      </c>
      <c r="C76" s="121">
        <f>'Daftar Pegawai'!C77</f>
        <v>0</v>
      </c>
      <c r="D76" s="128">
        <f>IF('Rekap Pemotongan'!F80="",0%,100%-'Rekap Pemotongan'!F80)</f>
        <v>1</v>
      </c>
      <c r="E76" s="128">
        <f>'Daftar Pegawai'!K77</f>
        <v>0</v>
      </c>
      <c r="F76" s="128">
        <f>'Rekap Harian'!H83
+'Rekap Harian'!O83
+'Rekap Harian'!V83
+'Rekap Harian'!AC83
+'Rekap Harian'!AJ83
+'Rekap Harian'!AQ83
+'Rekap Harian'!AX83
+'Rekap Harian'!BE83
+'Rekap Harian'!BL83
+'Rekap Harian'!BS83
+'Rekap Harian'!BZ83
+'Rekap Harian'!CG83
+'Rekap Harian'!CN83
+'Rekap Harian'!CU83
+'Rekap Harian'!DB83
+'Rekap Harian'!DI83
+'Rekap Harian'!DP83
+'Rekap Harian'!DW83
+'Rekap Harian'!ED83
+'Rekap Harian'!EK83
+'Rekap Harian'!ER83
+'Rekap Harian'!EY83
+'Rekap Harian'!FF83
+'Rekap Harian'!FM83
+'Rekap Harian'!FT83
+'Rekap Harian'!GA83
+'Rekap Harian'!GH83
+'Rekap Harian'!GO83
+'Rekap Harian'!GV83
+'Rekap Harian'!HC83
+'Rekap Harian'!HJ83</f>
        <v>0</v>
      </c>
      <c r="G76" s="128">
        <f>'Rekap Harian'!HN83*3%</f>
        <v>0</v>
      </c>
      <c r="H76" s="128">
        <f>'Rekap Harian'!I83
+'Rekap Harian'!J83
+'Rekap Harian'!P83
+'Rekap Harian'!Q83
+'Rekap Harian'!W83
+'Rekap Harian'!X83
+'Rekap Harian'!AD83
+'Rekap Harian'!AE83
+'Rekap Harian'!AK83
+'Rekap Harian'!AL83
+'Rekap Harian'!AR83
+'Rekap Harian'!AS83
+'Rekap Harian'!AY83
+'Rekap Harian'!AZ83
+'Rekap Harian'!BF83
+'Rekap Harian'!BG83
+'Rekap Harian'!BM83
+'Rekap Harian'!BN83
+'Rekap Harian'!BT83
+'Rekap Harian'!BU83
+'Rekap Harian'!CA83
+'Rekap Harian'!CB83
+'Rekap Harian'!CH83
+'Rekap Harian'!CI83
+'Rekap Harian'!CO83
+'Rekap Harian'!CP83
+'Rekap Harian'!CV83
+'Rekap Harian'!CW83
+'Rekap Harian'!DC83
+'Rekap Harian'!DD83
+'Rekap Harian'!DJ83
+'Rekap Harian'!AK83
+'Rekap Harian'!DQ83
+'Rekap Harian'!DR83
+'Rekap Harian'!DX83
+'Rekap Harian'!DY83
+'Rekap Harian'!EE83
+'Rekap Harian'!EF83
+'Rekap Harian'!EL83
+'Rekap Harian'!EM83
+'Rekap Harian'!ES83
+'Rekap Harian'!ET83
+'Rekap Harian'!EZ83
+'Rekap Harian'!FA83
+'Rekap Harian'!FG83
+'Rekap Harian'!FH83
+'Rekap Harian'!FN83
+'Rekap Harian'!FO83
+'Rekap Harian'!FU83
+'Rekap Harian'!FV83
+'Rekap Harian'!GB83
+'Rekap Harian'!GC83
+'Rekap Harian'!GI83
+'Rekap Harian'!GJ83
+'Rekap Harian'!GP83
+'Rekap Harian'!GQ83
+'Rekap Harian'!GW83
+'Rekap Harian'!GX83
+'Rekap Harian'!HD83
+'Rekap Harian'!HE83
+'Rekap Harian'!HK83
+'Rekap Harian'!HL83</f>
        <v>0</v>
      </c>
      <c r="I76" s="128">
        <f>'Daftar Pegawai'!M77</f>
        <v>0</v>
      </c>
      <c r="J76" s="128">
        <f>'Daftar Pegawai'!O77</f>
        <v>0</v>
      </c>
      <c r="K76" s="128">
        <f>'Daftar Pegawai'!Q77</f>
        <v>0</v>
      </c>
      <c r="L76" s="128">
        <f>'Daftar Pegawai'!S77</f>
        <v>0</v>
      </c>
      <c r="M76" s="128">
        <f>'Daftar Pegawai'!U77</f>
        <v>0</v>
      </c>
      <c r="N76" s="128">
        <f t="shared" si="3"/>
        <v>0</v>
      </c>
    </row>
    <row r="77" spans="1:14" x14ac:dyDescent="0.25">
      <c r="A77" s="121">
        <f t="shared" si="2"/>
        <v>74</v>
      </c>
      <c r="B77" s="121">
        <f>'Daftar Pegawai'!B78</f>
        <v>0</v>
      </c>
      <c r="C77" s="121">
        <f>'Daftar Pegawai'!C78</f>
        <v>0</v>
      </c>
      <c r="D77" s="128">
        <f>IF('Rekap Pemotongan'!F81="",0%,100%-'Rekap Pemotongan'!F81)</f>
        <v>1</v>
      </c>
      <c r="E77" s="128">
        <f>'Daftar Pegawai'!K78</f>
        <v>0</v>
      </c>
      <c r="F77" s="128">
        <f>'Rekap Harian'!H84
+'Rekap Harian'!O84
+'Rekap Harian'!V84
+'Rekap Harian'!AC84
+'Rekap Harian'!AJ84
+'Rekap Harian'!AQ84
+'Rekap Harian'!AX84
+'Rekap Harian'!BE84
+'Rekap Harian'!BL84
+'Rekap Harian'!BS84
+'Rekap Harian'!BZ84
+'Rekap Harian'!CG84
+'Rekap Harian'!CN84
+'Rekap Harian'!CU84
+'Rekap Harian'!DB84
+'Rekap Harian'!DI84
+'Rekap Harian'!DP84
+'Rekap Harian'!DW84
+'Rekap Harian'!ED84
+'Rekap Harian'!EK84
+'Rekap Harian'!ER84
+'Rekap Harian'!EY84
+'Rekap Harian'!FF84
+'Rekap Harian'!FM84
+'Rekap Harian'!FT84
+'Rekap Harian'!GA84
+'Rekap Harian'!GH84
+'Rekap Harian'!GO84
+'Rekap Harian'!GV84
+'Rekap Harian'!HC84
+'Rekap Harian'!HJ84</f>
        <v>0</v>
      </c>
      <c r="G77" s="128">
        <f>'Rekap Harian'!HN84*3%</f>
        <v>0</v>
      </c>
      <c r="H77" s="128">
        <f>'Rekap Harian'!I84
+'Rekap Harian'!J84
+'Rekap Harian'!P84
+'Rekap Harian'!Q84
+'Rekap Harian'!W84
+'Rekap Harian'!X84
+'Rekap Harian'!AD84
+'Rekap Harian'!AE84
+'Rekap Harian'!AK84
+'Rekap Harian'!AL84
+'Rekap Harian'!AR84
+'Rekap Harian'!AS84
+'Rekap Harian'!AY84
+'Rekap Harian'!AZ84
+'Rekap Harian'!BF84
+'Rekap Harian'!BG84
+'Rekap Harian'!BM84
+'Rekap Harian'!BN84
+'Rekap Harian'!BT84
+'Rekap Harian'!BU84
+'Rekap Harian'!CA84
+'Rekap Harian'!CB84
+'Rekap Harian'!CH84
+'Rekap Harian'!CI84
+'Rekap Harian'!CO84
+'Rekap Harian'!CP84
+'Rekap Harian'!CV84
+'Rekap Harian'!CW84
+'Rekap Harian'!DC84
+'Rekap Harian'!DD84
+'Rekap Harian'!DJ84
+'Rekap Harian'!AK84
+'Rekap Harian'!DQ84
+'Rekap Harian'!DR84
+'Rekap Harian'!DX84
+'Rekap Harian'!DY84
+'Rekap Harian'!EE84
+'Rekap Harian'!EF84
+'Rekap Harian'!EL84
+'Rekap Harian'!EM84
+'Rekap Harian'!ES84
+'Rekap Harian'!ET84
+'Rekap Harian'!EZ84
+'Rekap Harian'!FA84
+'Rekap Harian'!FG84
+'Rekap Harian'!FH84
+'Rekap Harian'!FN84
+'Rekap Harian'!FO84
+'Rekap Harian'!FU84
+'Rekap Harian'!FV84
+'Rekap Harian'!GB84
+'Rekap Harian'!GC84
+'Rekap Harian'!GI84
+'Rekap Harian'!GJ84
+'Rekap Harian'!GP84
+'Rekap Harian'!GQ84
+'Rekap Harian'!GW84
+'Rekap Harian'!GX84
+'Rekap Harian'!HD84
+'Rekap Harian'!HE84
+'Rekap Harian'!HK84
+'Rekap Harian'!HL84</f>
        <v>0</v>
      </c>
      <c r="I77" s="128">
        <f>'Daftar Pegawai'!M78</f>
        <v>0</v>
      </c>
      <c r="J77" s="128">
        <f>'Daftar Pegawai'!O78</f>
        <v>0</v>
      </c>
      <c r="K77" s="128">
        <f>'Daftar Pegawai'!Q78</f>
        <v>0</v>
      </c>
      <c r="L77" s="128">
        <f>'Daftar Pegawai'!S78</f>
        <v>0</v>
      </c>
      <c r="M77" s="128">
        <f>'Daftar Pegawai'!U78</f>
        <v>0</v>
      </c>
      <c r="N77" s="128">
        <f t="shared" si="3"/>
        <v>0</v>
      </c>
    </row>
    <row r="78" spans="1:14" x14ac:dyDescent="0.25">
      <c r="A78" s="121">
        <f t="shared" si="2"/>
        <v>75</v>
      </c>
      <c r="B78" s="121">
        <f>'Daftar Pegawai'!B79</f>
        <v>0</v>
      </c>
      <c r="C78" s="121">
        <f>'Daftar Pegawai'!C79</f>
        <v>0</v>
      </c>
      <c r="D78" s="128">
        <f>IF('Rekap Pemotongan'!F82="",0%,100%-'Rekap Pemotongan'!F82)</f>
        <v>1</v>
      </c>
      <c r="E78" s="128">
        <f>'Daftar Pegawai'!K79</f>
        <v>0</v>
      </c>
      <c r="F78" s="128">
        <f>'Rekap Harian'!H85
+'Rekap Harian'!O85
+'Rekap Harian'!V85
+'Rekap Harian'!AC85
+'Rekap Harian'!AJ85
+'Rekap Harian'!AQ85
+'Rekap Harian'!AX85
+'Rekap Harian'!BE85
+'Rekap Harian'!BL85
+'Rekap Harian'!BS85
+'Rekap Harian'!BZ85
+'Rekap Harian'!CG85
+'Rekap Harian'!CN85
+'Rekap Harian'!CU85
+'Rekap Harian'!DB85
+'Rekap Harian'!DI85
+'Rekap Harian'!DP85
+'Rekap Harian'!DW85
+'Rekap Harian'!ED85
+'Rekap Harian'!EK85
+'Rekap Harian'!ER85
+'Rekap Harian'!EY85
+'Rekap Harian'!FF85
+'Rekap Harian'!FM85
+'Rekap Harian'!FT85
+'Rekap Harian'!GA85
+'Rekap Harian'!GH85
+'Rekap Harian'!GO85
+'Rekap Harian'!GV85
+'Rekap Harian'!HC85
+'Rekap Harian'!HJ85</f>
        <v>0</v>
      </c>
      <c r="G78" s="128">
        <f>'Rekap Harian'!HN85*3%</f>
        <v>0</v>
      </c>
      <c r="H78" s="128">
        <f>'Rekap Harian'!I85
+'Rekap Harian'!J85
+'Rekap Harian'!P85
+'Rekap Harian'!Q85
+'Rekap Harian'!W85
+'Rekap Harian'!X85
+'Rekap Harian'!AD85
+'Rekap Harian'!AE85
+'Rekap Harian'!AK85
+'Rekap Harian'!AL85
+'Rekap Harian'!AR85
+'Rekap Harian'!AS85
+'Rekap Harian'!AY85
+'Rekap Harian'!AZ85
+'Rekap Harian'!BF85
+'Rekap Harian'!BG85
+'Rekap Harian'!BM85
+'Rekap Harian'!BN85
+'Rekap Harian'!BT85
+'Rekap Harian'!BU85
+'Rekap Harian'!CA85
+'Rekap Harian'!CB85
+'Rekap Harian'!CH85
+'Rekap Harian'!CI85
+'Rekap Harian'!CO85
+'Rekap Harian'!CP85
+'Rekap Harian'!CV85
+'Rekap Harian'!CW85
+'Rekap Harian'!DC85
+'Rekap Harian'!DD85
+'Rekap Harian'!DJ85
+'Rekap Harian'!AK85
+'Rekap Harian'!DQ85
+'Rekap Harian'!DR85
+'Rekap Harian'!DX85
+'Rekap Harian'!DY85
+'Rekap Harian'!EE85
+'Rekap Harian'!EF85
+'Rekap Harian'!EL85
+'Rekap Harian'!EM85
+'Rekap Harian'!ES85
+'Rekap Harian'!ET85
+'Rekap Harian'!EZ85
+'Rekap Harian'!FA85
+'Rekap Harian'!FG85
+'Rekap Harian'!FH85
+'Rekap Harian'!FN85
+'Rekap Harian'!FO85
+'Rekap Harian'!FU85
+'Rekap Harian'!FV85
+'Rekap Harian'!GB85
+'Rekap Harian'!GC85
+'Rekap Harian'!GI85
+'Rekap Harian'!GJ85
+'Rekap Harian'!GP85
+'Rekap Harian'!GQ85
+'Rekap Harian'!GW85
+'Rekap Harian'!GX85
+'Rekap Harian'!HD85
+'Rekap Harian'!HE85
+'Rekap Harian'!HK85
+'Rekap Harian'!HL85</f>
        <v>0</v>
      </c>
      <c r="I78" s="128">
        <f>'Daftar Pegawai'!M79</f>
        <v>0</v>
      </c>
      <c r="J78" s="128">
        <f>'Daftar Pegawai'!O79</f>
        <v>0</v>
      </c>
      <c r="K78" s="128">
        <f>'Daftar Pegawai'!Q79</f>
        <v>0</v>
      </c>
      <c r="L78" s="128">
        <f>'Daftar Pegawai'!S79</f>
        <v>0</v>
      </c>
      <c r="M78" s="128">
        <f>'Daftar Pegawai'!U79</f>
        <v>0</v>
      </c>
      <c r="N78" s="128">
        <f t="shared" si="3"/>
        <v>0</v>
      </c>
    </row>
    <row r="79" spans="1:14" x14ac:dyDescent="0.25">
      <c r="A79" s="121">
        <f t="shared" si="2"/>
        <v>76</v>
      </c>
      <c r="B79" s="121">
        <f>'Daftar Pegawai'!B80</f>
        <v>0</v>
      </c>
      <c r="C79" s="121">
        <f>'Daftar Pegawai'!C80</f>
        <v>0</v>
      </c>
      <c r="D79" s="128">
        <f>IF('Rekap Pemotongan'!F83="",0%,100%-'Rekap Pemotongan'!F83)</f>
        <v>1</v>
      </c>
      <c r="E79" s="128">
        <f>'Daftar Pegawai'!K80</f>
        <v>0</v>
      </c>
      <c r="F79" s="128">
        <f>'Rekap Harian'!H86
+'Rekap Harian'!O86
+'Rekap Harian'!V86
+'Rekap Harian'!AC86
+'Rekap Harian'!AJ86
+'Rekap Harian'!AQ86
+'Rekap Harian'!AX86
+'Rekap Harian'!BE86
+'Rekap Harian'!BL86
+'Rekap Harian'!BS86
+'Rekap Harian'!BZ86
+'Rekap Harian'!CG86
+'Rekap Harian'!CN86
+'Rekap Harian'!CU86
+'Rekap Harian'!DB86
+'Rekap Harian'!DI86
+'Rekap Harian'!DP86
+'Rekap Harian'!DW86
+'Rekap Harian'!ED86
+'Rekap Harian'!EK86
+'Rekap Harian'!ER86
+'Rekap Harian'!EY86
+'Rekap Harian'!FF86
+'Rekap Harian'!FM86
+'Rekap Harian'!FT86
+'Rekap Harian'!GA86
+'Rekap Harian'!GH86
+'Rekap Harian'!GO86
+'Rekap Harian'!GV86
+'Rekap Harian'!HC86
+'Rekap Harian'!HJ86</f>
        <v>0</v>
      </c>
      <c r="G79" s="128">
        <f>'Rekap Harian'!HN86*3%</f>
        <v>0</v>
      </c>
      <c r="H79" s="128">
        <f>'Rekap Harian'!I86
+'Rekap Harian'!J86
+'Rekap Harian'!P86
+'Rekap Harian'!Q86
+'Rekap Harian'!W86
+'Rekap Harian'!X86
+'Rekap Harian'!AD86
+'Rekap Harian'!AE86
+'Rekap Harian'!AK86
+'Rekap Harian'!AL86
+'Rekap Harian'!AR86
+'Rekap Harian'!AS86
+'Rekap Harian'!AY86
+'Rekap Harian'!AZ86
+'Rekap Harian'!BF86
+'Rekap Harian'!BG86
+'Rekap Harian'!BM86
+'Rekap Harian'!BN86
+'Rekap Harian'!BT86
+'Rekap Harian'!BU86
+'Rekap Harian'!CA86
+'Rekap Harian'!CB86
+'Rekap Harian'!CH86
+'Rekap Harian'!CI86
+'Rekap Harian'!CO86
+'Rekap Harian'!CP86
+'Rekap Harian'!CV86
+'Rekap Harian'!CW86
+'Rekap Harian'!DC86
+'Rekap Harian'!DD86
+'Rekap Harian'!DJ86
+'Rekap Harian'!AK86
+'Rekap Harian'!DQ86
+'Rekap Harian'!DR86
+'Rekap Harian'!DX86
+'Rekap Harian'!DY86
+'Rekap Harian'!EE86
+'Rekap Harian'!EF86
+'Rekap Harian'!EL86
+'Rekap Harian'!EM86
+'Rekap Harian'!ES86
+'Rekap Harian'!ET86
+'Rekap Harian'!EZ86
+'Rekap Harian'!FA86
+'Rekap Harian'!FG86
+'Rekap Harian'!FH86
+'Rekap Harian'!FN86
+'Rekap Harian'!FO86
+'Rekap Harian'!FU86
+'Rekap Harian'!FV86
+'Rekap Harian'!GB86
+'Rekap Harian'!GC86
+'Rekap Harian'!GI86
+'Rekap Harian'!GJ86
+'Rekap Harian'!GP86
+'Rekap Harian'!GQ86
+'Rekap Harian'!GW86
+'Rekap Harian'!GX86
+'Rekap Harian'!HD86
+'Rekap Harian'!HE86
+'Rekap Harian'!HK86
+'Rekap Harian'!HL86</f>
        <v>0</v>
      </c>
      <c r="I79" s="128">
        <f>'Daftar Pegawai'!M80</f>
        <v>0</v>
      </c>
      <c r="J79" s="128">
        <f>'Daftar Pegawai'!O80</f>
        <v>0</v>
      </c>
      <c r="K79" s="128">
        <f>'Daftar Pegawai'!Q80</f>
        <v>0</v>
      </c>
      <c r="L79" s="128">
        <f>'Daftar Pegawai'!S80</f>
        <v>0</v>
      </c>
      <c r="M79" s="128">
        <f>'Daftar Pegawai'!U80</f>
        <v>0</v>
      </c>
      <c r="N79" s="128">
        <f t="shared" si="3"/>
        <v>0</v>
      </c>
    </row>
    <row r="80" spans="1:14" x14ac:dyDescent="0.25">
      <c r="A80" s="121">
        <f t="shared" si="2"/>
        <v>77</v>
      </c>
      <c r="B80" s="121">
        <f>'Daftar Pegawai'!B81</f>
        <v>0</v>
      </c>
      <c r="C80" s="121">
        <f>'Daftar Pegawai'!C81</f>
        <v>0</v>
      </c>
      <c r="D80" s="128">
        <f>IF('Rekap Pemotongan'!F84="",0%,100%-'Rekap Pemotongan'!F84)</f>
        <v>1</v>
      </c>
      <c r="E80" s="128">
        <f>'Daftar Pegawai'!K81</f>
        <v>0</v>
      </c>
      <c r="F80" s="128">
        <f>'Rekap Harian'!H87
+'Rekap Harian'!O87
+'Rekap Harian'!V87
+'Rekap Harian'!AC87
+'Rekap Harian'!AJ87
+'Rekap Harian'!AQ87
+'Rekap Harian'!AX87
+'Rekap Harian'!BE87
+'Rekap Harian'!BL87
+'Rekap Harian'!BS87
+'Rekap Harian'!BZ87
+'Rekap Harian'!CG87
+'Rekap Harian'!CN87
+'Rekap Harian'!CU87
+'Rekap Harian'!DB87
+'Rekap Harian'!DI87
+'Rekap Harian'!DP87
+'Rekap Harian'!DW87
+'Rekap Harian'!ED87
+'Rekap Harian'!EK87
+'Rekap Harian'!ER87
+'Rekap Harian'!EY87
+'Rekap Harian'!FF87
+'Rekap Harian'!FM87
+'Rekap Harian'!FT87
+'Rekap Harian'!GA87
+'Rekap Harian'!GH87
+'Rekap Harian'!GO87
+'Rekap Harian'!GV87
+'Rekap Harian'!HC87
+'Rekap Harian'!HJ87</f>
        <v>0</v>
      </c>
      <c r="G80" s="128">
        <f>'Rekap Harian'!HN87*3%</f>
        <v>0</v>
      </c>
      <c r="H80" s="128">
        <f>'Rekap Harian'!I87
+'Rekap Harian'!J87
+'Rekap Harian'!P87
+'Rekap Harian'!Q87
+'Rekap Harian'!W87
+'Rekap Harian'!X87
+'Rekap Harian'!AD87
+'Rekap Harian'!AE87
+'Rekap Harian'!AK87
+'Rekap Harian'!AL87
+'Rekap Harian'!AR87
+'Rekap Harian'!AS87
+'Rekap Harian'!AY87
+'Rekap Harian'!AZ87
+'Rekap Harian'!BF87
+'Rekap Harian'!BG87
+'Rekap Harian'!BM87
+'Rekap Harian'!BN87
+'Rekap Harian'!BT87
+'Rekap Harian'!BU87
+'Rekap Harian'!CA87
+'Rekap Harian'!CB87
+'Rekap Harian'!CH87
+'Rekap Harian'!CI87
+'Rekap Harian'!CO87
+'Rekap Harian'!CP87
+'Rekap Harian'!CV87
+'Rekap Harian'!CW87
+'Rekap Harian'!DC87
+'Rekap Harian'!DD87
+'Rekap Harian'!DJ87
+'Rekap Harian'!AK87
+'Rekap Harian'!DQ87
+'Rekap Harian'!DR87
+'Rekap Harian'!DX87
+'Rekap Harian'!DY87
+'Rekap Harian'!EE87
+'Rekap Harian'!EF87
+'Rekap Harian'!EL87
+'Rekap Harian'!EM87
+'Rekap Harian'!ES87
+'Rekap Harian'!ET87
+'Rekap Harian'!EZ87
+'Rekap Harian'!FA87
+'Rekap Harian'!FG87
+'Rekap Harian'!FH87
+'Rekap Harian'!FN87
+'Rekap Harian'!FO87
+'Rekap Harian'!FU87
+'Rekap Harian'!FV87
+'Rekap Harian'!GB87
+'Rekap Harian'!GC87
+'Rekap Harian'!GI87
+'Rekap Harian'!GJ87
+'Rekap Harian'!GP87
+'Rekap Harian'!GQ87
+'Rekap Harian'!GW87
+'Rekap Harian'!GX87
+'Rekap Harian'!HD87
+'Rekap Harian'!HE87
+'Rekap Harian'!HK87
+'Rekap Harian'!HL87</f>
        <v>0</v>
      </c>
      <c r="I80" s="128">
        <f>'Daftar Pegawai'!M81</f>
        <v>0</v>
      </c>
      <c r="J80" s="128">
        <f>'Daftar Pegawai'!O81</f>
        <v>0</v>
      </c>
      <c r="K80" s="128">
        <f>'Daftar Pegawai'!Q81</f>
        <v>0</v>
      </c>
      <c r="L80" s="128">
        <f>'Daftar Pegawai'!S81</f>
        <v>0</v>
      </c>
      <c r="M80" s="128">
        <f>'Daftar Pegawai'!U81</f>
        <v>0</v>
      </c>
      <c r="N80" s="128">
        <f t="shared" si="3"/>
        <v>0</v>
      </c>
    </row>
    <row r="81" spans="1:14" x14ac:dyDescent="0.25">
      <c r="A81" s="121">
        <f t="shared" si="2"/>
        <v>78</v>
      </c>
      <c r="B81" s="121">
        <f>'Daftar Pegawai'!B82</f>
        <v>0</v>
      </c>
      <c r="C81" s="121">
        <f>'Daftar Pegawai'!C82</f>
        <v>0</v>
      </c>
      <c r="D81" s="128">
        <f>IF('Rekap Pemotongan'!F85="",0%,100%-'Rekap Pemotongan'!F85)</f>
        <v>1</v>
      </c>
      <c r="E81" s="128">
        <f>'Daftar Pegawai'!K82</f>
        <v>0</v>
      </c>
      <c r="F81" s="128">
        <f>'Rekap Harian'!H88
+'Rekap Harian'!O88
+'Rekap Harian'!V88
+'Rekap Harian'!AC88
+'Rekap Harian'!AJ88
+'Rekap Harian'!AQ88
+'Rekap Harian'!AX88
+'Rekap Harian'!BE88
+'Rekap Harian'!BL88
+'Rekap Harian'!BS88
+'Rekap Harian'!BZ88
+'Rekap Harian'!CG88
+'Rekap Harian'!CN88
+'Rekap Harian'!CU88
+'Rekap Harian'!DB88
+'Rekap Harian'!DI88
+'Rekap Harian'!DP88
+'Rekap Harian'!DW88
+'Rekap Harian'!ED88
+'Rekap Harian'!EK88
+'Rekap Harian'!ER88
+'Rekap Harian'!EY88
+'Rekap Harian'!FF88
+'Rekap Harian'!FM88
+'Rekap Harian'!FT88
+'Rekap Harian'!GA88
+'Rekap Harian'!GH88
+'Rekap Harian'!GO88
+'Rekap Harian'!GV88
+'Rekap Harian'!HC88
+'Rekap Harian'!HJ88</f>
        <v>0</v>
      </c>
      <c r="G81" s="128">
        <f>'Rekap Harian'!HN88*3%</f>
        <v>0</v>
      </c>
      <c r="H81" s="128">
        <f>'Rekap Harian'!I88
+'Rekap Harian'!J88
+'Rekap Harian'!P88
+'Rekap Harian'!Q88
+'Rekap Harian'!W88
+'Rekap Harian'!X88
+'Rekap Harian'!AD88
+'Rekap Harian'!AE88
+'Rekap Harian'!AK88
+'Rekap Harian'!AL88
+'Rekap Harian'!AR88
+'Rekap Harian'!AS88
+'Rekap Harian'!AY88
+'Rekap Harian'!AZ88
+'Rekap Harian'!BF88
+'Rekap Harian'!BG88
+'Rekap Harian'!BM88
+'Rekap Harian'!BN88
+'Rekap Harian'!BT88
+'Rekap Harian'!BU88
+'Rekap Harian'!CA88
+'Rekap Harian'!CB88
+'Rekap Harian'!CH88
+'Rekap Harian'!CI88
+'Rekap Harian'!CO88
+'Rekap Harian'!CP88
+'Rekap Harian'!CV88
+'Rekap Harian'!CW88
+'Rekap Harian'!DC88
+'Rekap Harian'!DD88
+'Rekap Harian'!DJ88
+'Rekap Harian'!AK88
+'Rekap Harian'!DQ88
+'Rekap Harian'!DR88
+'Rekap Harian'!DX88
+'Rekap Harian'!DY88
+'Rekap Harian'!EE88
+'Rekap Harian'!EF88
+'Rekap Harian'!EL88
+'Rekap Harian'!EM88
+'Rekap Harian'!ES88
+'Rekap Harian'!ET88
+'Rekap Harian'!EZ88
+'Rekap Harian'!FA88
+'Rekap Harian'!FG88
+'Rekap Harian'!FH88
+'Rekap Harian'!FN88
+'Rekap Harian'!FO88
+'Rekap Harian'!FU88
+'Rekap Harian'!FV88
+'Rekap Harian'!GB88
+'Rekap Harian'!GC88
+'Rekap Harian'!GI88
+'Rekap Harian'!GJ88
+'Rekap Harian'!GP88
+'Rekap Harian'!GQ88
+'Rekap Harian'!GW88
+'Rekap Harian'!GX88
+'Rekap Harian'!HD88
+'Rekap Harian'!HE88
+'Rekap Harian'!HK88
+'Rekap Harian'!HL88</f>
        <v>0</v>
      </c>
      <c r="I81" s="128">
        <f>'Daftar Pegawai'!M82</f>
        <v>0</v>
      </c>
      <c r="J81" s="128">
        <f>'Daftar Pegawai'!O82</f>
        <v>0</v>
      </c>
      <c r="K81" s="128">
        <f>'Daftar Pegawai'!Q82</f>
        <v>0</v>
      </c>
      <c r="L81" s="128">
        <f>'Daftar Pegawai'!S82</f>
        <v>0</v>
      </c>
      <c r="M81" s="128">
        <f>'Daftar Pegawai'!U82</f>
        <v>0</v>
      </c>
      <c r="N81" s="128">
        <f t="shared" si="3"/>
        <v>0</v>
      </c>
    </row>
    <row r="82" spans="1:14" x14ac:dyDescent="0.25">
      <c r="A82" s="121">
        <f t="shared" si="2"/>
        <v>79</v>
      </c>
      <c r="B82" s="121">
        <f>'Daftar Pegawai'!B83</f>
        <v>0</v>
      </c>
      <c r="C82" s="121">
        <f>'Daftar Pegawai'!C83</f>
        <v>0</v>
      </c>
      <c r="D82" s="128">
        <f>IF('Rekap Pemotongan'!F86="",0%,100%-'Rekap Pemotongan'!F86)</f>
        <v>1</v>
      </c>
      <c r="E82" s="128">
        <f>'Daftar Pegawai'!K83</f>
        <v>0</v>
      </c>
      <c r="F82" s="128">
        <f>'Rekap Harian'!H89
+'Rekap Harian'!O89
+'Rekap Harian'!V89
+'Rekap Harian'!AC89
+'Rekap Harian'!AJ89
+'Rekap Harian'!AQ89
+'Rekap Harian'!AX89
+'Rekap Harian'!BE89
+'Rekap Harian'!BL89
+'Rekap Harian'!BS89
+'Rekap Harian'!BZ89
+'Rekap Harian'!CG89
+'Rekap Harian'!CN89
+'Rekap Harian'!CU89
+'Rekap Harian'!DB89
+'Rekap Harian'!DI89
+'Rekap Harian'!DP89
+'Rekap Harian'!DW89
+'Rekap Harian'!ED89
+'Rekap Harian'!EK89
+'Rekap Harian'!ER89
+'Rekap Harian'!EY89
+'Rekap Harian'!FF89
+'Rekap Harian'!FM89
+'Rekap Harian'!FT89
+'Rekap Harian'!GA89
+'Rekap Harian'!GH89
+'Rekap Harian'!GO89
+'Rekap Harian'!GV89
+'Rekap Harian'!HC89
+'Rekap Harian'!HJ89</f>
        <v>0</v>
      </c>
      <c r="G82" s="128">
        <f>'Rekap Harian'!HN89*3%</f>
        <v>0</v>
      </c>
      <c r="H82" s="128">
        <f>'Rekap Harian'!I89
+'Rekap Harian'!J89
+'Rekap Harian'!P89
+'Rekap Harian'!Q89
+'Rekap Harian'!W89
+'Rekap Harian'!X89
+'Rekap Harian'!AD89
+'Rekap Harian'!AE89
+'Rekap Harian'!AK89
+'Rekap Harian'!AL89
+'Rekap Harian'!AR89
+'Rekap Harian'!AS89
+'Rekap Harian'!AY89
+'Rekap Harian'!AZ89
+'Rekap Harian'!BF89
+'Rekap Harian'!BG89
+'Rekap Harian'!BM89
+'Rekap Harian'!BN89
+'Rekap Harian'!BT89
+'Rekap Harian'!BU89
+'Rekap Harian'!CA89
+'Rekap Harian'!CB89
+'Rekap Harian'!CH89
+'Rekap Harian'!CI89
+'Rekap Harian'!CO89
+'Rekap Harian'!CP89
+'Rekap Harian'!CV89
+'Rekap Harian'!CW89
+'Rekap Harian'!DC89
+'Rekap Harian'!DD89
+'Rekap Harian'!DJ89
+'Rekap Harian'!AK89
+'Rekap Harian'!DQ89
+'Rekap Harian'!DR89
+'Rekap Harian'!DX89
+'Rekap Harian'!DY89
+'Rekap Harian'!EE89
+'Rekap Harian'!EF89
+'Rekap Harian'!EL89
+'Rekap Harian'!EM89
+'Rekap Harian'!ES89
+'Rekap Harian'!ET89
+'Rekap Harian'!EZ89
+'Rekap Harian'!FA89
+'Rekap Harian'!FG89
+'Rekap Harian'!FH89
+'Rekap Harian'!FN89
+'Rekap Harian'!FO89
+'Rekap Harian'!FU89
+'Rekap Harian'!FV89
+'Rekap Harian'!GB89
+'Rekap Harian'!GC89
+'Rekap Harian'!GI89
+'Rekap Harian'!GJ89
+'Rekap Harian'!GP89
+'Rekap Harian'!GQ89
+'Rekap Harian'!GW89
+'Rekap Harian'!GX89
+'Rekap Harian'!HD89
+'Rekap Harian'!HE89
+'Rekap Harian'!HK89
+'Rekap Harian'!HL89</f>
        <v>0</v>
      </c>
      <c r="I82" s="128">
        <f>'Daftar Pegawai'!M83</f>
        <v>0</v>
      </c>
      <c r="J82" s="128">
        <f>'Daftar Pegawai'!O83</f>
        <v>0</v>
      </c>
      <c r="K82" s="128">
        <f>'Daftar Pegawai'!Q83</f>
        <v>0</v>
      </c>
      <c r="L82" s="128">
        <f>'Daftar Pegawai'!S83</f>
        <v>0</v>
      </c>
      <c r="M82" s="128">
        <f>'Daftar Pegawai'!U83</f>
        <v>0</v>
      </c>
      <c r="N82" s="128">
        <f t="shared" si="3"/>
        <v>0</v>
      </c>
    </row>
    <row r="83" spans="1:14" x14ac:dyDescent="0.25">
      <c r="A83" s="121">
        <f t="shared" si="2"/>
        <v>80</v>
      </c>
      <c r="B83" s="121">
        <f>'Daftar Pegawai'!B84</f>
        <v>0</v>
      </c>
      <c r="C83" s="121">
        <f>'Daftar Pegawai'!C84</f>
        <v>0</v>
      </c>
      <c r="D83" s="128">
        <f>IF('Rekap Pemotongan'!F87="",0%,100%-'Rekap Pemotongan'!F87)</f>
        <v>1</v>
      </c>
      <c r="E83" s="128">
        <f>'Daftar Pegawai'!K84</f>
        <v>0</v>
      </c>
      <c r="F83" s="128">
        <f>'Rekap Harian'!H90
+'Rekap Harian'!O90
+'Rekap Harian'!V90
+'Rekap Harian'!AC90
+'Rekap Harian'!AJ90
+'Rekap Harian'!AQ90
+'Rekap Harian'!AX90
+'Rekap Harian'!BE90
+'Rekap Harian'!BL90
+'Rekap Harian'!BS90
+'Rekap Harian'!BZ90
+'Rekap Harian'!CG90
+'Rekap Harian'!CN90
+'Rekap Harian'!CU90
+'Rekap Harian'!DB90
+'Rekap Harian'!DI90
+'Rekap Harian'!DP90
+'Rekap Harian'!DW90
+'Rekap Harian'!ED90
+'Rekap Harian'!EK90
+'Rekap Harian'!ER90
+'Rekap Harian'!EY90
+'Rekap Harian'!FF90
+'Rekap Harian'!FM90
+'Rekap Harian'!FT90
+'Rekap Harian'!GA90
+'Rekap Harian'!GH90
+'Rekap Harian'!GO90
+'Rekap Harian'!GV90
+'Rekap Harian'!HC90
+'Rekap Harian'!HJ90</f>
        <v>0</v>
      </c>
      <c r="G83" s="128">
        <f>'Rekap Harian'!HN90*3%</f>
        <v>0</v>
      </c>
      <c r="H83" s="128">
        <f>'Rekap Harian'!I90
+'Rekap Harian'!J90
+'Rekap Harian'!P90
+'Rekap Harian'!Q90
+'Rekap Harian'!W90
+'Rekap Harian'!X90
+'Rekap Harian'!AD90
+'Rekap Harian'!AE90
+'Rekap Harian'!AK90
+'Rekap Harian'!AL90
+'Rekap Harian'!AR90
+'Rekap Harian'!AS90
+'Rekap Harian'!AY90
+'Rekap Harian'!AZ90
+'Rekap Harian'!BF90
+'Rekap Harian'!BG90
+'Rekap Harian'!BM90
+'Rekap Harian'!BN90
+'Rekap Harian'!BT90
+'Rekap Harian'!BU90
+'Rekap Harian'!CA90
+'Rekap Harian'!CB90
+'Rekap Harian'!CH90
+'Rekap Harian'!CI90
+'Rekap Harian'!CO90
+'Rekap Harian'!CP90
+'Rekap Harian'!CV90
+'Rekap Harian'!CW90
+'Rekap Harian'!DC90
+'Rekap Harian'!DD90
+'Rekap Harian'!DJ90
+'Rekap Harian'!AK90
+'Rekap Harian'!DQ90
+'Rekap Harian'!DR90
+'Rekap Harian'!DX90
+'Rekap Harian'!DY90
+'Rekap Harian'!EE90
+'Rekap Harian'!EF90
+'Rekap Harian'!EL90
+'Rekap Harian'!EM90
+'Rekap Harian'!ES90
+'Rekap Harian'!ET90
+'Rekap Harian'!EZ90
+'Rekap Harian'!FA90
+'Rekap Harian'!FG90
+'Rekap Harian'!FH90
+'Rekap Harian'!FN90
+'Rekap Harian'!FO90
+'Rekap Harian'!FU90
+'Rekap Harian'!FV90
+'Rekap Harian'!GB90
+'Rekap Harian'!GC90
+'Rekap Harian'!GI90
+'Rekap Harian'!GJ90
+'Rekap Harian'!GP90
+'Rekap Harian'!GQ90
+'Rekap Harian'!GW90
+'Rekap Harian'!GX90
+'Rekap Harian'!HD90
+'Rekap Harian'!HE90
+'Rekap Harian'!HK90
+'Rekap Harian'!HL90</f>
        <v>0</v>
      </c>
      <c r="I83" s="128">
        <f>'Daftar Pegawai'!M84</f>
        <v>0</v>
      </c>
      <c r="J83" s="128">
        <f>'Daftar Pegawai'!O84</f>
        <v>0</v>
      </c>
      <c r="K83" s="128">
        <f>'Daftar Pegawai'!Q84</f>
        <v>0</v>
      </c>
      <c r="L83" s="128">
        <f>'Daftar Pegawai'!S84</f>
        <v>0</v>
      </c>
      <c r="M83" s="128">
        <f>'Daftar Pegawai'!U84</f>
        <v>0</v>
      </c>
      <c r="N83" s="128">
        <f t="shared" si="3"/>
        <v>0</v>
      </c>
    </row>
    <row r="84" spans="1:14" x14ac:dyDescent="0.25">
      <c r="A84" s="121">
        <f t="shared" si="2"/>
        <v>81</v>
      </c>
      <c r="B84" s="121">
        <f>'Daftar Pegawai'!B85</f>
        <v>0</v>
      </c>
      <c r="C84" s="121">
        <f>'Daftar Pegawai'!C85</f>
        <v>0</v>
      </c>
      <c r="D84" s="128">
        <f>IF('Rekap Pemotongan'!F88="",0%,100%-'Rekap Pemotongan'!F88)</f>
        <v>1</v>
      </c>
      <c r="E84" s="128">
        <f>'Daftar Pegawai'!K85</f>
        <v>0</v>
      </c>
      <c r="F84" s="128">
        <f>'Rekap Harian'!H91
+'Rekap Harian'!O91
+'Rekap Harian'!V91
+'Rekap Harian'!AC91
+'Rekap Harian'!AJ91
+'Rekap Harian'!AQ91
+'Rekap Harian'!AX91
+'Rekap Harian'!BE91
+'Rekap Harian'!BL91
+'Rekap Harian'!BS91
+'Rekap Harian'!BZ91
+'Rekap Harian'!CG91
+'Rekap Harian'!CN91
+'Rekap Harian'!CU91
+'Rekap Harian'!DB91
+'Rekap Harian'!DI91
+'Rekap Harian'!DP91
+'Rekap Harian'!DW91
+'Rekap Harian'!ED91
+'Rekap Harian'!EK91
+'Rekap Harian'!ER91
+'Rekap Harian'!EY91
+'Rekap Harian'!FF91
+'Rekap Harian'!FM91
+'Rekap Harian'!FT91
+'Rekap Harian'!GA91
+'Rekap Harian'!GH91
+'Rekap Harian'!GO91
+'Rekap Harian'!GV91
+'Rekap Harian'!HC91
+'Rekap Harian'!HJ91</f>
        <v>0</v>
      </c>
      <c r="G84" s="128">
        <f>'Rekap Harian'!HN91*3%</f>
        <v>0</v>
      </c>
      <c r="H84" s="128">
        <f>'Rekap Harian'!I91
+'Rekap Harian'!J91
+'Rekap Harian'!P91
+'Rekap Harian'!Q91
+'Rekap Harian'!W91
+'Rekap Harian'!X91
+'Rekap Harian'!AD91
+'Rekap Harian'!AE91
+'Rekap Harian'!AK91
+'Rekap Harian'!AL91
+'Rekap Harian'!AR91
+'Rekap Harian'!AS91
+'Rekap Harian'!AY91
+'Rekap Harian'!AZ91
+'Rekap Harian'!BF91
+'Rekap Harian'!BG91
+'Rekap Harian'!BM91
+'Rekap Harian'!BN91
+'Rekap Harian'!BT91
+'Rekap Harian'!BU91
+'Rekap Harian'!CA91
+'Rekap Harian'!CB91
+'Rekap Harian'!CH91
+'Rekap Harian'!CI91
+'Rekap Harian'!CO91
+'Rekap Harian'!CP91
+'Rekap Harian'!CV91
+'Rekap Harian'!CW91
+'Rekap Harian'!DC91
+'Rekap Harian'!DD91
+'Rekap Harian'!DJ91
+'Rekap Harian'!AK91
+'Rekap Harian'!DQ91
+'Rekap Harian'!DR91
+'Rekap Harian'!DX91
+'Rekap Harian'!DY91
+'Rekap Harian'!EE91
+'Rekap Harian'!EF91
+'Rekap Harian'!EL91
+'Rekap Harian'!EM91
+'Rekap Harian'!ES91
+'Rekap Harian'!ET91
+'Rekap Harian'!EZ91
+'Rekap Harian'!FA91
+'Rekap Harian'!FG91
+'Rekap Harian'!FH91
+'Rekap Harian'!FN91
+'Rekap Harian'!FO91
+'Rekap Harian'!FU91
+'Rekap Harian'!FV91
+'Rekap Harian'!GB91
+'Rekap Harian'!GC91
+'Rekap Harian'!GI91
+'Rekap Harian'!GJ91
+'Rekap Harian'!GP91
+'Rekap Harian'!GQ91
+'Rekap Harian'!GW91
+'Rekap Harian'!GX91
+'Rekap Harian'!HD91
+'Rekap Harian'!HE91
+'Rekap Harian'!HK91
+'Rekap Harian'!HL91</f>
        <v>0</v>
      </c>
      <c r="I84" s="128">
        <f>'Daftar Pegawai'!M85</f>
        <v>0</v>
      </c>
      <c r="J84" s="128">
        <f>'Daftar Pegawai'!O85</f>
        <v>0</v>
      </c>
      <c r="K84" s="128">
        <f>'Daftar Pegawai'!Q85</f>
        <v>0</v>
      </c>
      <c r="L84" s="128">
        <f>'Daftar Pegawai'!S85</f>
        <v>0</v>
      </c>
      <c r="M84" s="128">
        <f>'Daftar Pegawai'!U85</f>
        <v>0</v>
      </c>
      <c r="N84" s="128">
        <f t="shared" si="3"/>
        <v>0</v>
      </c>
    </row>
    <row r="85" spans="1:14" x14ac:dyDescent="0.25">
      <c r="A85" s="121">
        <f t="shared" si="2"/>
        <v>82</v>
      </c>
      <c r="B85" s="121">
        <f>'Daftar Pegawai'!B86</f>
        <v>0</v>
      </c>
      <c r="C85" s="121">
        <f>'Daftar Pegawai'!C86</f>
        <v>0</v>
      </c>
      <c r="D85" s="128">
        <f>IF('Rekap Pemotongan'!F89="",0%,100%-'Rekap Pemotongan'!F89)</f>
        <v>1</v>
      </c>
      <c r="E85" s="128">
        <f>'Daftar Pegawai'!K86</f>
        <v>0</v>
      </c>
      <c r="F85" s="128">
        <f>'Rekap Harian'!H92
+'Rekap Harian'!O92
+'Rekap Harian'!V92
+'Rekap Harian'!AC92
+'Rekap Harian'!AJ92
+'Rekap Harian'!AQ92
+'Rekap Harian'!AX92
+'Rekap Harian'!BE92
+'Rekap Harian'!BL92
+'Rekap Harian'!BS92
+'Rekap Harian'!BZ92
+'Rekap Harian'!CG92
+'Rekap Harian'!CN92
+'Rekap Harian'!CU92
+'Rekap Harian'!DB92
+'Rekap Harian'!DI92
+'Rekap Harian'!DP92
+'Rekap Harian'!DW92
+'Rekap Harian'!ED92
+'Rekap Harian'!EK92
+'Rekap Harian'!ER92
+'Rekap Harian'!EY92
+'Rekap Harian'!FF92
+'Rekap Harian'!FM92
+'Rekap Harian'!FT92
+'Rekap Harian'!GA92
+'Rekap Harian'!GH92
+'Rekap Harian'!GO92
+'Rekap Harian'!GV92
+'Rekap Harian'!HC92
+'Rekap Harian'!HJ92</f>
        <v>0</v>
      </c>
      <c r="G85" s="128">
        <f>'Rekap Harian'!HN92*3%</f>
        <v>0</v>
      </c>
      <c r="H85" s="128">
        <f>'Rekap Harian'!I92
+'Rekap Harian'!J92
+'Rekap Harian'!P92
+'Rekap Harian'!Q92
+'Rekap Harian'!W92
+'Rekap Harian'!X92
+'Rekap Harian'!AD92
+'Rekap Harian'!AE92
+'Rekap Harian'!AK92
+'Rekap Harian'!AL92
+'Rekap Harian'!AR92
+'Rekap Harian'!AS92
+'Rekap Harian'!AY92
+'Rekap Harian'!AZ92
+'Rekap Harian'!BF92
+'Rekap Harian'!BG92
+'Rekap Harian'!BM92
+'Rekap Harian'!BN92
+'Rekap Harian'!BT92
+'Rekap Harian'!BU92
+'Rekap Harian'!CA92
+'Rekap Harian'!CB92
+'Rekap Harian'!CH92
+'Rekap Harian'!CI92
+'Rekap Harian'!CO92
+'Rekap Harian'!CP92
+'Rekap Harian'!CV92
+'Rekap Harian'!CW92
+'Rekap Harian'!DC92
+'Rekap Harian'!DD92
+'Rekap Harian'!DJ92
+'Rekap Harian'!AK92
+'Rekap Harian'!DQ92
+'Rekap Harian'!DR92
+'Rekap Harian'!DX92
+'Rekap Harian'!DY92
+'Rekap Harian'!EE92
+'Rekap Harian'!EF92
+'Rekap Harian'!EL92
+'Rekap Harian'!EM92
+'Rekap Harian'!ES92
+'Rekap Harian'!ET92
+'Rekap Harian'!EZ92
+'Rekap Harian'!FA92
+'Rekap Harian'!FG92
+'Rekap Harian'!FH92
+'Rekap Harian'!FN92
+'Rekap Harian'!FO92
+'Rekap Harian'!FU92
+'Rekap Harian'!FV92
+'Rekap Harian'!GB92
+'Rekap Harian'!GC92
+'Rekap Harian'!GI92
+'Rekap Harian'!GJ92
+'Rekap Harian'!GP92
+'Rekap Harian'!GQ92
+'Rekap Harian'!GW92
+'Rekap Harian'!GX92
+'Rekap Harian'!HD92
+'Rekap Harian'!HE92
+'Rekap Harian'!HK92
+'Rekap Harian'!HL92</f>
        <v>0</v>
      </c>
      <c r="I85" s="128">
        <f>'Daftar Pegawai'!M86</f>
        <v>0</v>
      </c>
      <c r="J85" s="128">
        <f>'Daftar Pegawai'!O86</f>
        <v>0</v>
      </c>
      <c r="K85" s="128">
        <f>'Daftar Pegawai'!Q86</f>
        <v>0</v>
      </c>
      <c r="L85" s="128">
        <f>'Daftar Pegawai'!S86</f>
        <v>0</v>
      </c>
      <c r="M85" s="128">
        <f>'Daftar Pegawai'!U86</f>
        <v>0</v>
      </c>
      <c r="N85" s="128">
        <f t="shared" si="3"/>
        <v>0</v>
      </c>
    </row>
    <row r="86" spans="1:14" x14ac:dyDescent="0.25">
      <c r="A86" s="121">
        <f t="shared" si="2"/>
        <v>83</v>
      </c>
      <c r="B86" s="121">
        <f>'Daftar Pegawai'!B87</f>
        <v>0</v>
      </c>
      <c r="C86" s="121">
        <f>'Daftar Pegawai'!C87</f>
        <v>0</v>
      </c>
      <c r="D86" s="128">
        <f>IF('Rekap Pemotongan'!F90="",0%,100%-'Rekap Pemotongan'!F90)</f>
        <v>1</v>
      </c>
      <c r="E86" s="128">
        <f>'Daftar Pegawai'!K87</f>
        <v>0</v>
      </c>
      <c r="F86" s="128">
        <f>'Rekap Harian'!H93
+'Rekap Harian'!O93
+'Rekap Harian'!V93
+'Rekap Harian'!AC93
+'Rekap Harian'!AJ93
+'Rekap Harian'!AQ93
+'Rekap Harian'!AX93
+'Rekap Harian'!BE93
+'Rekap Harian'!BL93
+'Rekap Harian'!BS93
+'Rekap Harian'!BZ93
+'Rekap Harian'!CG93
+'Rekap Harian'!CN93
+'Rekap Harian'!CU93
+'Rekap Harian'!DB93
+'Rekap Harian'!DI93
+'Rekap Harian'!DP93
+'Rekap Harian'!DW93
+'Rekap Harian'!ED93
+'Rekap Harian'!EK93
+'Rekap Harian'!ER93
+'Rekap Harian'!EY93
+'Rekap Harian'!FF93
+'Rekap Harian'!FM93
+'Rekap Harian'!FT93
+'Rekap Harian'!GA93
+'Rekap Harian'!GH93
+'Rekap Harian'!GO93
+'Rekap Harian'!GV93
+'Rekap Harian'!HC93
+'Rekap Harian'!HJ93</f>
        <v>0</v>
      </c>
      <c r="G86" s="128">
        <f>'Rekap Harian'!HN93*3%</f>
        <v>0</v>
      </c>
      <c r="H86" s="128">
        <f>'Rekap Harian'!I93
+'Rekap Harian'!J93
+'Rekap Harian'!P93
+'Rekap Harian'!Q93
+'Rekap Harian'!W93
+'Rekap Harian'!X93
+'Rekap Harian'!AD93
+'Rekap Harian'!AE93
+'Rekap Harian'!AK93
+'Rekap Harian'!AL93
+'Rekap Harian'!AR93
+'Rekap Harian'!AS93
+'Rekap Harian'!AY93
+'Rekap Harian'!AZ93
+'Rekap Harian'!BF93
+'Rekap Harian'!BG93
+'Rekap Harian'!BM93
+'Rekap Harian'!BN93
+'Rekap Harian'!BT93
+'Rekap Harian'!BU93
+'Rekap Harian'!CA93
+'Rekap Harian'!CB93
+'Rekap Harian'!CH93
+'Rekap Harian'!CI93
+'Rekap Harian'!CO93
+'Rekap Harian'!CP93
+'Rekap Harian'!CV93
+'Rekap Harian'!CW93
+'Rekap Harian'!DC93
+'Rekap Harian'!DD93
+'Rekap Harian'!DJ93
+'Rekap Harian'!AK93
+'Rekap Harian'!DQ93
+'Rekap Harian'!DR93
+'Rekap Harian'!DX93
+'Rekap Harian'!DY93
+'Rekap Harian'!EE93
+'Rekap Harian'!EF93
+'Rekap Harian'!EL93
+'Rekap Harian'!EM93
+'Rekap Harian'!ES93
+'Rekap Harian'!ET93
+'Rekap Harian'!EZ93
+'Rekap Harian'!FA93
+'Rekap Harian'!FG93
+'Rekap Harian'!FH93
+'Rekap Harian'!FN93
+'Rekap Harian'!FO93
+'Rekap Harian'!FU93
+'Rekap Harian'!FV93
+'Rekap Harian'!GB93
+'Rekap Harian'!GC93
+'Rekap Harian'!GI93
+'Rekap Harian'!GJ93
+'Rekap Harian'!GP93
+'Rekap Harian'!GQ93
+'Rekap Harian'!GW93
+'Rekap Harian'!GX93
+'Rekap Harian'!HD93
+'Rekap Harian'!HE93
+'Rekap Harian'!HK93
+'Rekap Harian'!HL93</f>
        <v>0</v>
      </c>
      <c r="I86" s="128">
        <f>'Daftar Pegawai'!M87</f>
        <v>0</v>
      </c>
      <c r="J86" s="128">
        <f>'Daftar Pegawai'!O87</f>
        <v>0</v>
      </c>
      <c r="K86" s="128">
        <f>'Daftar Pegawai'!Q87</f>
        <v>0</v>
      </c>
      <c r="L86" s="128">
        <f>'Daftar Pegawai'!S87</f>
        <v>0</v>
      </c>
      <c r="M86" s="128">
        <f>'Daftar Pegawai'!U87</f>
        <v>0</v>
      </c>
      <c r="N86" s="128">
        <f t="shared" si="3"/>
        <v>0</v>
      </c>
    </row>
    <row r="87" spans="1:14" x14ac:dyDescent="0.25">
      <c r="A87" s="121">
        <f t="shared" si="2"/>
        <v>84</v>
      </c>
      <c r="B87" s="121">
        <f>'Daftar Pegawai'!B88</f>
        <v>0</v>
      </c>
      <c r="C87" s="121">
        <f>'Daftar Pegawai'!C88</f>
        <v>0</v>
      </c>
      <c r="D87" s="128">
        <f>IF('Rekap Pemotongan'!F91="",0%,100%-'Rekap Pemotongan'!F91)</f>
        <v>1</v>
      </c>
      <c r="E87" s="128">
        <f>'Daftar Pegawai'!K88</f>
        <v>0</v>
      </c>
      <c r="F87" s="128">
        <f>'Rekap Harian'!H94
+'Rekap Harian'!O94
+'Rekap Harian'!V94
+'Rekap Harian'!AC94
+'Rekap Harian'!AJ94
+'Rekap Harian'!AQ94
+'Rekap Harian'!AX94
+'Rekap Harian'!BE94
+'Rekap Harian'!BL94
+'Rekap Harian'!BS94
+'Rekap Harian'!BZ94
+'Rekap Harian'!CG94
+'Rekap Harian'!CN94
+'Rekap Harian'!CU94
+'Rekap Harian'!DB94
+'Rekap Harian'!DI94
+'Rekap Harian'!DP94
+'Rekap Harian'!DW94
+'Rekap Harian'!ED94
+'Rekap Harian'!EK94
+'Rekap Harian'!ER94
+'Rekap Harian'!EY94
+'Rekap Harian'!FF94
+'Rekap Harian'!FM94
+'Rekap Harian'!FT94
+'Rekap Harian'!GA94
+'Rekap Harian'!GH94
+'Rekap Harian'!GO94
+'Rekap Harian'!GV94
+'Rekap Harian'!HC94
+'Rekap Harian'!HJ94</f>
        <v>0</v>
      </c>
      <c r="G87" s="128">
        <f>'Rekap Harian'!HN94*3%</f>
        <v>0</v>
      </c>
      <c r="H87" s="128">
        <f>'Rekap Harian'!I94
+'Rekap Harian'!J94
+'Rekap Harian'!P94
+'Rekap Harian'!Q94
+'Rekap Harian'!W94
+'Rekap Harian'!X94
+'Rekap Harian'!AD94
+'Rekap Harian'!AE94
+'Rekap Harian'!AK94
+'Rekap Harian'!AL94
+'Rekap Harian'!AR94
+'Rekap Harian'!AS94
+'Rekap Harian'!AY94
+'Rekap Harian'!AZ94
+'Rekap Harian'!BF94
+'Rekap Harian'!BG94
+'Rekap Harian'!BM94
+'Rekap Harian'!BN94
+'Rekap Harian'!BT94
+'Rekap Harian'!BU94
+'Rekap Harian'!CA94
+'Rekap Harian'!CB94
+'Rekap Harian'!CH94
+'Rekap Harian'!CI94
+'Rekap Harian'!CO94
+'Rekap Harian'!CP94
+'Rekap Harian'!CV94
+'Rekap Harian'!CW94
+'Rekap Harian'!DC94
+'Rekap Harian'!DD94
+'Rekap Harian'!DJ94
+'Rekap Harian'!AK94
+'Rekap Harian'!DQ94
+'Rekap Harian'!DR94
+'Rekap Harian'!DX94
+'Rekap Harian'!DY94
+'Rekap Harian'!EE94
+'Rekap Harian'!EF94
+'Rekap Harian'!EL94
+'Rekap Harian'!EM94
+'Rekap Harian'!ES94
+'Rekap Harian'!ET94
+'Rekap Harian'!EZ94
+'Rekap Harian'!FA94
+'Rekap Harian'!FG94
+'Rekap Harian'!FH94
+'Rekap Harian'!FN94
+'Rekap Harian'!FO94
+'Rekap Harian'!FU94
+'Rekap Harian'!FV94
+'Rekap Harian'!GB94
+'Rekap Harian'!GC94
+'Rekap Harian'!GI94
+'Rekap Harian'!GJ94
+'Rekap Harian'!GP94
+'Rekap Harian'!GQ94
+'Rekap Harian'!GW94
+'Rekap Harian'!GX94
+'Rekap Harian'!HD94
+'Rekap Harian'!HE94
+'Rekap Harian'!HK94
+'Rekap Harian'!HL94</f>
        <v>0</v>
      </c>
      <c r="I87" s="128">
        <f>'Daftar Pegawai'!M88</f>
        <v>0</v>
      </c>
      <c r="J87" s="128">
        <f>'Daftar Pegawai'!O88</f>
        <v>0</v>
      </c>
      <c r="K87" s="128">
        <f>'Daftar Pegawai'!Q88</f>
        <v>0</v>
      </c>
      <c r="L87" s="128">
        <f>'Daftar Pegawai'!S88</f>
        <v>0</v>
      </c>
      <c r="M87" s="128">
        <f>'Daftar Pegawai'!U88</f>
        <v>0</v>
      </c>
      <c r="N87" s="128">
        <f t="shared" si="3"/>
        <v>0</v>
      </c>
    </row>
    <row r="88" spans="1:14" x14ac:dyDescent="0.25">
      <c r="A88" s="121">
        <f t="shared" si="2"/>
        <v>85</v>
      </c>
      <c r="B88" s="121">
        <f>'Daftar Pegawai'!B89</f>
        <v>0</v>
      </c>
      <c r="C88" s="121">
        <f>'Daftar Pegawai'!C89</f>
        <v>0</v>
      </c>
      <c r="D88" s="128">
        <f>IF('Rekap Pemotongan'!F92="",0%,100%-'Rekap Pemotongan'!F92)</f>
        <v>1</v>
      </c>
      <c r="E88" s="128">
        <f>'Daftar Pegawai'!K89</f>
        <v>0</v>
      </c>
      <c r="F88" s="128">
        <f>'Rekap Harian'!H95
+'Rekap Harian'!O95
+'Rekap Harian'!V95
+'Rekap Harian'!AC95
+'Rekap Harian'!AJ95
+'Rekap Harian'!AQ95
+'Rekap Harian'!AX95
+'Rekap Harian'!BE95
+'Rekap Harian'!BL95
+'Rekap Harian'!BS95
+'Rekap Harian'!BZ95
+'Rekap Harian'!CG95
+'Rekap Harian'!CN95
+'Rekap Harian'!CU95
+'Rekap Harian'!DB95
+'Rekap Harian'!DI95
+'Rekap Harian'!DP95
+'Rekap Harian'!DW95
+'Rekap Harian'!ED95
+'Rekap Harian'!EK95
+'Rekap Harian'!ER95
+'Rekap Harian'!EY95
+'Rekap Harian'!FF95
+'Rekap Harian'!FM95
+'Rekap Harian'!FT95
+'Rekap Harian'!GA95
+'Rekap Harian'!GH95
+'Rekap Harian'!GO95
+'Rekap Harian'!GV95
+'Rekap Harian'!HC95
+'Rekap Harian'!HJ95</f>
        <v>0</v>
      </c>
      <c r="G88" s="128">
        <f>'Rekap Harian'!HN95*3%</f>
        <v>0</v>
      </c>
      <c r="H88" s="128">
        <f>'Rekap Harian'!I95
+'Rekap Harian'!J95
+'Rekap Harian'!P95
+'Rekap Harian'!Q95
+'Rekap Harian'!W95
+'Rekap Harian'!X95
+'Rekap Harian'!AD95
+'Rekap Harian'!AE95
+'Rekap Harian'!AK95
+'Rekap Harian'!AL95
+'Rekap Harian'!AR95
+'Rekap Harian'!AS95
+'Rekap Harian'!AY95
+'Rekap Harian'!AZ95
+'Rekap Harian'!BF95
+'Rekap Harian'!BG95
+'Rekap Harian'!BM95
+'Rekap Harian'!BN95
+'Rekap Harian'!BT95
+'Rekap Harian'!BU95
+'Rekap Harian'!CA95
+'Rekap Harian'!CB95
+'Rekap Harian'!CH95
+'Rekap Harian'!CI95
+'Rekap Harian'!CO95
+'Rekap Harian'!CP95
+'Rekap Harian'!CV95
+'Rekap Harian'!CW95
+'Rekap Harian'!DC95
+'Rekap Harian'!DD95
+'Rekap Harian'!DJ95
+'Rekap Harian'!AK95
+'Rekap Harian'!DQ95
+'Rekap Harian'!DR95
+'Rekap Harian'!DX95
+'Rekap Harian'!DY95
+'Rekap Harian'!EE95
+'Rekap Harian'!EF95
+'Rekap Harian'!EL95
+'Rekap Harian'!EM95
+'Rekap Harian'!ES95
+'Rekap Harian'!ET95
+'Rekap Harian'!EZ95
+'Rekap Harian'!FA95
+'Rekap Harian'!FG95
+'Rekap Harian'!FH95
+'Rekap Harian'!FN95
+'Rekap Harian'!FO95
+'Rekap Harian'!FU95
+'Rekap Harian'!FV95
+'Rekap Harian'!GB95
+'Rekap Harian'!GC95
+'Rekap Harian'!GI95
+'Rekap Harian'!GJ95
+'Rekap Harian'!GP95
+'Rekap Harian'!GQ95
+'Rekap Harian'!GW95
+'Rekap Harian'!GX95
+'Rekap Harian'!HD95
+'Rekap Harian'!HE95
+'Rekap Harian'!HK95
+'Rekap Harian'!HL95</f>
        <v>0</v>
      </c>
      <c r="I88" s="128">
        <f>'Daftar Pegawai'!M89</f>
        <v>0</v>
      </c>
      <c r="J88" s="128">
        <f>'Daftar Pegawai'!O89</f>
        <v>0</v>
      </c>
      <c r="K88" s="128">
        <f>'Daftar Pegawai'!Q89</f>
        <v>0</v>
      </c>
      <c r="L88" s="128">
        <f>'Daftar Pegawai'!S89</f>
        <v>0</v>
      </c>
      <c r="M88" s="128">
        <f>'Daftar Pegawai'!U89</f>
        <v>0</v>
      </c>
      <c r="N88" s="128">
        <f t="shared" si="3"/>
        <v>0</v>
      </c>
    </row>
    <row r="89" spans="1:14" x14ac:dyDescent="0.25">
      <c r="A89" s="121">
        <f t="shared" si="2"/>
        <v>86</v>
      </c>
      <c r="B89" s="121">
        <f>'Daftar Pegawai'!B90</f>
        <v>0</v>
      </c>
      <c r="C89" s="121">
        <f>'Daftar Pegawai'!C90</f>
        <v>0</v>
      </c>
      <c r="D89" s="128">
        <f>IF('Rekap Pemotongan'!F93="",0%,100%-'Rekap Pemotongan'!F93)</f>
        <v>1</v>
      </c>
      <c r="E89" s="128">
        <f>'Daftar Pegawai'!K90</f>
        <v>0</v>
      </c>
      <c r="F89" s="128">
        <f>'Rekap Harian'!H96
+'Rekap Harian'!O96
+'Rekap Harian'!V96
+'Rekap Harian'!AC96
+'Rekap Harian'!AJ96
+'Rekap Harian'!AQ96
+'Rekap Harian'!AX96
+'Rekap Harian'!BE96
+'Rekap Harian'!BL96
+'Rekap Harian'!BS96
+'Rekap Harian'!BZ96
+'Rekap Harian'!CG96
+'Rekap Harian'!CN96
+'Rekap Harian'!CU96
+'Rekap Harian'!DB96
+'Rekap Harian'!DI96
+'Rekap Harian'!DP96
+'Rekap Harian'!DW96
+'Rekap Harian'!ED96
+'Rekap Harian'!EK96
+'Rekap Harian'!ER96
+'Rekap Harian'!EY96
+'Rekap Harian'!FF96
+'Rekap Harian'!FM96
+'Rekap Harian'!FT96
+'Rekap Harian'!GA96
+'Rekap Harian'!GH96
+'Rekap Harian'!GO96
+'Rekap Harian'!GV96
+'Rekap Harian'!HC96
+'Rekap Harian'!HJ96</f>
        <v>0</v>
      </c>
      <c r="G89" s="128">
        <f>'Rekap Harian'!HN96*3%</f>
        <v>0</v>
      </c>
      <c r="H89" s="128">
        <f>'Rekap Harian'!I96
+'Rekap Harian'!J96
+'Rekap Harian'!P96
+'Rekap Harian'!Q96
+'Rekap Harian'!W96
+'Rekap Harian'!X96
+'Rekap Harian'!AD96
+'Rekap Harian'!AE96
+'Rekap Harian'!AK96
+'Rekap Harian'!AL96
+'Rekap Harian'!AR96
+'Rekap Harian'!AS96
+'Rekap Harian'!AY96
+'Rekap Harian'!AZ96
+'Rekap Harian'!BF96
+'Rekap Harian'!BG96
+'Rekap Harian'!BM96
+'Rekap Harian'!BN96
+'Rekap Harian'!BT96
+'Rekap Harian'!BU96
+'Rekap Harian'!CA96
+'Rekap Harian'!CB96
+'Rekap Harian'!CH96
+'Rekap Harian'!CI96
+'Rekap Harian'!CO96
+'Rekap Harian'!CP96
+'Rekap Harian'!CV96
+'Rekap Harian'!CW96
+'Rekap Harian'!DC96
+'Rekap Harian'!DD96
+'Rekap Harian'!DJ96
+'Rekap Harian'!AK96
+'Rekap Harian'!DQ96
+'Rekap Harian'!DR96
+'Rekap Harian'!DX96
+'Rekap Harian'!DY96
+'Rekap Harian'!EE96
+'Rekap Harian'!EF96
+'Rekap Harian'!EL96
+'Rekap Harian'!EM96
+'Rekap Harian'!ES96
+'Rekap Harian'!ET96
+'Rekap Harian'!EZ96
+'Rekap Harian'!FA96
+'Rekap Harian'!FG96
+'Rekap Harian'!FH96
+'Rekap Harian'!FN96
+'Rekap Harian'!FO96
+'Rekap Harian'!FU96
+'Rekap Harian'!FV96
+'Rekap Harian'!GB96
+'Rekap Harian'!GC96
+'Rekap Harian'!GI96
+'Rekap Harian'!GJ96
+'Rekap Harian'!GP96
+'Rekap Harian'!GQ96
+'Rekap Harian'!GW96
+'Rekap Harian'!GX96
+'Rekap Harian'!HD96
+'Rekap Harian'!HE96
+'Rekap Harian'!HK96
+'Rekap Harian'!HL96</f>
        <v>0</v>
      </c>
      <c r="I89" s="128">
        <f>'Daftar Pegawai'!M90</f>
        <v>0</v>
      </c>
      <c r="J89" s="128">
        <f>'Daftar Pegawai'!O90</f>
        <v>0</v>
      </c>
      <c r="K89" s="128">
        <f>'Daftar Pegawai'!Q90</f>
        <v>0</v>
      </c>
      <c r="L89" s="128">
        <f>'Daftar Pegawai'!S90</f>
        <v>0</v>
      </c>
      <c r="M89" s="128">
        <f>'Daftar Pegawai'!U90</f>
        <v>0</v>
      </c>
      <c r="N89" s="128">
        <f t="shared" si="3"/>
        <v>0</v>
      </c>
    </row>
    <row r="90" spans="1:14" x14ac:dyDescent="0.25">
      <c r="A90" s="121">
        <f t="shared" si="2"/>
        <v>87</v>
      </c>
      <c r="B90" s="121">
        <f>'Daftar Pegawai'!B91</f>
        <v>0</v>
      </c>
      <c r="C90" s="121">
        <f>'Daftar Pegawai'!C91</f>
        <v>0</v>
      </c>
      <c r="D90" s="128">
        <f>IF('Rekap Pemotongan'!F94="",0%,100%-'Rekap Pemotongan'!F94)</f>
        <v>1</v>
      </c>
      <c r="E90" s="128">
        <f>'Daftar Pegawai'!K91</f>
        <v>0</v>
      </c>
      <c r="F90" s="128">
        <f>'Rekap Harian'!H97
+'Rekap Harian'!O97
+'Rekap Harian'!V97
+'Rekap Harian'!AC97
+'Rekap Harian'!AJ97
+'Rekap Harian'!AQ97
+'Rekap Harian'!AX97
+'Rekap Harian'!BE97
+'Rekap Harian'!BL97
+'Rekap Harian'!BS97
+'Rekap Harian'!BZ97
+'Rekap Harian'!CG97
+'Rekap Harian'!CN97
+'Rekap Harian'!CU97
+'Rekap Harian'!DB97
+'Rekap Harian'!DI97
+'Rekap Harian'!DP97
+'Rekap Harian'!DW97
+'Rekap Harian'!ED97
+'Rekap Harian'!EK97
+'Rekap Harian'!ER97
+'Rekap Harian'!EY97
+'Rekap Harian'!FF97
+'Rekap Harian'!FM97
+'Rekap Harian'!FT97
+'Rekap Harian'!GA97
+'Rekap Harian'!GH97
+'Rekap Harian'!GO97
+'Rekap Harian'!GV97
+'Rekap Harian'!HC97
+'Rekap Harian'!HJ97</f>
        <v>0</v>
      </c>
      <c r="G90" s="128">
        <f>'Rekap Harian'!HN97*3%</f>
        <v>0</v>
      </c>
      <c r="H90" s="128">
        <f>'Rekap Harian'!I97
+'Rekap Harian'!J97
+'Rekap Harian'!P97
+'Rekap Harian'!Q97
+'Rekap Harian'!W97
+'Rekap Harian'!X97
+'Rekap Harian'!AD97
+'Rekap Harian'!AE97
+'Rekap Harian'!AK97
+'Rekap Harian'!AL97
+'Rekap Harian'!AR97
+'Rekap Harian'!AS97
+'Rekap Harian'!AY97
+'Rekap Harian'!AZ97
+'Rekap Harian'!BF97
+'Rekap Harian'!BG97
+'Rekap Harian'!BM97
+'Rekap Harian'!BN97
+'Rekap Harian'!BT97
+'Rekap Harian'!BU97
+'Rekap Harian'!CA97
+'Rekap Harian'!CB97
+'Rekap Harian'!CH97
+'Rekap Harian'!CI97
+'Rekap Harian'!CO97
+'Rekap Harian'!CP97
+'Rekap Harian'!CV97
+'Rekap Harian'!CW97
+'Rekap Harian'!DC97
+'Rekap Harian'!DD97
+'Rekap Harian'!DJ97
+'Rekap Harian'!AK97
+'Rekap Harian'!DQ97
+'Rekap Harian'!DR97
+'Rekap Harian'!DX97
+'Rekap Harian'!DY97
+'Rekap Harian'!EE97
+'Rekap Harian'!EF97
+'Rekap Harian'!EL97
+'Rekap Harian'!EM97
+'Rekap Harian'!ES97
+'Rekap Harian'!ET97
+'Rekap Harian'!EZ97
+'Rekap Harian'!FA97
+'Rekap Harian'!FG97
+'Rekap Harian'!FH97
+'Rekap Harian'!FN97
+'Rekap Harian'!FO97
+'Rekap Harian'!FU97
+'Rekap Harian'!FV97
+'Rekap Harian'!GB97
+'Rekap Harian'!GC97
+'Rekap Harian'!GI97
+'Rekap Harian'!GJ97
+'Rekap Harian'!GP97
+'Rekap Harian'!GQ97
+'Rekap Harian'!GW97
+'Rekap Harian'!GX97
+'Rekap Harian'!HD97
+'Rekap Harian'!HE97
+'Rekap Harian'!HK97
+'Rekap Harian'!HL97</f>
        <v>0</v>
      </c>
      <c r="I90" s="128">
        <f>'Daftar Pegawai'!M91</f>
        <v>0</v>
      </c>
      <c r="J90" s="128">
        <f>'Daftar Pegawai'!O91</f>
        <v>0</v>
      </c>
      <c r="K90" s="128">
        <f>'Daftar Pegawai'!Q91</f>
        <v>0</v>
      </c>
      <c r="L90" s="128">
        <f>'Daftar Pegawai'!S91</f>
        <v>0</v>
      </c>
      <c r="M90" s="128">
        <f>'Daftar Pegawai'!U91</f>
        <v>0</v>
      </c>
      <c r="N90" s="128">
        <f t="shared" si="3"/>
        <v>0</v>
      </c>
    </row>
    <row r="91" spans="1:14" x14ac:dyDescent="0.25">
      <c r="A91" s="121">
        <f t="shared" si="2"/>
        <v>88</v>
      </c>
      <c r="B91" s="121">
        <f>'Daftar Pegawai'!B92</f>
        <v>0</v>
      </c>
      <c r="C91" s="121">
        <f>'Daftar Pegawai'!C92</f>
        <v>0</v>
      </c>
      <c r="D91" s="128">
        <f>IF('Rekap Pemotongan'!F95="",0%,100%-'Rekap Pemotongan'!F95)</f>
        <v>1</v>
      </c>
      <c r="E91" s="128">
        <f>'Daftar Pegawai'!K92</f>
        <v>0</v>
      </c>
      <c r="F91" s="128">
        <f>'Rekap Harian'!H98
+'Rekap Harian'!O98
+'Rekap Harian'!V98
+'Rekap Harian'!AC98
+'Rekap Harian'!AJ98
+'Rekap Harian'!AQ98
+'Rekap Harian'!AX98
+'Rekap Harian'!BE98
+'Rekap Harian'!BL98
+'Rekap Harian'!BS98
+'Rekap Harian'!BZ98
+'Rekap Harian'!CG98
+'Rekap Harian'!CN98
+'Rekap Harian'!CU98
+'Rekap Harian'!DB98
+'Rekap Harian'!DI98
+'Rekap Harian'!DP98
+'Rekap Harian'!DW98
+'Rekap Harian'!ED98
+'Rekap Harian'!EK98
+'Rekap Harian'!ER98
+'Rekap Harian'!EY98
+'Rekap Harian'!FF98
+'Rekap Harian'!FM98
+'Rekap Harian'!FT98
+'Rekap Harian'!GA98
+'Rekap Harian'!GH98
+'Rekap Harian'!GO98
+'Rekap Harian'!GV98
+'Rekap Harian'!HC98
+'Rekap Harian'!HJ98</f>
        <v>0</v>
      </c>
      <c r="G91" s="128">
        <f>'Rekap Harian'!HN98*3%</f>
        <v>0</v>
      </c>
      <c r="H91" s="128">
        <f>'Rekap Harian'!I98
+'Rekap Harian'!J98
+'Rekap Harian'!P98
+'Rekap Harian'!Q98
+'Rekap Harian'!W98
+'Rekap Harian'!X98
+'Rekap Harian'!AD98
+'Rekap Harian'!AE98
+'Rekap Harian'!AK98
+'Rekap Harian'!AL98
+'Rekap Harian'!AR98
+'Rekap Harian'!AS98
+'Rekap Harian'!AY98
+'Rekap Harian'!AZ98
+'Rekap Harian'!BF98
+'Rekap Harian'!BG98
+'Rekap Harian'!BM98
+'Rekap Harian'!BN98
+'Rekap Harian'!BT98
+'Rekap Harian'!BU98
+'Rekap Harian'!CA98
+'Rekap Harian'!CB98
+'Rekap Harian'!CH98
+'Rekap Harian'!CI98
+'Rekap Harian'!CO98
+'Rekap Harian'!CP98
+'Rekap Harian'!CV98
+'Rekap Harian'!CW98
+'Rekap Harian'!DC98
+'Rekap Harian'!DD98
+'Rekap Harian'!DJ98
+'Rekap Harian'!AK98
+'Rekap Harian'!DQ98
+'Rekap Harian'!DR98
+'Rekap Harian'!DX98
+'Rekap Harian'!DY98
+'Rekap Harian'!EE98
+'Rekap Harian'!EF98
+'Rekap Harian'!EL98
+'Rekap Harian'!EM98
+'Rekap Harian'!ES98
+'Rekap Harian'!ET98
+'Rekap Harian'!EZ98
+'Rekap Harian'!FA98
+'Rekap Harian'!FG98
+'Rekap Harian'!FH98
+'Rekap Harian'!FN98
+'Rekap Harian'!FO98
+'Rekap Harian'!FU98
+'Rekap Harian'!FV98
+'Rekap Harian'!GB98
+'Rekap Harian'!GC98
+'Rekap Harian'!GI98
+'Rekap Harian'!GJ98
+'Rekap Harian'!GP98
+'Rekap Harian'!GQ98
+'Rekap Harian'!GW98
+'Rekap Harian'!GX98
+'Rekap Harian'!HD98
+'Rekap Harian'!HE98
+'Rekap Harian'!HK98
+'Rekap Harian'!HL98</f>
        <v>0</v>
      </c>
      <c r="I91" s="128">
        <f>'Daftar Pegawai'!M92</f>
        <v>0</v>
      </c>
      <c r="J91" s="128">
        <f>'Daftar Pegawai'!O92</f>
        <v>0</v>
      </c>
      <c r="K91" s="128">
        <f>'Daftar Pegawai'!Q92</f>
        <v>0</v>
      </c>
      <c r="L91" s="128">
        <f>'Daftar Pegawai'!S92</f>
        <v>0</v>
      </c>
      <c r="M91" s="128">
        <f>'Daftar Pegawai'!U92</f>
        <v>0</v>
      </c>
      <c r="N91" s="128">
        <f t="shared" si="3"/>
        <v>0</v>
      </c>
    </row>
    <row r="92" spans="1:14" x14ac:dyDescent="0.25">
      <c r="A92" s="121">
        <f t="shared" si="2"/>
        <v>89</v>
      </c>
      <c r="B92" s="121">
        <f>'Daftar Pegawai'!B93</f>
        <v>0</v>
      </c>
      <c r="C92" s="121">
        <f>'Daftar Pegawai'!C93</f>
        <v>0</v>
      </c>
      <c r="D92" s="128">
        <f>IF('Rekap Pemotongan'!F96="",0%,100%-'Rekap Pemotongan'!F96)</f>
        <v>1</v>
      </c>
      <c r="E92" s="128">
        <f>'Daftar Pegawai'!K93</f>
        <v>0</v>
      </c>
      <c r="F92" s="128">
        <f>'Rekap Harian'!H99
+'Rekap Harian'!O99
+'Rekap Harian'!V99
+'Rekap Harian'!AC99
+'Rekap Harian'!AJ99
+'Rekap Harian'!AQ99
+'Rekap Harian'!AX99
+'Rekap Harian'!BE99
+'Rekap Harian'!BL99
+'Rekap Harian'!BS99
+'Rekap Harian'!BZ99
+'Rekap Harian'!CG99
+'Rekap Harian'!CN99
+'Rekap Harian'!CU99
+'Rekap Harian'!DB99
+'Rekap Harian'!DI99
+'Rekap Harian'!DP99
+'Rekap Harian'!DW99
+'Rekap Harian'!ED99
+'Rekap Harian'!EK99
+'Rekap Harian'!ER99
+'Rekap Harian'!EY99
+'Rekap Harian'!FF99
+'Rekap Harian'!FM99
+'Rekap Harian'!FT99
+'Rekap Harian'!GA99
+'Rekap Harian'!GH99
+'Rekap Harian'!GO99
+'Rekap Harian'!GV99
+'Rekap Harian'!HC99
+'Rekap Harian'!HJ99</f>
        <v>0</v>
      </c>
      <c r="G92" s="128">
        <f>'Rekap Harian'!HN99*3%</f>
        <v>0</v>
      </c>
      <c r="H92" s="128">
        <f>'Rekap Harian'!I99
+'Rekap Harian'!J99
+'Rekap Harian'!P99
+'Rekap Harian'!Q99
+'Rekap Harian'!W99
+'Rekap Harian'!X99
+'Rekap Harian'!AD99
+'Rekap Harian'!AE99
+'Rekap Harian'!AK99
+'Rekap Harian'!AL99
+'Rekap Harian'!AR99
+'Rekap Harian'!AS99
+'Rekap Harian'!AY99
+'Rekap Harian'!AZ99
+'Rekap Harian'!BF99
+'Rekap Harian'!BG99
+'Rekap Harian'!BM99
+'Rekap Harian'!BN99
+'Rekap Harian'!BT99
+'Rekap Harian'!BU99
+'Rekap Harian'!CA99
+'Rekap Harian'!CB99
+'Rekap Harian'!CH99
+'Rekap Harian'!CI99
+'Rekap Harian'!CO99
+'Rekap Harian'!CP99
+'Rekap Harian'!CV99
+'Rekap Harian'!CW99
+'Rekap Harian'!DC99
+'Rekap Harian'!DD99
+'Rekap Harian'!DJ99
+'Rekap Harian'!AK99
+'Rekap Harian'!DQ99
+'Rekap Harian'!DR99
+'Rekap Harian'!DX99
+'Rekap Harian'!DY99
+'Rekap Harian'!EE99
+'Rekap Harian'!EF99
+'Rekap Harian'!EL99
+'Rekap Harian'!EM99
+'Rekap Harian'!ES99
+'Rekap Harian'!ET99
+'Rekap Harian'!EZ99
+'Rekap Harian'!FA99
+'Rekap Harian'!FG99
+'Rekap Harian'!FH99
+'Rekap Harian'!FN99
+'Rekap Harian'!FO99
+'Rekap Harian'!FU99
+'Rekap Harian'!FV99
+'Rekap Harian'!GB99
+'Rekap Harian'!GC99
+'Rekap Harian'!GI99
+'Rekap Harian'!GJ99
+'Rekap Harian'!GP99
+'Rekap Harian'!GQ99
+'Rekap Harian'!GW99
+'Rekap Harian'!GX99
+'Rekap Harian'!HD99
+'Rekap Harian'!HE99
+'Rekap Harian'!HK99
+'Rekap Harian'!HL99</f>
        <v>0</v>
      </c>
      <c r="I92" s="128">
        <f>'Daftar Pegawai'!M93</f>
        <v>0</v>
      </c>
      <c r="J92" s="128">
        <f>'Daftar Pegawai'!O93</f>
        <v>0</v>
      </c>
      <c r="K92" s="128">
        <f>'Daftar Pegawai'!Q93</f>
        <v>0</v>
      </c>
      <c r="L92" s="128">
        <f>'Daftar Pegawai'!S93</f>
        <v>0</v>
      </c>
      <c r="M92" s="128">
        <f>'Daftar Pegawai'!U93</f>
        <v>0</v>
      </c>
      <c r="N92" s="128">
        <f t="shared" si="3"/>
        <v>0</v>
      </c>
    </row>
    <row r="93" spans="1:14" x14ac:dyDescent="0.25">
      <c r="A93" s="121">
        <f t="shared" si="2"/>
        <v>90</v>
      </c>
      <c r="B93" s="121">
        <f>'Daftar Pegawai'!B94</f>
        <v>0</v>
      </c>
      <c r="C93" s="121">
        <f>'Daftar Pegawai'!C94</f>
        <v>0</v>
      </c>
      <c r="D93" s="128">
        <f>IF('Rekap Pemotongan'!F97="",0%,100%-'Rekap Pemotongan'!F97)</f>
        <v>1</v>
      </c>
      <c r="E93" s="128">
        <f>'Daftar Pegawai'!K94</f>
        <v>0</v>
      </c>
      <c r="F93" s="128">
        <f>'Rekap Harian'!H100
+'Rekap Harian'!O100
+'Rekap Harian'!V100
+'Rekap Harian'!AC100
+'Rekap Harian'!AJ100
+'Rekap Harian'!AQ100
+'Rekap Harian'!AX100
+'Rekap Harian'!BE100
+'Rekap Harian'!BL100
+'Rekap Harian'!BS100
+'Rekap Harian'!BZ100
+'Rekap Harian'!CG100
+'Rekap Harian'!CN100
+'Rekap Harian'!CU100
+'Rekap Harian'!DB100
+'Rekap Harian'!DI100
+'Rekap Harian'!DP100
+'Rekap Harian'!DW100
+'Rekap Harian'!ED100
+'Rekap Harian'!EK100
+'Rekap Harian'!ER100
+'Rekap Harian'!EY100
+'Rekap Harian'!FF100
+'Rekap Harian'!FM100
+'Rekap Harian'!FT100
+'Rekap Harian'!GA100
+'Rekap Harian'!GH100
+'Rekap Harian'!GO100
+'Rekap Harian'!GV100
+'Rekap Harian'!HC100
+'Rekap Harian'!HJ100</f>
        <v>0</v>
      </c>
      <c r="G93" s="128">
        <f>'Rekap Harian'!HN100*3%</f>
        <v>0</v>
      </c>
      <c r="H93" s="128">
        <f>'Rekap Harian'!I100
+'Rekap Harian'!J100
+'Rekap Harian'!P100
+'Rekap Harian'!Q100
+'Rekap Harian'!W100
+'Rekap Harian'!X100
+'Rekap Harian'!AD100
+'Rekap Harian'!AE100
+'Rekap Harian'!AK100
+'Rekap Harian'!AL100
+'Rekap Harian'!AR100
+'Rekap Harian'!AS100
+'Rekap Harian'!AY100
+'Rekap Harian'!AZ100
+'Rekap Harian'!BF100
+'Rekap Harian'!BG100
+'Rekap Harian'!BM100
+'Rekap Harian'!BN100
+'Rekap Harian'!BT100
+'Rekap Harian'!BU100
+'Rekap Harian'!CA100
+'Rekap Harian'!CB100
+'Rekap Harian'!CH100
+'Rekap Harian'!CI100
+'Rekap Harian'!CO100
+'Rekap Harian'!CP100
+'Rekap Harian'!CV100
+'Rekap Harian'!CW100
+'Rekap Harian'!DC100
+'Rekap Harian'!DD100
+'Rekap Harian'!DJ100
+'Rekap Harian'!AK100
+'Rekap Harian'!DQ100
+'Rekap Harian'!DR100
+'Rekap Harian'!DX100
+'Rekap Harian'!DY100
+'Rekap Harian'!EE100
+'Rekap Harian'!EF100
+'Rekap Harian'!EL100
+'Rekap Harian'!EM100
+'Rekap Harian'!ES100
+'Rekap Harian'!ET100
+'Rekap Harian'!EZ100
+'Rekap Harian'!FA100
+'Rekap Harian'!FG100
+'Rekap Harian'!FH100
+'Rekap Harian'!FN100
+'Rekap Harian'!FO100
+'Rekap Harian'!FU100
+'Rekap Harian'!FV100
+'Rekap Harian'!GB100
+'Rekap Harian'!GC100
+'Rekap Harian'!GI100
+'Rekap Harian'!GJ100
+'Rekap Harian'!GP100
+'Rekap Harian'!GQ100
+'Rekap Harian'!GW100
+'Rekap Harian'!GX100
+'Rekap Harian'!HD100
+'Rekap Harian'!HE100
+'Rekap Harian'!HK100
+'Rekap Harian'!HL100</f>
        <v>0</v>
      </c>
      <c r="I93" s="128">
        <f>'Daftar Pegawai'!M94</f>
        <v>0</v>
      </c>
      <c r="J93" s="128">
        <f>'Daftar Pegawai'!O94</f>
        <v>0</v>
      </c>
      <c r="K93" s="128">
        <f>'Daftar Pegawai'!Q94</f>
        <v>0</v>
      </c>
      <c r="L93" s="128">
        <f>'Daftar Pegawai'!S94</f>
        <v>0</v>
      </c>
      <c r="M93" s="128">
        <f>'Daftar Pegawai'!U94</f>
        <v>0</v>
      </c>
      <c r="N93" s="128">
        <f t="shared" si="3"/>
        <v>0</v>
      </c>
    </row>
    <row r="94" spans="1:14" x14ac:dyDescent="0.25">
      <c r="A94" s="121">
        <f t="shared" si="2"/>
        <v>91</v>
      </c>
      <c r="B94" s="121">
        <f>'Daftar Pegawai'!B95</f>
        <v>0</v>
      </c>
      <c r="C94" s="121">
        <f>'Daftar Pegawai'!C95</f>
        <v>0</v>
      </c>
      <c r="D94" s="128">
        <f>IF('Rekap Pemotongan'!F98="",0%,100%-'Rekap Pemotongan'!F98)</f>
        <v>1</v>
      </c>
      <c r="E94" s="128">
        <f>'Daftar Pegawai'!K95</f>
        <v>0</v>
      </c>
      <c r="F94" s="128">
        <f>'Rekap Harian'!H101
+'Rekap Harian'!O101
+'Rekap Harian'!V101
+'Rekap Harian'!AC101
+'Rekap Harian'!AJ101
+'Rekap Harian'!AQ101
+'Rekap Harian'!AX101
+'Rekap Harian'!BE101
+'Rekap Harian'!BL101
+'Rekap Harian'!BS101
+'Rekap Harian'!BZ101
+'Rekap Harian'!CG101
+'Rekap Harian'!CN101
+'Rekap Harian'!CU101
+'Rekap Harian'!DB101
+'Rekap Harian'!DI101
+'Rekap Harian'!DP101
+'Rekap Harian'!DW101
+'Rekap Harian'!ED101
+'Rekap Harian'!EK101
+'Rekap Harian'!ER101
+'Rekap Harian'!EY101
+'Rekap Harian'!FF101
+'Rekap Harian'!FM101
+'Rekap Harian'!FT101
+'Rekap Harian'!GA101
+'Rekap Harian'!GH101
+'Rekap Harian'!GO101
+'Rekap Harian'!GV101
+'Rekap Harian'!HC101
+'Rekap Harian'!HJ101</f>
        <v>0</v>
      </c>
      <c r="G94" s="128">
        <f>'Rekap Harian'!HN101*3%</f>
        <v>0</v>
      </c>
      <c r="H94" s="128">
        <f>'Rekap Harian'!I101
+'Rekap Harian'!J101
+'Rekap Harian'!P101
+'Rekap Harian'!Q101
+'Rekap Harian'!W101
+'Rekap Harian'!X101
+'Rekap Harian'!AD101
+'Rekap Harian'!AE101
+'Rekap Harian'!AK101
+'Rekap Harian'!AL101
+'Rekap Harian'!AR101
+'Rekap Harian'!AS101
+'Rekap Harian'!AY101
+'Rekap Harian'!AZ101
+'Rekap Harian'!BF101
+'Rekap Harian'!BG101
+'Rekap Harian'!BM101
+'Rekap Harian'!BN101
+'Rekap Harian'!BT101
+'Rekap Harian'!BU101
+'Rekap Harian'!CA101
+'Rekap Harian'!CB101
+'Rekap Harian'!CH101
+'Rekap Harian'!CI101
+'Rekap Harian'!CO101
+'Rekap Harian'!CP101
+'Rekap Harian'!CV101
+'Rekap Harian'!CW101
+'Rekap Harian'!DC101
+'Rekap Harian'!DD101
+'Rekap Harian'!DJ101
+'Rekap Harian'!AK101
+'Rekap Harian'!DQ101
+'Rekap Harian'!DR101
+'Rekap Harian'!DX101
+'Rekap Harian'!DY101
+'Rekap Harian'!EE101
+'Rekap Harian'!EF101
+'Rekap Harian'!EL101
+'Rekap Harian'!EM101
+'Rekap Harian'!ES101
+'Rekap Harian'!ET101
+'Rekap Harian'!EZ101
+'Rekap Harian'!FA101
+'Rekap Harian'!FG101
+'Rekap Harian'!FH101
+'Rekap Harian'!FN101
+'Rekap Harian'!FO101
+'Rekap Harian'!FU101
+'Rekap Harian'!FV101
+'Rekap Harian'!GB101
+'Rekap Harian'!GC101
+'Rekap Harian'!GI101
+'Rekap Harian'!GJ101
+'Rekap Harian'!GP101
+'Rekap Harian'!GQ101
+'Rekap Harian'!GW101
+'Rekap Harian'!GX101
+'Rekap Harian'!HD101
+'Rekap Harian'!HE101
+'Rekap Harian'!HK101
+'Rekap Harian'!HL101</f>
        <v>0</v>
      </c>
      <c r="I94" s="128">
        <f>'Daftar Pegawai'!M95</f>
        <v>0</v>
      </c>
      <c r="J94" s="128">
        <f>'Daftar Pegawai'!O95</f>
        <v>0</v>
      </c>
      <c r="K94" s="128">
        <f>'Daftar Pegawai'!Q95</f>
        <v>0</v>
      </c>
      <c r="L94" s="128">
        <f>'Daftar Pegawai'!S95</f>
        <v>0</v>
      </c>
      <c r="M94" s="128">
        <f>'Daftar Pegawai'!U95</f>
        <v>0</v>
      </c>
      <c r="N94" s="128">
        <f t="shared" si="3"/>
        <v>0</v>
      </c>
    </row>
    <row r="95" spans="1:14" x14ac:dyDescent="0.25">
      <c r="A95" s="121">
        <f t="shared" si="2"/>
        <v>92</v>
      </c>
      <c r="B95" s="121">
        <f>'Daftar Pegawai'!B96</f>
        <v>0</v>
      </c>
      <c r="C95" s="121">
        <f>'Daftar Pegawai'!C96</f>
        <v>0</v>
      </c>
      <c r="D95" s="128">
        <f>IF('Rekap Pemotongan'!F99="",0%,100%-'Rekap Pemotongan'!F99)</f>
        <v>1</v>
      </c>
      <c r="E95" s="128">
        <f>'Daftar Pegawai'!K96</f>
        <v>0</v>
      </c>
      <c r="F95" s="128">
        <f>'Rekap Harian'!H102
+'Rekap Harian'!O102
+'Rekap Harian'!V102
+'Rekap Harian'!AC102
+'Rekap Harian'!AJ102
+'Rekap Harian'!AQ102
+'Rekap Harian'!AX102
+'Rekap Harian'!BE102
+'Rekap Harian'!BL102
+'Rekap Harian'!BS102
+'Rekap Harian'!BZ102
+'Rekap Harian'!CG102
+'Rekap Harian'!CN102
+'Rekap Harian'!CU102
+'Rekap Harian'!DB102
+'Rekap Harian'!DI102
+'Rekap Harian'!DP102
+'Rekap Harian'!DW102
+'Rekap Harian'!ED102
+'Rekap Harian'!EK102
+'Rekap Harian'!ER102
+'Rekap Harian'!EY102
+'Rekap Harian'!FF102
+'Rekap Harian'!FM102
+'Rekap Harian'!FT102
+'Rekap Harian'!GA102
+'Rekap Harian'!GH102
+'Rekap Harian'!GO102
+'Rekap Harian'!GV102
+'Rekap Harian'!HC102
+'Rekap Harian'!HJ102</f>
        <v>0</v>
      </c>
      <c r="G95" s="128">
        <f>'Rekap Harian'!HN102*3%</f>
        <v>0</v>
      </c>
      <c r="H95" s="128">
        <f>'Rekap Harian'!I102
+'Rekap Harian'!J102
+'Rekap Harian'!P102
+'Rekap Harian'!Q102
+'Rekap Harian'!W102
+'Rekap Harian'!X102
+'Rekap Harian'!AD102
+'Rekap Harian'!AE102
+'Rekap Harian'!AK102
+'Rekap Harian'!AL102
+'Rekap Harian'!AR102
+'Rekap Harian'!AS102
+'Rekap Harian'!AY102
+'Rekap Harian'!AZ102
+'Rekap Harian'!BF102
+'Rekap Harian'!BG102
+'Rekap Harian'!BM102
+'Rekap Harian'!BN102
+'Rekap Harian'!BT102
+'Rekap Harian'!BU102
+'Rekap Harian'!CA102
+'Rekap Harian'!CB102
+'Rekap Harian'!CH102
+'Rekap Harian'!CI102
+'Rekap Harian'!CO102
+'Rekap Harian'!CP102
+'Rekap Harian'!CV102
+'Rekap Harian'!CW102
+'Rekap Harian'!DC102
+'Rekap Harian'!DD102
+'Rekap Harian'!DJ102
+'Rekap Harian'!AK102
+'Rekap Harian'!DQ102
+'Rekap Harian'!DR102
+'Rekap Harian'!DX102
+'Rekap Harian'!DY102
+'Rekap Harian'!EE102
+'Rekap Harian'!EF102
+'Rekap Harian'!EL102
+'Rekap Harian'!EM102
+'Rekap Harian'!ES102
+'Rekap Harian'!ET102
+'Rekap Harian'!EZ102
+'Rekap Harian'!FA102
+'Rekap Harian'!FG102
+'Rekap Harian'!FH102
+'Rekap Harian'!FN102
+'Rekap Harian'!FO102
+'Rekap Harian'!FU102
+'Rekap Harian'!FV102
+'Rekap Harian'!GB102
+'Rekap Harian'!GC102
+'Rekap Harian'!GI102
+'Rekap Harian'!GJ102
+'Rekap Harian'!GP102
+'Rekap Harian'!GQ102
+'Rekap Harian'!GW102
+'Rekap Harian'!GX102
+'Rekap Harian'!HD102
+'Rekap Harian'!HE102
+'Rekap Harian'!HK102
+'Rekap Harian'!HL102</f>
        <v>0</v>
      </c>
      <c r="I95" s="128">
        <f>'Daftar Pegawai'!M96</f>
        <v>0</v>
      </c>
      <c r="J95" s="128">
        <f>'Daftar Pegawai'!O96</f>
        <v>0</v>
      </c>
      <c r="K95" s="128">
        <f>'Daftar Pegawai'!Q96</f>
        <v>0</v>
      </c>
      <c r="L95" s="128">
        <f>'Daftar Pegawai'!S96</f>
        <v>0</v>
      </c>
      <c r="M95" s="128">
        <f>'Daftar Pegawai'!U96</f>
        <v>0</v>
      </c>
      <c r="N95" s="128">
        <f t="shared" si="3"/>
        <v>0</v>
      </c>
    </row>
    <row r="96" spans="1:14" x14ac:dyDescent="0.25">
      <c r="A96" s="121">
        <f t="shared" si="2"/>
        <v>93</v>
      </c>
      <c r="B96" s="121">
        <f>'Daftar Pegawai'!B97</f>
        <v>0</v>
      </c>
      <c r="C96" s="121">
        <f>'Daftar Pegawai'!C97</f>
        <v>0</v>
      </c>
      <c r="D96" s="128">
        <f>IF('Rekap Pemotongan'!F100="",0%,100%-'Rekap Pemotongan'!F100)</f>
        <v>1</v>
      </c>
      <c r="E96" s="128">
        <f>'Daftar Pegawai'!K97</f>
        <v>0</v>
      </c>
      <c r="F96" s="128">
        <f>'Rekap Harian'!H103
+'Rekap Harian'!O103
+'Rekap Harian'!V103
+'Rekap Harian'!AC103
+'Rekap Harian'!AJ103
+'Rekap Harian'!AQ103
+'Rekap Harian'!AX103
+'Rekap Harian'!BE103
+'Rekap Harian'!BL103
+'Rekap Harian'!BS103
+'Rekap Harian'!BZ103
+'Rekap Harian'!CG103
+'Rekap Harian'!CN103
+'Rekap Harian'!CU103
+'Rekap Harian'!DB103
+'Rekap Harian'!DI103
+'Rekap Harian'!DP103
+'Rekap Harian'!DW103
+'Rekap Harian'!ED103
+'Rekap Harian'!EK103
+'Rekap Harian'!ER103
+'Rekap Harian'!EY103
+'Rekap Harian'!FF103
+'Rekap Harian'!FM103
+'Rekap Harian'!FT103
+'Rekap Harian'!GA103
+'Rekap Harian'!GH103
+'Rekap Harian'!GO103
+'Rekap Harian'!GV103
+'Rekap Harian'!HC103
+'Rekap Harian'!HJ103</f>
        <v>0</v>
      </c>
      <c r="G96" s="128">
        <f>'Rekap Harian'!HN103*3%</f>
        <v>0</v>
      </c>
      <c r="H96" s="128">
        <f>'Rekap Harian'!I103
+'Rekap Harian'!J103
+'Rekap Harian'!P103
+'Rekap Harian'!Q103
+'Rekap Harian'!W103
+'Rekap Harian'!X103
+'Rekap Harian'!AD103
+'Rekap Harian'!AE103
+'Rekap Harian'!AK103
+'Rekap Harian'!AL103
+'Rekap Harian'!AR103
+'Rekap Harian'!AS103
+'Rekap Harian'!AY103
+'Rekap Harian'!AZ103
+'Rekap Harian'!BF103
+'Rekap Harian'!BG103
+'Rekap Harian'!BM103
+'Rekap Harian'!BN103
+'Rekap Harian'!BT103
+'Rekap Harian'!BU103
+'Rekap Harian'!CA103
+'Rekap Harian'!CB103
+'Rekap Harian'!CH103
+'Rekap Harian'!CI103
+'Rekap Harian'!CO103
+'Rekap Harian'!CP103
+'Rekap Harian'!CV103
+'Rekap Harian'!CW103
+'Rekap Harian'!DC103
+'Rekap Harian'!DD103
+'Rekap Harian'!DJ103
+'Rekap Harian'!AK103
+'Rekap Harian'!DQ103
+'Rekap Harian'!DR103
+'Rekap Harian'!DX103
+'Rekap Harian'!DY103
+'Rekap Harian'!EE103
+'Rekap Harian'!EF103
+'Rekap Harian'!EL103
+'Rekap Harian'!EM103
+'Rekap Harian'!ES103
+'Rekap Harian'!ET103
+'Rekap Harian'!EZ103
+'Rekap Harian'!FA103
+'Rekap Harian'!FG103
+'Rekap Harian'!FH103
+'Rekap Harian'!FN103
+'Rekap Harian'!FO103
+'Rekap Harian'!FU103
+'Rekap Harian'!FV103
+'Rekap Harian'!GB103
+'Rekap Harian'!GC103
+'Rekap Harian'!GI103
+'Rekap Harian'!GJ103
+'Rekap Harian'!GP103
+'Rekap Harian'!GQ103
+'Rekap Harian'!GW103
+'Rekap Harian'!GX103
+'Rekap Harian'!HD103
+'Rekap Harian'!HE103
+'Rekap Harian'!HK103
+'Rekap Harian'!HL103</f>
        <v>0</v>
      </c>
      <c r="I96" s="128">
        <f>'Daftar Pegawai'!M97</f>
        <v>0</v>
      </c>
      <c r="J96" s="128">
        <f>'Daftar Pegawai'!O97</f>
        <v>0</v>
      </c>
      <c r="K96" s="128">
        <f>'Daftar Pegawai'!Q97</f>
        <v>0</v>
      </c>
      <c r="L96" s="128">
        <f>'Daftar Pegawai'!S97</f>
        <v>0</v>
      </c>
      <c r="M96" s="128">
        <f>'Daftar Pegawai'!U97</f>
        <v>0</v>
      </c>
      <c r="N96" s="128">
        <f t="shared" si="3"/>
        <v>0</v>
      </c>
    </row>
    <row r="97" spans="1:14" x14ac:dyDescent="0.25">
      <c r="A97" s="121">
        <f t="shared" si="2"/>
        <v>94</v>
      </c>
      <c r="B97" s="121">
        <f>'Daftar Pegawai'!B98</f>
        <v>0</v>
      </c>
      <c r="C97" s="121">
        <f>'Daftar Pegawai'!C98</f>
        <v>0</v>
      </c>
      <c r="D97" s="128">
        <f>IF('Rekap Pemotongan'!F101="",0%,100%-'Rekap Pemotongan'!F101)</f>
        <v>1</v>
      </c>
      <c r="E97" s="128">
        <f>'Daftar Pegawai'!K98</f>
        <v>0</v>
      </c>
      <c r="F97" s="128">
        <f>'Rekap Harian'!H104
+'Rekap Harian'!O104
+'Rekap Harian'!V104
+'Rekap Harian'!AC104
+'Rekap Harian'!AJ104
+'Rekap Harian'!AQ104
+'Rekap Harian'!AX104
+'Rekap Harian'!BE104
+'Rekap Harian'!BL104
+'Rekap Harian'!BS104
+'Rekap Harian'!BZ104
+'Rekap Harian'!CG104
+'Rekap Harian'!CN104
+'Rekap Harian'!CU104
+'Rekap Harian'!DB104
+'Rekap Harian'!DI104
+'Rekap Harian'!DP104
+'Rekap Harian'!DW104
+'Rekap Harian'!ED104
+'Rekap Harian'!EK104
+'Rekap Harian'!ER104
+'Rekap Harian'!EY104
+'Rekap Harian'!FF104
+'Rekap Harian'!FM104
+'Rekap Harian'!FT104
+'Rekap Harian'!GA104
+'Rekap Harian'!GH104
+'Rekap Harian'!GO104
+'Rekap Harian'!GV104
+'Rekap Harian'!HC104
+'Rekap Harian'!HJ104</f>
        <v>0</v>
      </c>
      <c r="G97" s="128">
        <f>'Rekap Harian'!HN104*3%</f>
        <v>0</v>
      </c>
      <c r="H97" s="128">
        <f>'Rekap Harian'!I104
+'Rekap Harian'!J104
+'Rekap Harian'!P104
+'Rekap Harian'!Q104
+'Rekap Harian'!W104
+'Rekap Harian'!X104
+'Rekap Harian'!AD104
+'Rekap Harian'!AE104
+'Rekap Harian'!AK104
+'Rekap Harian'!AL104
+'Rekap Harian'!AR104
+'Rekap Harian'!AS104
+'Rekap Harian'!AY104
+'Rekap Harian'!AZ104
+'Rekap Harian'!BF104
+'Rekap Harian'!BG104
+'Rekap Harian'!BM104
+'Rekap Harian'!BN104
+'Rekap Harian'!BT104
+'Rekap Harian'!BU104
+'Rekap Harian'!CA104
+'Rekap Harian'!CB104
+'Rekap Harian'!CH104
+'Rekap Harian'!CI104
+'Rekap Harian'!CO104
+'Rekap Harian'!CP104
+'Rekap Harian'!CV104
+'Rekap Harian'!CW104
+'Rekap Harian'!DC104
+'Rekap Harian'!DD104
+'Rekap Harian'!DJ104
+'Rekap Harian'!AK104
+'Rekap Harian'!DQ104
+'Rekap Harian'!DR104
+'Rekap Harian'!DX104
+'Rekap Harian'!DY104
+'Rekap Harian'!EE104
+'Rekap Harian'!EF104
+'Rekap Harian'!EL104
+'Rekap Harian'!EM104
+'Rekap Harian'!ES104
+'Rekap Harian'!ET104
+'Rekap Harian'!EZ104
+'Rekap Harian'!FA104
+'Rekap Harian'!FG104
+'Rekap Harian'!FH104
+'Rekap Harian'!FN104
+'Rekap Harian'!FO104
+'Rekap Harian'!FU104
+'Rekap Harian'!FV104
+'Rekap Harian'!GB104
+'Rekap Harian'!GC104
+'Rekap Harian'!GI104
+'Rekap Harian'!GJ104
+'Rekap Harian'!GP104
+'Rekap Harian'!GQ104
+'Rekap Harian'!GW104
+'Rekap Harian'!GX104
+'Rekap Harian'!HD104
+'Rekap Harian'!HE104
+'Rekap Harian'!HK104
+'Rekap Harian'!HL104</f>
        <v>0</v>
      </c>
      <c r="I97" s="128">
        <f>'Daftar Pegawai'!M98</f>
        <v>0</v>
      </c>
      <c r="J97" s="128">
        <f>'Daftar Pegawai'!O98</f>
        <v>0</v>
      </c>
      <c r="K97" s="128">
        <f>'Daftar Pegawai'!Q98</f>
        <v>0</v>
      </c>
      <c r="L97" s="128">
        <f>'Daftar Pegawai'!S98</f>
        <v>0</v>
      </c>
      <c r="M97" s="128">
        <f>'Daftar Pegawai'!U98</f>
        <v>0</v>
      </c>
      <c r="N97" s="128">
        <f t="shared" si="3"/>
        <v>0</v>
      </c>
    </row>
    <row r="98" spans="1:14" x14ac:dyDescent="0.25">
      <c r="A98" s="121">
        <f t="shared" si="2"/>
        <v>95</v>
      </c>
      <c r="B98" s="121">
        <f>'Daftar Pegawai'!B99</f>
        <v>0</v>
      </c>
      <c r="C98" s="121">
        <f>'Daftar Pegawai'!C99</f>
        <v>0</v>
      </c>
      <c r="D98" s="128">
        <f>IF('Rekap Pemotongan'!F102="",0%,100%-'Rekap Pemotongan'!F102)</f>
        <v>1</v>
      </c>
      <c r="E98" s="128">
        <f>'Daftar Pegawai'!K99</f>
        <v>0</v>
      </c>
      <c r="F98" s="128">
        <f>'Rekap Harian'!H105
+'Rekap Harian'!O105
+'Rekap Harian'!V105
+'Rekap Harian'!AC105
+'Rekap Harian'!AJ105
+'Rekap Harian'!AQ105
+'Rekap Harian'!AX105
+'Rekap Harian'!BE105
+'Rekap Harian'!BL105
+'Rekap Harian'!BS105
+'Rekap Harian'!BZ105
+'Rekap Harian'!CG105
+'Rekap Harian'!CN105
+'Rekap Harian'!CU105
+'Rekap Harian'!DB105
+'Rekap Harian'!DI105
+'Rekap Harian'!DP105
+'Rekap Harian'!DW105
+'Rekap Harian'!ED105
+'Rekap Harian'!EK105
+'Rekap Harian'!ER105
+'Rekap Harian'!EY105
+'Rekap Harian'!FF105
+'Rekap Harian'!FM105
+'Rekap Harian'!FT105
+'Rekap Harian'!GA105
+'Rekap Harian'!GH105
+'Rekap Harian'!GO105
+'Rekap Harian'!GV105
+'Rekap Harian'!HC105
+'Rekap Harian'!HJ105</f>
        <v>0</v>
      </c>
      <c r="G98" s="128">
        <f>'Rekap Harian'!HN105*3%</f>
        <v>0</v>
      </c>
      <c r="H98" s="128">
        <f>'Rekap Harian'!I105
+'Rekap Harian'!J105
+'Rekap Harian'!P105
+'Rekap Harian'!Q105
+'Rekap Harian'!W105
+'Rekap Harian'!X105
+'Rekap Harian'!AD105
+'Rekap Harian'!AE105
+'Rekap Harian'!AK105
+'Rekap Harian'!AL105
+'Rekap Harian'!AR105
+'Rekap Harian'!AS105
+'Rekap Harian'!AY105
+'Rekap Harian'!AZ105
+'Rekap Harian'!BF105
+'Rekap Harian'!BG105
+'Rekap Harian'!BM105
+'Rekap Harian'!BN105
+'Rekap Harian'!BT105
+'Rekap Harian'!BU105
+'Rekap Harian'!CA105
+'Rekap Harian'!CB105
+'Rekap Harian'!CH105
+'Rekap Harian'!CI105
+'Rekap Harian'!CO105
+'Rekap Harian'!CP105
+'Rekap Harian'!CV105
+'Rekap Harian'!CW105
+'Rekap Harian'!DC105
+'Rekap Harian'!DD105
+'Rekap Harian'!DJ105
+'Rekap Harian'!AK105
+'Rekap Harian'!DQ105
+'Rekap Harian'!DR105
+'Rekap Harian'!DX105
+'Rekap Harian'!DY105
+'Rekap Harian'!EE105
+'Rekap Harian'!EF105
+'Rekap Harian'!EL105
+'Rekap Harian'!EM105
+'Rekap Harian'!ES105
+'Rekap Harian'!ET105
+'Rekap Harian'!EZ105
+'Rekap Harian'!FA105
+'Rekap Harian'!FG105
+'Rekap Harian'!FH105
+'Rekap Harian'!FN105
+'Rekap Harian'!FO105
+'Rekap Harian'!FU105
+'Rekap Harian'!FV105
+'Rekap Harian'!GB105
+'Rekap Harian'!GC105
+'Rekap Harian'!GI105
+'Rekap Harian'!GJ105
+'Rekap Harian'!GP105
+'Rekap Harian'!GQ105
+'Rekap Harian'!GW105
+'Rekap Harian'!GX105
+'Rekap Harian'!HD105
+'Rekap Harian'!HE105
+'Rekap Harian'!HK105
+'Rekap Harian'!HL105</f>
        <v>0</v>
      </c>
      <c r="I98" s="128">
        <f>'Daftar Pegawai'!M99</f>
        <v>0</v>
      </c>
      <c r="J98" s="128">
        <f>'Daftar Pegawai'!O99</f>
        <v>0</v>
      </c>
      <c r="K98" s="128">
        <f>'Daftar Pegawai'!Q99</f>
        <v>0</v>
      </c>
      <c r="L98" s="128">
        <f>'Daftar Pegawai'!S99</f>
        <v>0</v>
      </c>
      <c r="M98" s="128">
        <f>'Daftar Pegawai'!U99</f>
        <v>0</v>
      </c>
      <c r="N98" s="128">
        <f t="shared" si="3"/>
        <v>0</v>
      </c>
    </row>
    <row r="99" spans="1:14" x14ac:dyDescent="0.25">
      <c r="A99" s="121">
        <f t="shared" si="2"/>
        <v>96</v>
      </c>
      <c r="B99" s="121">
        <f>'Daftar Pegawai'!B100</f>
        <v>0</v>
      </c>
      <c r="C99" s="121">
        <f>'Daftar Pegawai'!C100</f>
        <v>0</v>
      </c>
      <c r="D99" s="128">
        <f>IF('Rekap Pemotongan'!F103="",0%,100%-'Rekap Pemotongan'!F103)</f>
        <v>1</v>
      </c>
      <c r="E99" s="128">
        <f>'Daftar Pegawai'!K100</f>
        <v>0</v>
      </c>
      <c r="F99" s="128">
        <f>'Rekap Harian'!H106
+'Rekap Harian'!O106
+'Rekap Harian'!V106
+'Rekap Harian'!AC106
+'Rekap Harian'!AJ106
+'Rekap Harian'!AQ106
+'Rekap Harian'!AX106
+'Rekap Harian'!BE106
+'Rekap Harian'!BL106
+'Rekap Harian'!BS106
+'Rekap Harian'!BZ106
+'Rekap Harian'!CG106
+'Rekap Harian'!CN106
+'Rekap Harian'!CU106
+'Rekap Harian'!DB106
+'Rekap Harian'!DI106
+'Rekap Harian'!DP106
+'Rekap Harian'!DW106
+'Rekap Harian'!ED106
+'Rekap Harian'!EK106
+'Rekap Harian'!ER106
+'Rekap Harian'!EY106
+'Rekap Harian'!FF106
+'Rekap Harian'!FM106
+'Rekap Harian'!FT106
+'Rekap Harian'!GA106
+'Rekap Harian'!GH106
+'Rekap Harian'!GO106
+'Rekap Harian'!GV106
+'Rekap Harian'!HC106
+'Rekap Harian'!HJ106</f>
        <v>0</v>
      </c>
      <c r="G99" s="128">
        <f>'Rekap Harian'!HN106*3%</f>
        <v>0</v>
      </c>
      <c r="H99" s="128">
        <f>'Rekap Harian'!I106
+'Rekap Harian'!J106
+'Rekap Harian'!P106
+'Rekap Harian'!Q106
+'Rekap Harian'!W106
+'Rekap Harian'!X106
+'Rekap Harian'!AD106
+'Rekap Harian'!AE106
+'Rekap Harian'!AK106
+'Rekap Harian'!AL106
+'Rekap Harian'!AR106
+'Rekap Harian'!AS106
+'Rekap Harian'!AY106
+'Rekap Harian'!AZ106
+'Rekap Harian'!BF106
+'Rekap Harian'!BG106
+'Rekap Harian'!BM106
+'Rekap Harian'!BN106
+'Rekap Harian'!BT106
+'Rekap Harian'!BU106
+'Rekap Harian'!CA106
+'Rekap Harian'!CB106
+'Rekap Harian'!CH106
+'Rekap Harian'!CI106
+'Rekap Harian'!CO106
+'Rekap Harian'!CP106
+'Rekap Harian'!CV106
+'Rekap Harian'!CW106
+'Rekap Harian'!DC106
+'Rekap Harian'!DD106
+'Rekap Harian'!DJ106
+'Rekap Harian'!AK106
+'Rekap Harian'!DQ106
+'Rekap Harian'!DR106
+'Rekap Harian'!DX106
+'Rekap Harian'!DY106
+'Rekap Harian'!EE106
+'Rekap Harian'!EF106
+'Rekap Harian'!EL106
+'Rekap Harian'!EM106
+'Rekap Harian'!ES106
+'Rekap Harian'!ET106
+'Rekap Harian'!EZ106
+'Rekap Harian'!FA106
+'Rekap Harian'!FG106
+'Rekap Harian'!FH106
+'Rekap Harian'!FN106
+'Rekap Harian'!FO106
+'Rekap Harian'!FU106
+'Rekap Harian'!FV106
+'Rekap Harian'!GB106
+'Rekap Harian'!GC106
+'Rekap Harian'!GI106
+'Rekap Harian'!GJ106
+'Rekap Harian'!GP106
+'Rekap Harian'!GQ106
+'Rekap Harian'!GW106
+'Rekap Harian'!GX106
+'Rekap Harian'!HD106
+'Rekap Harian'!HE106
+'Rekap Harian'!HK106
+'Rekap Harian'!HL106</f>
        <v>0</v>
      </c>
      <c r="I99" s="128">
        <f>'Daftar Pegawai'!M100</f>
        <v>0</v>
      </c>
      <c r="J99" s="128">
        <f>'Daftar Pegawai'!O100</f>
        <v>0</v>
      </c>
      <c r="K99" s="128">
        <f>'Daftar Pegawai'!Q100</f>
        <v>0</v>
      </c>
      <c r="L99" s="128">
        <f>'Daftar Pegawai'!S100</f>
        <v>0</v>
      </c>
      <c r="M99" s="128">
        <f>'Daftar Pegawai'!U100</f>
        <v>0</v>
      </c>
      <c r="N99" s="128">
        <f t="shared" si="3"/>
        <v>0</v>
      </c>
    </row>
    <row r="100" spans="1:14" x14ac:dyDescent="0.25">
      <c r="A100" s="121">
        <f t="shared" si="2"/>
        <v>97</v>
      </c>
      <c r="B100" s="121">
        <f>'Daftar Pegawai'!B101</f>
        <v>0</v>
      </c>
      <c r="C100" s="121">
        <f>'Daftar Pegawai'!C101</f>
        <v>0</v>
      </c>
      <c r="D100" s="128">
        <f>IF('Rekap Pemotongan'!F104="",0%,100%-'Rekap Pemotongan'!F104)</f>
        <v>1</v>
      </c>
      <c r="E100" s="128">
        <f>'Daftar Pegawai'!K101</f>
        <v>0</v>
      </c>
      <c r="F100" s="128">
        <f>'Rekap Harian'!H107
+'Rekap Harian'!O107
+'Rekap Harian'!V107
+'Rekap Harian'!AC107
+'Rekap Harian'!AJ107
+'Rekap Harian'!AQ107
+'Rekap Harian'!AX107
+'Rekap Harian'!BE107
+'Rekap Harian'!BL107
+'Rekap Harian'!BS107
+'Rekap Harian'!BZ107
+'Rekap Harian'!CG107
+'Rekap Harian'!CN107
+'Rekap Harian'!CU107
+'Rekap Harian'!DB107
+'Rekap Harian'!DI107
+'Rekap Harian'!DP107
+'Rekap Harian'!DW107
+'Rekap Harian'!ED107
+'Rekap Harian'!EK107
+'Rekap Harian'!ER107
+'Rekap Harian'!EY107
+'Rekap Harian'!FF107
+'Rekap Harian'!FM107
+'Rekap Harian'!FT107
+'Rekap Harian'!GA107
+'Rekap Harian'!GH107
+'Rekap Harian'!GO107
+'Rekap Harian'!GV107
+'Rekap Harian'!HC107
+'Rekap Harian'!HJ107</f>
        <v>0</v>
      </c>
      <c r="G100" s="128">
        <f>'Rekap Harian'!HN107*3%</f>
        <v>0</v>
      </c>
      <c r="H100" s="128">
        <f>'Rekap Harian'!I107
+'Rekap Harian'!J107
+'Rekap Harian'!P107
+'Rekap Harian'!Q107
+'Rekap Harian'!W107
+'Rekap Harian'!X107
+'Rekap Harian'!AD107
+'Rekap Harian'!AE107
+'Rekap Harian'!AK107
+'Rekap Harian'!AL107
+'Rekap Harian'!AR107
+'Rekap Harian'!AS107
+'Rekap Harian'!AY107
+'Rekap Harian'!AZ107
+'Rekap Harian'!BF107
+'Rekap Harian'!BG107
+'Rekap Harian'!BM107
+'Rekap Harian'!BN107
+'Rekap Harian'!BT107
+'Rekap Harian'!BU107
+'Rekap Harian'!CA107
+'Rekap Harian'!CB107
+'Rekap Harian'!CH107
+'Rekap Harian'!CI107
+'Rekap Harian'!CO107
+'Rekap Harian'!CP107
+'Rekap Harian'!CV107
+'Rekap Harian'!CW107
+'Rekap Harian'!DC107
+'Rekap Harian'!DD107
+'Rekap Harian'!DJ107
+'Rekap Harian'!AK107
+'Rekap Harian'!DQ107
+'Rekap Harian'!DR107
+'Rekap Harian'!DX107
+'Rekap Harian'!DY107
+'Rekap Harian'!EE107
+'Rekap Harian'!EF107
+'Rekap Harian'!EL107
+'Rekap Harian'!EM107
+'Rekap Harian'!ES107
+'Rekap Harian'!ET107
+'Rekap Harian'!EZ107
+'Rekap Harian'!FA107
+'Rekap Harian'!FG107
+'Rekap Harian'!FH107
+'Rekap Harian'!FN107
+'Rekap Harian'!FO107
+'Rekap Harian'!FU107
+'Rekap Harian'!FV107
+'Rekap Harian'!GB107
+'Rekap Harian'!GC107
+'Rekap Harian'!GI107
+'Rekap Harian'!GJ107
+'Rekap Harian'!GP107
+'Rekap Harian'!GQ107
+'Rekap Harian'!GW107
+'Rekap Harian'!GX107
+'Rekap Harian'!HD107
+'Rekap Harian'!HE107
+'Rekap Harian'!HK107
+'Rekap Harian'!HL107</f>
        <v>0</v>
      </c>
      <c r="I100" s="128">
        <f>'Daftar Pegawai'!M101</f>
        <v>0</v>
      </c>
      <c r="J100" s="128">
        <f>'Daftar Pegawai'!O101</f>
        <v>0</v>
      </c>
      <c r="K100" s="128">
        <f>'Daftar Pegawai'!Q101</f>
        <v>0</v>
      </c>
      <c r="L100" s="128">
        <f>'Daftar Pegawai'!S101</f>
        <v>0</v>
      </c>
      <c r="M100" s="128">
        <f>'Daftar Pegawai'!U101</f>
        <v>0</v>
      </c>
      <c r="N100" s="128">
        <f t="shared" si="3"/>
        <v>0</v>
      </c>
    </row>
    <row r="101" spans="1:14" x14ac:dyDescent="0.25">
      <c r="A101" s="121">
        <f t="shared" si="2"/>
        <v>98</v>
      </c>
      <c r="B101" s="121">
        <f>'Daftar Pegawai'!B102</f>
        <v>0</v>
      </c>
      <c r="C101" s="121">
        <f>'Daftar Pegawai'!C102</f>
        <v>0</v>
      </c>
      <c r="D101" s="128">
        <f>IF('Rekap Pemotongan'!F105="",0%,100%-'Rekap Pemotongan'!F105)</f>
        <v>1</v>
      </c>
      <c r="E101" s="128">
        <f>'Daftar Pegawai'!K102</f>
        <v>0</v>
      </c>
      <c r="F101" s="128">
        <f>'Rekap Harian'!H108
+'Rekap Harian'!O108
+'Rekap Harian'!V108
+'Rekap Harian'!AC108
+'Rekap Harian'!AJ108
+'Rekap Harian'!AQ108
+'Rekap Harian'!AX108
+'Rekap Harian'!BE108
+'Rekap Harian'!BL108
+'Rekap Harian'!BS108
+'Rekap Harian'!BZ108
+'Rekap Harian'!CG108
+'Rekap Harian'!CN108
+'Rekap Harian'!CU108
+'Rekap Harian'!DB108
+'Rekap Harian'!DI108
+'Rekap Harian'!DP108
+'Rekap Harian'!DW108
+'Rekap Harian'!ED108
+'Rekap Harian'!EK108
+'Rekap Harian'!ER108
+'Rekap Harian'!EY108
+'Rekap Harian'!FF108
+'Rekap Harian'!FM108
+'Rekap Harian'!FT108
+'Rekap Harian'!GA108
+'Rekap Harian'!GH108
+'Rekap Harian'!GO108
+'Rekap Harian'!GV108
+'Rekap Harian'!HC108
+'Rekap Harian'!HJ108</f>
        <v>0</v>
      </c>
      <c r="G101" s="128">
        <f>'Rekap Harian'!HN108*3%</f>
        <v>0</v>
      </c>
      <c r="H101" s="128">
        <f>'Rekap Harian'!I108
+'Rekap Harian'!J108
+'Rekap Harian'!P108
+'Rekap Harian'!Q108
+'Rekap Harian'!W108
+'Rekap Harian'!X108
+'Rekap Harian'!AD108
+'Rekap Harian'!AE108
+'Rekap Harian'!AK108
+'Rekap Harian'!AL108
+'Rekap Harian'!AR108
+'Rekap Harian'!AS108
+'Rekap Harian'!AY108
+'Rekap Harian'!AZ108
+'Rekap Harian'!BF108
+'Rekap Harian'!BG108
+'Rekap Harian'!BM108
+'Rekap Harian'!BN108
+'Rekap Harian'!BT108
+'Rekap Harian'!BU108
+'Rekap Harian'!CA108
+'Rekap Harian'!CB108
+'Rekap Harian'!CH108
+'Rekap Harian'!CI108
+'Rekap Harian'!CO108
+'Rekap Harian'!CP108
+'Rekap Harian'!CV108
+'Rekap Harian'!CW108
+'Rekap Harian'!DC108
+'Rekap Harian'!DD108
+'Rekap Harian'!DJ108
+'Rekap Harian'!AK108
+'Rekap Harian'!DQ108
+'Rekap Harian'!DR108
+'Rekap Harian'!DX108
+'Rekap Harian'!DY108
+'Rekap Harian'!EE108
+'Rekap Harian'!EF108
+'Rekap Harian'!EL108
+'Rekap Harian'!EM108
+'Rekap Harian'!ES108
+'Rekap Harian'!ET108
+'Rekap Harian'!EZ108
+'Rekap Harian'!FA108
+'Rekap Harian'!FG108
+'Rekap Harian'!FH108
+'Rekap Harian'!FN108
+'Rekap Harian'!FO108
+'Rekap Harian'!FU108
+'Rekap Harian'!FV108
+'Rekap Harian'!GB108
+'Rekap Harian'!GC108
+'Rekap Harian'!GI108
+'Rekap Harian'!GJ108
+'Rekap Harian'!GP108
+'Rekap Harian'!GQ108
+'Rekap Harian'!GW108
+'Rekap Harian'!GX108
+'Rekap Harian'!HD108
+'Rekap Harian'!HE108
+'Rekap Harian'!HK108
+'Rekap Harian'!HL108</f>
        <v>0</v>
      </c>
      <c r="I101" s="128">
        <f>'Daftar Pegawai'!M102</f>
        <v>0</v>
      </c>
      <c r="J101" s="128">
        <f>'Daftar Pegawai'!O102</f>
        <v>0</v>
      </c>
      <c r="K101" s="128">
        <f>'Daftar Pegawai'!Q102</f>
        <v>0</v>
      </c>
      <c r="L101" s="128">
        <f>'Daftar Pegawai'!S102</f>
        <v>0</v>
      </c>
      <c r="M101" s="128">
        <f>'Daftar Pegawai'!U102</f>
        <v>0</v>
      </c>
      <c r="N101" s="128">
        <f t="shared" si="3"/>
        <v>0</v>
      </c>
    </row>
    <row r="102" spans="1:14" x14ac:dyDescent="0.25">
      <c r="A102" s="121">
        <f t="shared" si="2"/>
        <v>99</v>
      </c>
      <c r="B102" s="121">
        <f>'Daftar Pegawai'!B103</f>
        <v>0</v>
      </c>
      <c r="C102" s="121">
        <f>'Daftar Pegawai'!C103</f>
        <v>0</v>
      </c>
      <c r="D102" s="128">
        <f>IF('Rekap Pemotongan'!F106="",0%,100%-'Rekap Pemotongan'!F106)</f>
        <v>1</v>
      </c>
      <c r="E102" s="128">
        <f>'Daftar Pegawai'!K103</f>
        <v>0</v>
      </c>
      <c r="F102" s="128">
        <f>'Rekap Harian'!H109
+'Rekap Harian'!O109
+'Rekap Harian'!V109
+'Rekap Harian'!AC109
+'Rekap Harian'!AJ109
+'Rekap Harian'!AQ109
+'Rekap Harian'!AX109
+'Rekap Harian'!BE109
+'Rekap Harian'!BL109
+'Rekap Harian'!BS109
+'Rekap Harian'!BZ109
+'Rekap Harian'!CG109
+'Rekap Harian'!CN109
+'Rekap Harian'!CU109
+'Rekap Harian'!DB109
+'Rekap Harian'!DI109
+'Rekap Harian'!DP109
+'Rekap Harian'!DW109
+'Rekap Harian'!ED109
+'Rekap Harian'!EK109
+'Rekap Harian'!ER109
+'Rekap Harian'!EY109
+'Rekap Harian'!FF109
+'Rekap Harian'!FM109
+'Rekap Harian'!FT109
+'Rekap Harian'!GA109
+'Rekap Harian'!GH109
+'Rekap Harian'!GO109
+'Rekap Harian'!GV109
+'Rekap Harian'!HC109
+'Rekap Harian'!HJ109</f>
        <v>0</v>
      </c>
      <c r="G102" s="128">
        <f>'Rekap Harian'!HN109*3%</f>
        <v>0</v>
      </c>
      <c r="H102" s="128">
        <f>'Rekap Harian'!I109
+'Rekap Harian'!J109
+'Rekap Harian'!P109
+'Rekap Harian'!Q109
+'Rekap Harian'!W109
+'Rekap Harian'!X109
+'Rekap Harian'!AD109
+'Rekap Harian'!AE109
+'Rekap Harian'!AK109
+'Rekap Harian'!AL109
+'Rekap Harian'!AR109
+'Rekap Harian'!AS109
+'Rekap Harian'!AY109
+'Rekap Harian'!AZ109
+'Rekap Harian'!BF109
+'Rekap Harian'!BG109
+'Rekap Harian'!BM109
+'Rekap Harian'!BN109
+'Rekap Harian'!BT109
+'Rekap Harian'!BU109
+'Rekap Harian'!CA109
+'Rekap Harian'!CB109
+'Rekap Harian'!CH109
+'Rekap Harian'!CI109
+'Rekap Harian'!CO109
+'Rekap Harian'!CP109
+'Rekap Harian'!CV109
+'Rekap Harian'!CW109
+'Rekap Harian'!DC109
+'Rekap Harian'!DD109
+'Rekap Harian'!DJ109
+'Rekap Harian'!AK109
+'Rekap Harian'!DQ109
+'Rekap Harian'!DR109
+'Rekap Harian'!DX109
+'Rekap Harian'!DY109
+'Rekap Harian'!EE109
+'Rekap Harian'!EF109
+'Rekap Harian'!EL109
+'Rekap Harian'!EM109
+'Rekap Harian'!ES109
+'Rekap Harian'!ET109
+'Rekap Harian'!EZ109
+'Rekap Harian'!FA109
+'Rekap Harian'!FG109
+'Rekap Harian'!FH109
+'Rekap Harian'!FN109
+'Rekap Harian'!FO109
+'Rekap Harian'!FU109
+'Rekap Harian'!FV109
+'Rekap Harian'!GB109
+'Rekap Harian'!GC109
+'Rekap Harian'!GI109
+'Rekap Harian'!GJ109
+'Rekap Harian'!GP109
+'Rekap Harian'!GQ109
+'Rekap Harian'!GW109
+'Rekap Harian'!GX109
+'Rekap Harian'!HD109
+'Rekap Harian'!HE109
+'Rekap Harian'!HK109
+'Rekap Harian'!HL109</f>
        <v>0</v>
      </c>
      <c r="I102" s="128">
        <f>'Daftar Pegawai'!M103</f>
        <v>0</v>
      </c>
      <c r="J102" s="128">
        <f>'Daftar Pegawai'!O103</f>
        <v>0</v>
      </c>
      <c r="K102" s="128">
        <f>'Daftar Pegawai'!Q103</f>
        <v>0</v>
      </c>
      <c r="L102" s="128">
        <f>'Daftar Pegawai'!S103</f>
        <v>0</v>
      </c>
      <c r="M102" s="128">
        <f>'Daftar Pegawai'!U103</f>
        <v>0</v>
      </c>
      <c r="N102" s="128">
        <f t="shared" si="3"/>
        <v>0</v>
      </c>
    </row>
    <row r="103" spans="1:14" x14ac:dyDescent="0.25">
      <c r="A103" s="121">
        <f t="shared" si="2"/>
        <v>100</v>
      </c>
      <c r="B103" s="121">
        <f>'Daftar Pegawai'!B104</f>
        <v>0</v>
      </c>
      <c r="C103" s="121">
        <f>'Daftar Pegawai'!C104</f>
        <v>0</v>
      </c>
      <c r="D103" s="128">
        <f>IF('Rekap Pemotongan'!F107="",0%,100%-'Rekap Pemotongan'!F107)</f>
        <v>1</v>
      </c>
      <c r="E103" s="128">
        <f>'Daftar Pegawai'!K104</f>
        <v>0</v>
      </c>
      <c r="F103" s="128">
        <f>'Rekap Harian'!H110
+'Rekap Harian'!O110
+'Rekap Harian'!V110
+'Rekap Harian'!AC110
+'Rekap Harian'!AJ110
+'Rekap Harian'!AQ110
+'Rekap Harian'!AX110
+'Rekap Harian'!BE110
+'Rekap Harian'!BL110
+'Rekap Harian'!BS110
+'Rekap Harian'!BZ110
+'Rekap Harian'!CG110
+'Rekap Harian'!CN110
+'Rekap Harian'!CU110
+'Rekap Harian'!DB110
+'Rekap Harian'!DI110
+'Rekap Harian'!DP110
+'Rekap Harian'!DW110
+'Rekap Harian'!ED110
+'Rekap Harian'!EK110
+'Rekap Harian'!ER110
+'Rekap Harian'!EY110
+'Rekap Harian'!FF110
+'Rekap Harian'!FM110
+'Rekap Harian'!FT110
+'Rekap Harian'!GA110
+'Rekap Harian'!GH110
+'Rekap Harian'!GO110
+'Rekap Harian'!GV110
+'Rekap Harian'!HC110
+'Rekap Harian'!HJ110</f>
        <v>0</v>
      </c>
      <c r="G103" s="128">
        <f>'Rekap Harian'!HN110*3%</f>
        <v>0</v>
      </c>
      <c r="H103" s="128">
        <f>'Rekap Harian'!I110
+'Rekap Harian'!J110
+'Rekap Harian'!P110
+'Rekap Harian'!Q110
+'Rekap Harian'!W110
+'Rekap Harian'!X110
+'Rekap Harian'!AD110
+'Rekap Harian'!AE110
+'Rekap Harian'!AK110
+'Rekap Harian'!AL110
+'Rekap Harian'!AR110
+'Rekap Harian'!AS110
+'Rekap Harian'!AY110
+'Rekap Harian'!AZ110
+'Rekap Harian'!BF110
+'Rekap Harian'!BG110
+'Rekap Harian'!BM110
+'Rekap Harian'!BN110
+'Rekap Harian'!BT110
+'Rekap Harian'!BU110
+'Rekap Harian'!CA110
+'Rekap Harian'!CB110
+'Rekap Harian'!CH110
+'Rekap Harian'!CI110
+'Rekap Harian'!CO110
+'Rekap Harian'!CP110
+'Rekap Harian'!CV110
+'Rekap Harian'!CW110
+'Rekap Harian'!DC110
+'Rekap Harian'!DD110
+'Rekap Harian'!DJ110
+'Rekap Harian'!AK110
+'Rekap Harian'!DQ110
+'Rekap Harian'!DR110
+'Rekap Harian'!DX110
+'Rekap Harian'!DY110
+'Rekap Harian'!EE110
+'Rekap Harian'!EF110
+'Rekap Harian'!EL110
+'Rekap Harian'!EM110
+'Rekap Harian'!ES110
+'Rekap Harian'!ET110
+'Rekap Harian'!EZ110
+'Rekap Harian'!FA110
+'Rekap Harian'!FG110
+'Rekap Harian'!FH110
+'Rekap Harian'!FN110
+'Rekap Harian'!FO110
+'Rekap Harian'!FU110
+'Rekap Harian'!FV110
+'Rekap Harian'!GB110
+'Rekap Harian'!GC110
+'Rekap Harian'!GI110
+'Rekap Harian'!GJ110
+'Rekap Harian'!GP110
+'Rekap Harian'!GQ110
+'Rekap Harian'!GW110
+'Rekap Harian'!GX110
+'Rekap Harian'!HD110
+'Rekap Harian'!HE110
+'Rekap Harian'!HK110
+'Rekap Harian'!HL110</f>
        <v>0</v>
      </c>
      <c r="I103" s="128">
        <f>'Daftar Pegawai'!M104</f>
        <v>0</v>
      </c>
      <c r="J103" s="128">
        <f>'Daftar Pegawai'!O104</f>
        <v>0</v>
      </c>
      <c r="K103" s="128">
        <f>'Daftar Pegawai'!Q104</f>
        <v>0</v>
      </c>
      <c r="L103" s="128">
        <f>'Daftar Pegawai'!S104</f>
        <v>0</v>
      </c>
      <c r="M103" s="128">
        <f>'Daftar Pegawai'!U104</f>
        <v>0</v>
      </c>
      <c r="N103" s="128">
        <f t="shared" si="3"/>
        <v>0</v>
      </c>
    </row>
    <row r="104" spans="1:14" x14ac:dyDescent="0.25">
      <c r="A104" s="121">
        <f t="shared" si="2"/>
        <v>101</v>
      </c>
      <c r="B104" s="121">
        <f>'Daftar Pegawai'!B105</f>
        <v>0</v>
      </c>
      <c r="C104" s="121">
        <f>'Daftar Pegawai'!C105</f>
        <v>0</v>
      </c>
      <c r="D104" s="128">
        <f>IF('Rekap Pemotongan'!F108="",0%,100%-'Rekap Pemotongan'!F108)</f>
        <v>1</v>
      </c>
      <c r="E104" s="128">
        <f>'Daftar Pegawai'!K105</f>
        <v>0</v>
      </c>
      <c r="F104" s="128">
        <f>'Rekap Harian'!H111
+'Rekap Harian'!O111
+'Rekap Harian'!V111
+'Rekap Harian'!AC111
+'Rekap Harian'!AJ111
+'Rekap Harian'!AQ111
+'Rekap Harian'!AX111
+'Rekap Harian'!BE111
+'Rekap Harian'!BL111
+'Rekap Harian'!BS111
+'Rekap Harian'!BZ111
+'Rekap Harian'!CG111
+'Rekap Harian'!CN111
+'Rekap Harian'!CU111
+'Rekap Harian'!DB111
+'Rekap Harian'!DI111
+'Rekap Harian'!DP111
+'Rekap Harian'!DW111
+'Rekap Harian'!ED111
+'Rekap Harian'!EK111
+'Rekap Harian'!ER111
+'Rekap Harian'!EY111
+'Rekap Harian'!FF111
+'Rekap Harian'!FM111
+'Rekap Harian'!FT111
+'Rekap Harian'!GA111
+'Rekap Harian'!GH111
+'Rekap Harian'!GO111
+'Rekap Harian'!GV111
+'Rekap Harian'!HC111
+'Rekap Harian'!HJ111</f>
        <v>0</v>
      </c>
      <c r="G104" s="128">
        <f>'Rekap Harian'!HN111*3%</f>
        <v>0</v>
      </c>
      <c r="H104" s="128">
        <f>'Rekap Harian'!I111
+'Rekap Harian'!J111
+'Rekap Harian'!P111
+'Rekap Harian'!Q111
+'Rekap Harian'!W111
+'Rekap Harian'!X111
+'Rekap Harian'!AD111
+'Rekap Harian'!AE111
+'Rekap Harian'!AK111
+'Rekap Harian'!AL111
+'Rekap Harian'!AR111
+'Rekap Harian'!AS111
+'Rekap Harian'!AY111
+'Rekap Harian'!AZ111
+'Rekap Harian'!BF111
+'Rekap Harian'!BG111
+'Rekap Harian'!BM111
+'Rekap Harian'!BN111
+'Rekap Harian'!BT111
+'Rekap Harian'!BU111
+'Rekap Harian'!CA111
+'Rekap Harian'!CB111
+'Rekap Harian'!CH111
+'Rekap Harian'!CI111
+'Rekap Harian'!CO111
+'Rekap Harian'!CP111
+'Rekap Harian'!CV111
+'Rekap Harian'!CW111
+'Rekap Harian'!DC111
+'Rekap Harian'!DD111
+'Rekap Harian'!DJ111
+'Rekap Harian'!AK111
+'Rekap Harian'!DQ111
+'Rekap Harian'!DR111
+'Rekap Harian'!DX111
+'Rekap Harian'!DY111
+'Rekap Harian'!EE111
+'Rekap Harian'!EF111
+'Rekap Harian'!EL111
+'Rekap Harian'!EM111
+'Rekap Harian'!ES111
+'Rekap Harian'!ET111
+'Rekap Harian'!EZ111
+'Rekap Harian'!FA111
+'Rekap Harian'!FG111
+'Rekap Harian'!FH111
+'Rekap Harian'!FN111
+'Rekap Harian'!FO111
+'Rekap Harian'!FU111
+'Rekap Harian'!FV111
+'Rekap Harian'!GB111
+'Rekap Harian'!GC111
+'Rekap Harian'!GI111
+'Rekap Harian'!GJ111
+'Rekap Harian'!GP111
+'Rekap Harian'!GQ111
+'Rekap Harian'!GW111
+'Rekap Harian'!GX111
+'Rekap Harian'!HD111
+'Rekap Harian'!HE111
+'Rekap Harian'!HK111
+'Rekap Harian'!HL111</f>
        <v>0</v>
      </c>
      <c r="I104" s="128">
        <f>'Daftar Pegawai'!M105</f>
        <v>0</v>
      </c>
      <c r="J104" s="128">
        <f>'Daftar Pegawai'!O105</f>
        <v>0</v>
      </c>
      <c r="K104" s="128">
        <f>'Daftar Pegawai'!Q105</f>
        <v>0</v>
      </c>
      <c r="L104" s="128">
        <f>'Daftar Pegawai'!S105</f>
        <v>0</v>
      </c>
      <c r="M104" s="128">
        <f>'Daftar Pegawai'!U105</f>
        <v>0</v>
      </c>
      <c r="N104" s="128">
        <f t="shared" si="3"/>
        <v>0</v>
      </c>
    </row>
    <row r="105" spans="1:14" x14ac:dyDescent="0.25">
      <c r="A105" s="121">
        <f t="shared" si="2"/>
        <v>102</v>
      </c>
      <c r="B105" s="121">
        <f>'Daftar Pegawai'!B106</f>
        <v>0</v>
      </c>
      <c r="C105" s="121">
        <f>'Daftar Pegawai'!C106</f>
        <v>0</v>
      </c>
      <c r="D105" s="128">
        <f>IF('Rekap Pemotongan'!F109="",0%,100%-'Rekap Pemotongan'!F109)</f>
        <v>1</v>
      </c>
      <c r="E105" s="128">
        <f>'Daftar Pegawai'!K106</f>
        <v>0</v>
      </c>
      <c r="F105" s="128">
        <f>'Rekap Harian'!H112
+'Rekap Harian'!O112
+'Rekap Harian'!V112
+'Rekap Harian'!AC112
+'Rekap Harian'!AJ112
+'Rekap Harian'!AQ112
+'Rekap Harian'!AX112
+'Rekap Harian'!BE112
+'Rekap Harian'!BL112
+'Rekap Harian'!BS112
+'Rekap Harian'!BZ112
+'Rekap Harian'!CG112
+'Rekap Harian'!CN112
+'Rekap Harian'!CU112
+'Rekap Harian'!DB112
+'Rekap Harian'!DI112
+'Rekap Harian'!DP112
+'Rekap Harian'!DW112
+'Rekap Harian'!ED112
+'Rekap Harian'!EK112
+'Rekap Harian'!ER112
+'Rekap Harian'!EY112
+'Rekap Harian'!FF112
+'Rekap Harian'!FM112
+'Rekap Harian'!FT112
+'Rekap Harian'!GA112
+'Rekap Harian'!GH112
+'Rekap Harian'!GO112
+'Rekap Harian'!GV112
+'Rekap Harian'!HC112
+'Rekap Harian'!HJ112</f>
        <v>0</v>
      </c>
      <c r="G105" s="128">
        <f>'Rekap Harian'!HN112*3%</f>
        <v>0</v>
      </c>
      <c r="H105" s="128">
        <f>'Rekap Harian'!I112
+'Rekap Harian'!J112
+'Rekap Harian'!P112
+'Rekap Harian'!Q112
+'Rekap Harian'!W112
+'Rekap Harian'!X112
+'Rekap Harian'!AD112
+'Rekap Harian'!AE112
+'Rekap Harian'!AK112
+'Rekap Harian'!AL112
+'Rekap Harian'!AR112
+'Rekap Harian'!AS112
+'Rekap Harian'!AY112
+'Rekap Harian'!AZ112
+'Rekap Harian'!BF112
+'Rekap Harian'!BG112
+'Rekap Harian'!BM112
+'Rekap Harian'!BN112
+'Rekap Harian'!BT112
+'Rekap Harian'!BU112
+'Rekap Harian'!CA112
+'Rekap Harian'!CB112
+'Rekap Harian'!CH112
+'Rekap Harian'!CI112
+'Rekap Harian'!CO112
+'Rekap Harian'!CP112
+'Rekap Harian'!CV112
+'Rekap Harian'!CW112
+'Rekap Harian'!DC112
+'Rekap Harian'!DD112
+'Rekap Harian'!DJ112
+'Rekap Harian'!AK112
+'Rekap Harian'!DQ112
+'Rekap Harian'!DR112
+'Rekap Harian'!DX112
+'Rekap Harian'!DY112
+'Rekap Harian'!EE112
+'Rekap Harian'!EF112
+'Rekap Harian'!EL112
+'Rekap Harian'!EM112
+'Rekap Harian'!ES112
+'Rekap Harian'!ET112
+'Rekap Harian'!EZ112
+'Rekap Harian'!FA112
+'Rekap Harian'!FG112
+'Rekap Harian'!FH112
+'Rekap Harian'!FN112
+'Rekap Harian'!FO112
+'Rekap Harian'!FU112
+'Rekap Harian'!FV112
+'Rekap Harian'!GB112
+'Rekap Harian'!GC112
+'Rekap Harian'!GI112
+'Rekap Harian'!GJ112
+'Rekap Harian'!GP112
+'Rekap Harian'!GQ112
+'Rekap Harian'!GW112
+'Rekap Harian'!GX112
+'Rekap Harian'!HD112
+'Rekap Harian'!HE112
+'Rekap Harian'!HK112
+'Rekap Harian'!HL112</f>
        <v>0</v>
      </c>
      <c r="I105" s="128">
        <f>'Daftar Pegawai'!M106</f>
        <v>0</v>
      </c>
      <c r="J105" s="128">
        <f>'Daftar Pegawai'!O106</f>
        <v>0</v>
      </c>
      <c r="K105" s="128">
        <f>'Daftar Pegawai'!Q106</f>
        <v>0</v>
      </c>
      <c r="L105" s="128">
        <f>'Daftar Pegawai'!S106</f>
        <v>0</v>
      </c>
      <c r="M105" s="128">
        <f>'Daftar Pegawai'!U106</f>
        <v>0</v>
      </c>
      <c r="N105" s="128">
        <f t="shared" si="3"/>
        <v>0</v>
      </c>
    </row>
    <row r="106" spans="1:14" x14ac:dyDescent="0.25">
      <c r="A106" s="121">
        <f t="shared" si="2"/>
        <v>103</v>
      </c>
      <c r="B106" s="121">
        <f>'Daftar Pegawai'!B107</f>
        <v>0</v>
      </c>
      <c r="C106" s="121">
        <f>'Daftar Pegawai'!C107</f>
        <v>0</v>
      </c>
      <c r="D106" s="128">
        <f>IF('Rekap Pemotongan'!F110="",0%,100%-'Rekap Pemotongan'!F110)</f>
        <v>1</v>
      </c>
      <c r="E106" s="128">
        <f>'Daftar Pegawai'!K107</f>
        <v>0</v>
      </c>
      <c r="F106" s="128">
        <f>'Rekap Harian'!H113
+'Rekap Harian'!O113
+'Rekap Harian'!V113
+'Rekap Harian'!AC113
+'Rekap Harian'!AJ113
+'Rekap Harian'!AQ113
+'Rekap Harian'!AX113
+'Rekap Harian'!BE113
+'Rekap Harian'!BL113
+'Rekap Harian'!BS113
+'Rekap Harian'!BZ113
+'Rekap Harian'!CG113
+'Rekap Harian'!CN113
+'Rekap Harian'!CU113
+'Rekap Harian'!DB113
+'Rekap Harian'!DI113
+'Rekap Harian'!DP113
+'Rekap Harian'!DW113
+'Rekap Harian'!ED113
+'Rekap Harian'!EK113
+'Rekap Harian'!ER113
+'Rekap Harian'!EY113
+'Rekap Harian'!FF113
+'Rekap Harian'!FM113
+'Rekap Harian'!FT113
+'Rekap Harian'!GA113
+'Rekap Harian'!GH113
+'Rekap Harian'!GO113
+'Rekap Harian'!GV113
+'Rekap Harian'!HC113
+'Rekap Harian'!HJ113</f>
        <v>0</v>
      </c>
      <c r="G106" s="128">
        <f>'Rekap Harian'!HN113*3%</f>
        <v>0</v>
      </c>
      <c r="H106" s="128">
        <f>'Rekap Harian'!I113
+'Rekap Harian'!J113
+'Rekap Harian'!P113
+'Rekap Harian'!Q113
+'Rekap Harian'!W113
+'Rekap Harian'!X113
+'Rekap Harian'!AD113
+'Rekap Harian'!AE113
+'Rekap Harian'!AK113
+'Rekap Harian'!AL113
+'Rekap Harian'!AR113
+'Rekap Harian'!AS113
+'Rekap Harian'!AY113
+'Rekap Harian'!AZ113
+'Rekap Harian'!BF113
+'Rekap Harian'!BG113
+'Rekap Harian'!BM113
+'Rekap Harian'!BN113
+'Rekap Harian'!BT113
+'Rekap Harian'!BU113
+'Rekap Harian'!CA113
+'Rekap Harian'!CB113
+'Rekap Harian'!CH113
+'Rekap Harian'!CI113
+'Rekap Harian'!CO113
+'Rekap Harian'!CP113
+'Rekap Harian'!CV113
+'Rekap Harian'!CW113
+'Rekap Harian'!DC113
+'Rekap Harian'!DD113
+'Rekap Harian'!DJ113
+'Rekap Harian'!AK113
+'Rekap Harian'!DQ113
+'Rekap Harian'!DR113
+'Rekap Harian'!DX113
+'Rekap Harian'!DY113
+'Rekap Harian'!EE113
+'Rekap Harian'!EF113
+'Rekap Harian'!EL113
+'Rekap Harian'!EM113
+'Rekap Harian'!ES113
+'Rekap Harian'!ET113
+'Rekap Harian'!EZ113
+'Rekap Harian'!FA113
+'Rekap Harian'!FG113
+'Rekap Harian'!FH113
+'Rekap Harian'!FN113
+'Rekap Harian'!FO113
+'Rekap Harian'!FU113
+'Rekap Harian'!FV113
+'Rekap Harian'!GB113
+'Rekap Harian'!GC113
+'Rekap Harian'!GI113
+'Rekap Harian'!GJ113
+'Rekap Harian'!GP113
+'Rekap Harian'!GQ113
+'Rekap Harian'!GW113
+'Rekap Harian'!GX113
+'Rekap Harian'!HD113
+'Rekap Harian'!HE113
+'Rekap Harian'!HK113
+'Rekap Harian'!HL113</f>
        <v>0</v>
      </c>
      <c r="I106" s="128">
        <f>'Daftar Pegawai'!M107</f>
        <v>0</v>
      </c>
      <c r="J106" s="128">
        <f>'Daftar Pegawai'!O107</f>
        <v>0</v>
      </c>
      <c r="K106" s="128">
        <f>'Daftar Pegawai'!Q107</f>
        <v>0</v>
      </c>
      <c r="L106" s="128">
        <f>'Daftar Pegawai'!S107</f>
        <v>0</v>
      </c>
      <c r="M106" s="128">
        <f>'Daftar Pegawai'!U107</f>
        <v>0</v>
      </c>
      <c r="N106" s="128">
        <f t="shared" si="3"/>
        <v>0</v>
      </c>
    </row>
    <row r="107" spans="1:14" x14ac:dyDescent="0.25">
      <c r="A107" s="121">
        <f t="shared" si="2"/>
        <v>104</v>
      </c>
      <c r="B107" s="121">
        <f>'Daftar Pegawai'!B108</f>
        <v>0</v>
      </c>
      <c r="C107" s="121">
        <f>'Daftar Pegawai'!C108</f>
        <v>0</v>
      </c>
      <c r="D107" s="128">
        <f>IF('Rekap Pemotongan'!F111="",0%,100%-'Rekap Pemotongan'!F111)</f>
        <v>1</v>
      </c>
      <c r="E107" s="128">
        <f>'Daftar Pegawai'!K108</f>
        <v>0</v>
      </c>
      <c r="F107" s="128">
        <f>'Rekap Harian'!H114
+'Rekap Harian'!O114
+'Rekap Harian'!V114
+'Rekap Harian'!AC114
+'Rekap Harian'!AJ114
+'Rekap Harian'!AQ114
+'Rekap Harian'!AX114
+'Rekap Harian'!BE114
+'Rekap Harian'!BL114
+'Rekap Harian'!BS114
+'Rekap Harian'!BZ114
+'Rekap Harian'!CG114
+'Rekap Harian'!CN114
+'Rekap Harian'!CU114
+'Rekap Harian'!DB114
+'Rekap Harian'!DI114
+'Rekap Harian'!DP114
+'Rekap Harian'!DW114
+'Rekap Harian'!ED114
+'Rekap Harian'!EK114
+'Rekap Harian'!ER114
+'Rekap Harian'!EY114
+'Rekap Harian'!FF114
+'Rekap Harian'!FM114
+'Rekap Harian'!FT114
+'Rekap Harian'!GA114
+'Rekap Harian'!GH114
+'Rekap Harian'!GO114
+'Rekap Harian'!GV114
+'Rekap Harian'!HC114
+'Rekap Harian'!HJ114</f>
        <v>0</v>
      </c>
      <c r="G107" s="128">
        <f>'Rekap Harian'!HN114*3%</f>
        <v>0</v>
      </c>
      <c r="H107" s="128">
        <f>'Rekap Harian'!I114
+'Rekap Harian'!J114
+'Rekap Harian'!P114
+'Rekap Harian'!Q114
+'Rekap Harian'!W114
+'Rekap Harian'!X114
+'Rekap Harian'!AD114
+'Rekap Harian'!AE114
+'Rekap Harian'!AK114
+'Rekap Harian'!AL114
+'Rekap Harian'!AR114
+'Rekap Harian'!AS114
+'Rekap Harian'!AY114
+'Rekap Harian'!AZ114
+'Rekap Harian'!BF114
+'Rekap Harian'!BG114
+'Rekap Harian'!BM114
+'Rekap Harian'!BN114
+'Rekap Harian'!BT114
+'Rekap Harian'!BU114
+'Rekap Harian'!CA114
+'Rekap Harian'!CB114
+'Rekap Harian'!CH114
+'Rekap Harian'!CI114
+'Rekap Harian'!CO114
+'Rekap Harian'!CP114
+'Rekap Harian'!CV114
+'Rekap Harian'!CW114
+'Rekap Harian'!DC114
+'Rekap Harian'!DD114
+'Rekap Harian'!DJ114
+'Rekap Harian'!AK114
+'Rekap Harian'!DQ114
+'Rekap Harian'!DR114
+'Rekap Harian'!DX114
+'Rekap Harian'!DY114
+'Rekap Harian'!EE114
+'Rekap Harian'!EF114
+'Rekap Harian'!EL114
+'Rekap Harian'!EM114
+'Rekap Harian'!ES114
+'Rekap Harian'!ET114
+'Rekap Harian'!EZ114
+'Rekap Harian'!FA114
+'Rekap Harian'!FG114
+'Rekap Harian'!FH114
+'Rekap Harian'!FN114
+'Rekap Harian'!FO114
+'Rekap Harian'!FU114
+'Rekap Harian'!FV114
+'Rekap Harian'!GB114
+'Rekap Harian'!GC114
+'Rekap Harian'!GI114
+'Rekap Harian'!GJ114
+'Rekap Harian'!GP114
+'Rekap Harian'!GQ114
+'Rekap Harian'!GW114
+'Rekap Harian'!GX114
+'Rekap Harian'!HD114
+'Rekap Harian'!HE114
+'Rekap Harian'!HK114
+'Rekap Harian'!HL114</f>
        <v>0</v>
      </c>
      <c r="I107" s="128">
        <f>'Daftar Pegawai'!M108</f>
        <v>0</v>
      </c>
      <c r="J107" s="128">
        <f>'Daftar Pegawai'!O108</f>
        <v>0</v>
      </c>
      <c r="K107" s="128">
        <f>'Daftar Pegawai'!Q108</f>
        <v>0</v>
      </c>
      <c r="L107" s="128">
        <f>'Daftar Pegawai'!S108</f>
        <v>0</v>
      </c>
      <c r="M107" s="128">
        <f>'Daftar Pegawai'!U108</f>
        <v>0</v>
      </c>
      <c r="N107" s="128">
        <f t="shared" si="3"/>
        <v>0</v>
      </c>
    </row>
    <row r="108" spans="1:14" x14ac:dyDescent="0.25">
      <c r="A108" s="121">
        <f t="shared" si="2"/>
        <v>105</v>
      </c>
      <c r="B108" s="121">
        <f>'Daftar Pegawai'!B109</f>
        <v>0</v>
      </c>
      <c r="C108" s="121">
        <f>'Daftar Pegawai'!C109</f>
        <v>0</v>
      </c>
      <c r="D108" s="128">
        <f>IF('Rekap Pemotongan'!F112="",0%,100%-'Rekap Pemotongan'!F112)</f>
        <v>1</v>
      </c>
      <c r="E108" s="128">
        <f>'Daftar Pegawai'!K109</f>
        <v>0</v>
      </c>
      <c r="F108" s="128">
        <f>'Rekap Harian'!H115
+'Rekap Harian'!O115
+'Rekap Harian'!V115
+'Rekap Harian'!AC115
+'Rekap Harian'!AJ115
+'Rekap Harian'!AQ115
+'Rekap Harian'!AX115
+'Rekap Harian'!BE115
+'Rekap Harian'!BL115
+'Rekap Harian'!BS115
+'Rekap Harian'!BZ115
+'Rekap Harian'!CG115
+'Rekap Harian'!CN115
+'Rekap Harian'!CU115
+'Rekap Harian'!DB115
+'Rekap Harian'!DI115
+'Rekap Harian'!DP115
+'Rekap Harian'!DW115
+'Rekap Harian'!ED115
+'Rekap Harian'!EK115
+'Rekap Harian'!ER115
+'Rekap Harian'!EY115
+'Rekap Harian'!FF115
+'Rekap Harian'!FM115
+'Rekap Harian'!FT115
+'Rekap Harian'!GA115
+'Rekap Harian'!GH115
+'Rekap Harian'!GO115
+'Rekap Harian'!GV115
+'Rekap Harian'!HC115
+'Rekap Harian'!HJ115</f>
        <v>0</v>
      </c>
      <c r="G108" s="128">
        <f>'Rekap Harian'!HN115*3%</f>
        <v>0</v>
      </c>
      <c r="H108" s="128">
        <f>'Rekap Harian'!I115
+'Rekap Harian'!J115
+'Rekap Harian'!P115
+'Rekap Harian'!Q115
+'Rekap Harian'!W115
+'Rekap Harian'!X115
+'Rekap Harian'!AD115
+'Rekap Harian'!AE115
+'Rekap Harian'!AK115
+'Rekap Harian'!AL115
+'Rekap Harian'!AR115
+'Rekap Harian'!AS115
+'Rekap Harian'!AY115
+'Rekap Harian'!AZ115
+'Rekap Harian'!BF115
+'Rekap Harian'!BG115
+'Rekap Harian'!BM115
+'Rekap Harian'!BN115
+'Rekap Harian'!BT115
+'Rekap Harian'!BU115
+'Rekap Harian'!CA115
+'Rekap Harian'!CB115
+'Rekap Harian'!CH115
+'Rekap Harian'!CI115
+'Rekap Harian'!CO115
+'Rekap Harian'!CP115
+'Rekap Harian'!CV115
+'Rekap Harian'!CW115
+'Rekap Harian'!DC115
+'Rekap Harian'!DD115
+'Rekap Harian'!DJ115
+'Rekap Harian'!AK115
+'Rekap Harian'!DQ115
+'Rekap Harian'!DR115
+'Rekap Harian'!DX115
+'Rekap Harian'!DY115
+'Rekap Harian'!EE115
+'Rekap Harian'!EF115
+'Rekap Harian'!EL115
+'Rekap Harian'!EM115
+'Rekap Harian'!ES115
+'Rekap Harian'!ET115
+'Rekap Harian'!EZ115
+'Rekap Harian'!FA115
+'Rekap Harian'!FG115
+'Rekap Harian'!FH115
+'Rekap Harian'!FN115
+'Rekap Harian'!FO115
+'Rekap Harian'!FU115
+'Rekap Harian'!FV115
+'Rekap Harian'!GB115
+'Rekap Harian'!GC115
+'Rekap Harian'!GI115
+'Rekap Harian'!GJ115
+'Rekap Harian'!GP115
+'Rekap Harian'!GQ115
+'Rekap Harian'!GW115
+'Rekap Harian'!GX115
+'Rekap Harian'!HD115
+'Rekap Harian'!HE115
+'Rekap Harian'!HK115
+'Rekap Harian'!HL115</f>
        <v>0</v>
      </c>
      <c r="I108" s="128">
        <f>'Daftar Pegawai'!M109</f>
        <v>0</v>
      </c>
      <c r="J108" s="128">
        <f>'Daftar Pegawai'!O109</f>
        <v>0</v>
      </c>
      <c r="K108" s="128">
        <f>'Daftar Pegawai'!Q109</f>
        <v>0</v>
      </c>
      <c r="L108" s="128">
        <f>'Daftar Pegawai'!S109</f>
        <v>0</v>
      </c>
      <c r="M108" s="128">
        <f>'Daftar Pegawai'!U109</f>
        <v>0</v>
      </c>
      <c r="N108" s="128">
        <f t="shared" si="3"/>
        <v>0</v>
      </c>
    </row>
    <row r="109" spans="1:14" x14ac:dyDescent="0.25">
      <c r="A109" s="121">
        <f t="shared" si="2"/>
        <v>106</v>
      </c>
      <c r="B109" s="121">
        <f>'Daftar Pegawai'!B110</f>
        <v>0</v>
      </c>
      <c r="C109" s="121">
        <f>'Daftar Pegawai'!C110</f>
        <v>0</v>
      </c>
      <c r="D109" s="128">
        <f>IF('Rekap Pemotongan'!F113="",0%,100%-'Rekap Pemotongan'!F113)</f>
        <v>1</v>
      </c>
      <c r="E109" s="128">
        <f>'Daftar Pegawai'!K110</f>
        <v>0</v>
      </c>
      <c r="F109" s="128">
        <f>'Rekap Harian'!H116
+'Rekap Harian'!O116
+'Rekap Harian'!V116
+'Rekap Harian'!AC116
+'Rekap Harian'!AJ116
+'Rekap Harian'!AQ116
+'Rekap Harian'!AX116
+'Rekap Harian'!BE116
+'Rekap Harian'!BL116
+'Rekap Harian'!BS116
+'Rekap Harian'!BZ116
+'Rekap Harian'!CG116
+'Rekap Harian'!CN116
+'Rekap Harian'!CU116
+'Rekap Harian'!DB116
+'Rekap Harian'!DI116
+'Rekap Harian'!DP116
+'Rekap Harian'!DW116
+'Rekap Harian'!ED116
+'Rekap Harian'!EK116
+'Rekap Harian'!ER116
+'Rekap Harian'!EY116
+'Rekap Harian'!FF116
+'Rekap Harian'!FM116
+'Rekap Harian'!FT116
+'Rekap Harian'!GA116
+'Rekap Harian'!GH116
+'Rekap Harian'!GO116
+'Rekap Harian'!GV116
+'Rekap Harian'!HC116
+'Rekap Harian'!HJ116</f>
        <v>0</v>
      </c>
      <c r="G109" s="128">
        <f>'Rekap Harian'!HN116*3%</f>
        <v>0</v>
      </c>
      <c r="H109" s="128">
        <f>'Rekap Harian'!I116
+'Rekap Harian'!J116
+'Rekap Harian'!P116
+'Rekap Harian'!Q116
+'Rekap Harian'!W116
+'Rekap Harian'!X116
+'Rekap Harian'!AD116
+'Rekap Harian'!AE116
+'Rekap Harian'!AK116
+'Rekap Harian'!AL116
+'Rekap Harian'!AR116
+'Rekap Harian'!AS116
+'Rekap Harian'!AY116
+'Rekap Harian'!AZ116
+'Rekap Harian'!BF116
+'Rekap Harian'!BG116
+'Rekap Harian'!BM116
+'Rekap Harian'!BN116
+'Rekap Harian'!BT116
+'Rekap Harian'!BU116
+'Rekap Harian'!CA116
+'Rekap Harian'!CB116
+'Rekap Harian'!CH116
+'Rekap Harian'!CI116
+'Rekap Harian'!CO116
+'Rekap Harian'!CP116
+'Rekap Harian'!CV116
+'Rekap Harian'!CW116
+'Rekap Harian'!DC116
+'Rekap Harian'!DD116
+'Rekap Harian'!DJ116
+'Rekap Harian'!AK116
+'Rekap Harian'!DQ116
+'Rekap Harian'!DR116
+'Rekap Harian'!DX116
+'Rekap Harian'!DY116
+'Rekap Harian'!EE116
+'Rekap Harian'!EF116
+'Rekap Harian'!EL116
+'Rekap Harian'!EM116
+'Rekap Harian'!ES116
+'Rekap Harian'!ET116
+'Rekap Harian'!EZ116
+'Rekap Harian'!FA116
+'Rekap Harian'!FG116
+'Rekap Harian'!FH116
+'Rekap Harian'!FN116
+'Rekap Harian'!FO116
+'Rekap Harian'!FU116
+'Rekap Harian'!FV116
+'Rekap Harian'!GB116
+'Rekap Harian'!GC116
+'Rekap Harian'!GI116
+'Rekap Harian'!GJ116
+'Rekap Harian'!GP116
+'Rekap Harian'!GQ116
+'Rekap Harian'!GW116
+'Rekap Harian'!GX116
+'Rekap Harian'!HD116
+'Rekap Harian'!HE116
+'Rekap Harian'!HK116
+'Rekap Harian'!HL116</f>
        <v>0</v>
      </c>
      <c r="I109" s="128">
        <f>'Daftar Pegawai'!M110</f>
        <v>0</v>
      </c>
      <c r="J109" s="128">
        <f>'Daftar Pegawai'!O110</f>
        <v>0</v>
      </c>
      <c r="K109" s="128">
        <f>'Daftar Pegawai'!Q110</f>
        <v>0</v>
      </c>
      <c r="L109" s="128">
        <f>'Daftar Pegawai'!S110</f>
        <v>0</v>
      </c>
      <c r="M109" s="128">
        <f>'Daftar Pegawai'!U110</f>
        <v>0</v>
      </c>
      <c r="N109" s="128">
        <f t="shared" si="3"/>
        <v>0</v>
      </c>
    </row>
    <row r="110" spans="1:14" x14ac:dyDescent="0.25">
      <c r="A110" s="121">
        <f t="shared" si="2"/>
        <v>107</v>
      </c>
      <c r="B110" s="121">
        <f>'Daftar Pegawai'!B111</f>
        <v>0</v>
      </c>
      <c r="C110" s="121">
        <f>'Daftar Pegawai'!C111</f>
        <v>0</v>
      </c>
      <c r="D110" s="128">
        <f>IF('Rekap Pemotongan'!F114="",0%,100%-'Rekap Pemotongan'!F114)</f>
        <v>1</v>
      </c>
      <c r="E110" s="128">
        <f>'Daftar Pegawai'!K111</f>
        <v>0</v>
      </c>
      <c r="F110" s="128">
        <f>'Rekap Harian'!H117
+'Rekap Harian'!O117
+'Rekap Harian'!V117
+'Rekap Harian'!AC117
+'Rekap Harian'!AJ117
+'Rekap Harian'!AQ117
+'Rekap Harian'!AX117
+'Rekap Harian'!BE117
+'Rekap Harian'!BL117
+'Rekap Harian'!BS117
+'Rekap Harian'!BZ117
+'Rekap Harian'!CG117
+'Rekap Harian'!CN117
+'Rekap Harian'!CU117
+'Rekap Harian'!DB117
+'Rekap Harian'!DI117
+'Rekap Harian'!DP117
+'Rekap Harian'!DW117
+'Rekap Harian'!ED117
+'Rekap Harian'!EK117
+'Rekap Harian'!ER117
+'Rekap Harian'!EY117
+'Rekap Harian'!FF117
+'Rekap Harian'!FM117
+'Rekap Harian'!FT117
+'Rekap Harian'!GA117
+'Rekap Harian'!GH117
+'Rekap Harian'!GO117
+'Rekap Harian'!GV117
+'Rekap Harian'!HC117
+'Rekap Harian'!HJ117</f>
        <v>0</v>
      </c>
      <c r="G110" s="128">
        <f>'Rekap Harian'!HN117*3%</f>
        <v>0</v>
      </c>
      <c r="H110" s="128">
        <f>'Rekap Harian'!I117
+'Rekap Harian'!J117
+'Rekap Harian'!P117
+'Rekap Harian'!Q117
+'Rekap Harian'!W117
+'Rekap Harian'!X117
+'Rekap Harian'!AD117
+'Rekap Harian'!AE117
+'Rekap Harian'!AK117
+'Rekap Harian'!AL117
+'Rekap Harian'!AR117
+'Rekap Harian'!AS117
+'Rekap Harian'!AY117
+'Rekap Harian'!AZ117
+'Rekap Harian'!BF117
+'Rekap Harian'!BG117
+'Rekap Harian'!BM117
+'Rekap Harian'!BN117
+'Rekap Harian'!BT117
+'Rekap Harian'!BU117
+'Rekap Harian'!CA117
+'Rekap Harian'!CB117
+'Rekap Harian'!CH117
+'Rekap Harian'!CI117
+'Rekap Harian'!CO117
+'Rekap Harian'!CP117
+'Rekap Harian'!CV117
+'Rekap Harian'!CW117
+'Rekap Harian'!DC117
+'Rekap Harian'!DD117
+'Rekap Harian'!DJ117
+'Rekap Harian'!AK117
+'Rekap Harian'!DQ117
+'Rekap Harian'!DR117
+'Rekap Harian'!DX117
+'Rekap Harian'!DY117
+'Rekap Harian'!EE117
+'Rekap Harian'!EF117
+'Rekap Harian'!EL117
+'Rekap Harian'!EM117
+'Rekap Harian'!ES117
+'Rekap Harian'!ET117
+'Rekap Harian'!EZ117
+'Rekap Harian'!FA117
+'Rekap Harian'!FG117
+'Rekap Harian'!FH117
+'Rekap Harian'!FN117
+'Rekap Harian'!FO117
+'Rekap Harian'!FU117
+'Rekap Harian'!FV117
+'Rekap Harian'!GB117
+'Rekap Harian'!GC117
+'Rekap Harian'!GI117
+'Rekap Harian'!GJ117
+'Rekap Harian'!GP117
+'Rekap Harian'!GQ117
+'Rekap Harian'!GW117
+'Rekap Harian'!GX117
+'Rekap Harian'!HD117
+'Rekap Harian'!HE117
+'Rekap Harian'!HK117
+'Rekap Harian'!HL117</f>
        <v>0</v>
      </c>
      <c r="I110" s="128">
        <f>'Daftar Pegawai'!M111</f>
        <v>0</v>
      </c>
      <c r="J110" s="128">
        <f>'Daftar Pegawai'!O111</f>
        <v>0</v>
      </c>
      <c r="K110" s="128">
        <f>'Daftar Pegawai'!Q111</f>
        <v>0</v>
      </c>
      <c r="L110" s="128">
        <f>'Daftar Pegawai'!S111</f>
        <v>0</v>
      </c>
      <c r="M110" s="128">
        <f>'Daftar Pegawai'!U111</f>
        <v>0</v>
      </c>
      <c r="N110" s="128">
        <f t="shared" si="3"/>
        <v>0</v>
      </c>
    </row>
    <row r="111" spans="1:14" x14ac:dyDescent="0.25">
      <c r="A111" s="121">
        <f t="shared" si="2"/>
        <v>108</v>
      </c>
      <c r="B111" s="121">
        <f>'Daftar Pegawai'!B112</f>
        <v>0</v>
      </c>
      <c r="C111" s="121">
        <f>'Daftar Pegawai'!C112</f>
        <v>0</v>
      </c>
      <c r="D111" s="128">
        <f>IF('Rekap Pemotongan'!F115="",0%,100%-'Rekap Pemotongan'!F115)</f>
        <v>1</v>
      </c>
      <c r="E111" s="128">
        <f>'Daftar Pegawai'!K112</f>
        <v>0</v>
      </c>
      <c r="F111" s="128">
        <f>'Rekap Harian'!H118
+'Rekap Harian'!O118
+'Rekap Harian'!V118
+'Rekap Harian'!AC118
+'Rekap Harian'!AJ118
+'Rekap Harian'!AQ118
+'Rekap Harian'!AX118
+'Rekap Harian'!BE118
+'Rekap Harian'!BL118
+'Rekap Harian'!BS118
+'Rekap Harian'!BZ118
+'Rekap Harian'!CG118
+'Rekap Harian'!CN118
+'Rekap Harian'!CU118
+'Rekap Harian'!DB118
+'Rekap Harian'!DI118
+'Rekap Harian'!DP118
+'Rekap Harian'!DW118
+'Rekap Harian'!ED118
+'Rekap Harian'!EK118
+'Rekap Harian'!ER118
+'Rekap Harian'!EY118
+'Rekap Harian'!FF118
+'Rekap Harian'!FM118
+'Rekap Harian'!FT118
+'Rekap Harian'!GA118
+'Rekap Harian'!GH118
+'Rekap Harian'!GO118
+'Rekap Harian'!GV118
+'Rekap Harian'!HC118
+'Rekap Harian'!HJ118</f>
        <v>0</v>
      </c>
      <c r="G111" s="128">
        <f>'Rekap Harian'!HN118*3%</f>
        <v>0</v>
      </c>
      <c r="H111" s="128">
        <f>'Rekap Harian'!I118
+'Rekap Harian'!J118
+'Rekap Harian'!P118
+'Rekap Harian'!Q118
+'Rekap Harian'!W118
+'Rekap Harian'!X118
+'Rekap Harian'!AD118
+'Rekap Harian'!AE118
+'Rekap Harian'!AK118
+'Rekap Harian'!AL118
+'Rekap Harian'!AR118
+'Rekap Harian'!AS118
+'Rekap Harian'!AY118
+'Rekap Harian'!AZ118
+'Rekap Harian'!BF118
+'Rekap Harian'!BG118
+'Rekap Harian'!BM118
+'Rekap Harian'!BN118
+'Rekap Harian'!BT118
+'Rekap Harian'!BU118
+'Rekap Harian'!CA118
+'Rekap Harian'!CB118
+'Rekap Harian'!CH118
+'Rekap Harian'!CI118
+'Rekap Harian'!CO118
+'Rekap Harian'!CP118
+'Rekap Harian'!CV118
+'Rekap Harian'!CW118
+'Rekap Harian'!DC118
+'Rekap Harian'!DD118
+'Rekap Harian'!DJ118
+'Rekap Harian'!AK118
+'Rekap Harian'!DQ118
+'Rekap Harian'!DR118
+'Rekap Harian'!DX118
+'Rekap Harian'!DY118
+'Rekap Harian'!EE118
+'Rekap Harian'!EF118
+'Rekap Harian'!EL118
+'Rekap Harian'!EM118
+'Rekap Harian'!ES118
+'Rekap Harian'!ET118
+'Rekap Harian'!EZ118
+'Rekap Harian'!FA118
+'Rekap Harian'!FG118
+'Rekap Harian'!FH118
+'Rekap Harian'!FN118
+'Rekap Harian'!FO118
+'Rekap Harian'!FU118
+'Rekap Harian'!FV118
+'Rekap Harian'!GB118
+'Rekap Harian'!GC118
+'Rekap Harian'!GI118
+'Rekap Harian'!GJ118
+'Rekap Harian'!GP118
+'Rekap Harian'!GQ118
+'Rekap Harian'!GW118
+'Rekap Harian'!GX118
+'Rekap Harian'!HD118
+'Rekap Harian'!HE118
+'Rekap Harian'!HK118
+'Rekap Harian'!HL118</f>
        <v>0</v>
      </c>
      <c r="I111" s="128">
        <f>'Daftar Pegawai'!M112</f>
        <v>0</v>
      </c>
      <c r="J111" s="128">
        <f>'Daftar Pegawai'!O112</f>
        <v>0</v>
      </c>
      <c r="K111" s="128">
        <f>'Daftar Pegawai'!Q112</f>
        <v>0</v>
      </c>
      <c r="L111" s="128">
        <f>'Daftar Pegawai'!S112</f>
        <v>0</v>
      </c>
      <c r="M111" s="128">
        <f>'Daftar Pegawai'!U112</f>
        <v>0</v>
      </c>
      <c r="N111" s="128">
        <f t="shared" si="3"/>
        <v>0</v>
      </c>
    </row>
    <row r="112" spans="1:14" x14ac:dyDescent="0.25">
      <c r="A112" s="121">
        <f t="shared" si="2"/>
        <v>109</v>
      </c>
      <c r="B112" s="121">
        <f>'Daftar Pegawai'!B113</f>
        <v>0</v>
      </c>
      <c r="C112" s="121">
        <f>'Daftar Pegawai'!C113</f>
        <v>0</v>
      </c>
      <c r="D112" s="128">
        <f>IF('Rekap Pemotongan'!F116="",0%,100%-'Rekap Pemotongan'!F116)</f>
        <v>1</v>
      </c>
      <c r="E112" s="128">
        <f>'Daftar Pegawai'!K113</f>
        <v>0</v>
      </c>
      <c r="F112" s="128">
        <f>'Rekap Harian'!H119
+'Rekap Harian'!O119
+'Rekap Harian'!V119
+'Rekap Harian'!AC119
+'Rekap Harian'!AJ119
+'Rekap Harian'!AQ119
+'Rekap Harian'!AX119
+'Rekap Harian'!BE119
+'Rekap Harian'!BL119
+'Rekap Harian'!BS119
+'Rekap Harian'!BZ119
+'Rekap Harian'!CG119
+'Rekap Harian'!CN119
+'Rekap Harian'!CU119
+'Rekap Harian'!DB119
+'Rekap Harian'!DI119
+'Rekap Harian'!DP119
+'Rekap Harian'!DW119
+'Rekap Harian'!ED119
+'Rekap Harian'!EK119
+'Rekap Harian'!ER119
+'Rekap Harian'!EY119
+'Rekap Harian'!FF119
+'Rekap Harian'!FM119
+'Rekap Harian'!FT119
+'Rekap Harian'!GA119
+'Rekap Harian'!GH119
+'Rekap Harian'!GO119
+'Rekap Harian'!GV119
+'Rekap Harian'!HC119
+'Rekap Harian'!HJ119</f>
        <v>0</v>
      </c>
      <c r="G112" s="128">
        <f>'Rekap Harian'!HN119*3%</f>
        <v>0</v>
      </c>
      <c r="H112" s="128">
        <f>'Rekap Harian'!I119
+'Rekap Harian'!J119
+'Rekap Harian'!P119
+'Rekap Harian'!Q119
+'Rekap Harian'!W119
+'Rekap Harian'!X119
+'Rekap Harian'!AD119
+'Rekap Harian'!AE119
+'Rekap Harian'!AK119
+'Rekap Harian'!AL119
+'Rekap Harian'!AR119
+'Rekap Harian'!AS119
+'Rekap Harian'!AY119
+'Rekap Harian'!AZ119
+'Rekap Harian'!BF119
+'Rekap Harian'!BG119
+'Rekap Harian'!BM119
+'Rekap Harian'!BN119
+'Rekap Harian'!BT119
+'Rekap Harian'!BU119
+'Rekap Harian'!CA119
+'Rekap Harian'!CB119
+'Rekap Harian'!CH119
+'Rekap Harian'!CI119
+'Rekap Harian'!CO119
+'Rekap Harian'!CP119
+'Rekap Harian'!CV119
+'Rekap Harian'!CW119
+'Rekap Harian'!DC119
+'Rekap Harian'!DD119
+'Rekap Harian'!DJ119
+'Rekap Harian'!AK119
+'Rekap Harian'!DQ119
+'Rekap Harian'!DR119
+'Rekap Harian'!DX119
+'Rekap Harian'!DY119
+'Rekap Harian'!EE119
+'Rekap Harian'!EF119
+'Rekap Harian'!EL119
+'Rekap Harian'!EM119
+'Rekap Harian'!ES119
+'Rekap Harian'!ET119
+'Rekap Harian'!EZ119
+'Rekap Harian'!FA119
+'Rekap Harian'!FG119
+'Rekap Harian'!FH119
+'Rekap Harian'!FN119
+'Rekap Harian'!FO119
+'Rekap Harian'!FU119
+'Rekap Harian'!FV119
+'Rekap Harian'!GB119
+'Rekap Harian'!GC119
+'Rekap Harian'!GI119
+'Rekap Harian'!GJ119
+'Rekap Harian'!GP119
+'Rekap Harian'!GQ119
+'Rekap Harian'!GW119
+'Rekap Harian'!GX119
+'Rekap Harian'!HD119
+'Rekap Harian'!HE119
+'Rekap Harian'!HK119
+'Rekap Harian'!HL119</f>
        <v>0</v>
      </c>
      <c r="I112" s="128">
        <f>'Daftar Pegawai'!M113</f>
        <v>0</v>
      </c>
      <c r="J112" s="128">
        <f>'Daftar Pegawai'!O113</f>
        <v>0</v>
      </c>
      <c r="K112" s="128">
        <f>'Daftar Pegawai'!Q113</f>
        <v>0</v>
      </c>
      <c r="L112" s="128">
        <f>'Daftar Pegawai'!S113</f>
        <v>0</v>
      </c>
      <c r="M112" s="128">
        <f>'Daftar Pegawai'!U113</f>
        <v>0</v>
      </c>
      <c r="N112" s="128">
        <f t="shared" si="3"/>
        <v>0</v>
      </c>
    </row>
    <row r="113" spans="1:14" x14ac:dyDescent="0.25">
      <c r="A113" s="121">
        <f t="shared" si="2"/>
        <v>110</v>
      </c>
      <c r="B113" s="121">
        <f>'Daftar Pegawai'!B114</f>
        <v>0</v>
      </c>
      <c r="C113" s="121">
        <f>'Daftar Pegawai'!C114</f>
        <v>0</v>
      </c>
      <c r="D113" s="128">
        <f>IF('Rekap Pemotongan'!F117="",0%,100%-'Rekap Pemotongan'!F117)</f>
        <v>1</v>
      </c>
      <c r="E113" s="128">
        <f>'Daftar Pegawai'!K114</f>
        <v>0</v>
      </c>
      <c r="F113" s="128">
        <f>'Rekap Harian'!H120
+'Rekap Harian'!O120
+'Rekap Harian'!V120
+'Rekap Harian'!AC120
+'Rekap Harian'!AJ120
+'Rekap Harian'!AQ120
+'Rekap Harian'!AX120
+'Rekap Harian'!BE120
+'Rekap Harian'!BL120
+'Rekap Harian'!BS120
+'Rekap Harian'!BZ120
+'Rekap Harian'!CG120
+'Rekap Harian'!CN120
+'Rekap Harian'!CU120
+'Rekap Harian'!DB120
+'Rekap Harian'!DI120
+'Rekap Harian'!DP120
+'Rekap Harian'!DW120
+'Rekap Harian'!ED120
+'Rekap Harian'!EK120
+'Rekap Harian'!ER120
+'Rekap Harian'!EY120
+'Rekap Harian'!FF120
+'Rekap Harian'!FM120
+'Rekap Harian'!FT120
+'Rekap Harian'!GA120
+'Rekap Harian'!GH120
+'Rekap Harian'!GO120
+'Rekap Harian'!GV120
+'Rekap Harian'!HC120
+'Rekap Harian'!HJ120</f>
        <v>0</v>
      </c>
      <c r="G113" s="128">
        <f>'Rekap Harian'!HN120*3%</f>
        <v>0</v>
      </c>
      <c r="H113" s="128">
        <f>'Rekap Harian'!I120
+'Rekap Harian'!J120
+'Rekap Harian'!P120
+'Rekap Harian'!Q120
+'Rekap Harian'!W120
+'Rekap Harian'!X120
+'Rekap Harian'!AD120
+'Rekap Harian'!AE120
+'Rekap Harian'!AK120
+'Rekap Harian'!AL120
+'Rekap Harian'!AR120
+'Rekap Harian'!AS120
+'Rekap Harian'!AY120
+'Rekap Harian'!AZ120
+'Rekap Harian'!BF120
+'Rekap Harian'!BG120
+'Rekap Harian'!BM120
+'Rekap Harian'!BN120
+'Rekap Harian'!BT120
+'Rekap Harian'!BU120
+'Rekap Harian'!CA120
+'Rekap Harian'!CB120
+'Rekap Harian'!CH120
+'Rekap Harian'!CI120
+'Rekap Harian'!CO120
+'Rekap Harian'!CP120
+'Rekap Harian'!CV120
+'Rekap Harian'!CW120
+'Rekap Harian'!DC120
+'Rekap Harian'!DD120
+'Rekap Harian'!DJ120
+'Rekap Harian'!AK120
+'Rekap Harian'!DQ120
+'Rekap Harian'!DR120
+'Rekap Harian'!DX120
+'Rekap Harian'!DY120
+'Rekap Harian'!EE120
+'Rekap Harian'!EF120
+'Rekap Harian'!EL120
+'Rekap Harian'!EM120
+'Rekap Harian'!ES120
+'Rekap Harian'!ET120
+'Rekap Harian'!EZ120
+'Rekap Harian'!FA120
+'Rekap Harian'!FG120
+'Rekap Harian'!FH120
+'Rekap Harian'!FN120
+'Rekap Harian'!FO120
+'Rekap Harian'!FU120
+'Rekap Harian'!FV120
+'Rekap Harian'!GB120
+'Rekap Harian'!GC120
+'Rekap Harian'!GI120
+'Rekap Harian'!GJ120
+'Rekap Harian'!GP120
+'Rekap Harian'!GQ120
+'Rekap Harian'!GW120
+'Rekap Harian'!GX120
+'Rekap Harian'!HD120
+'Rekap Harian'!HE120
+'Rekap Harian'!HK120
+'Rekap Harian'!HL120</f>
        <v>0</v>
      </c>
      <c r="I113" s="128">
        <f>'Daftar Pegawai'!M114</f>
        <v>0</v>
      </c>
      <c r="J113" s="128">
        <f>'Daftar Pegawai'!O114</f>
        <v>0</v>
      </c>
      <c r="K113" s="128">
        <f>'Daftar Pegawai'!Q114</f>
        <v>0</v>
      </c>
      <c r="L113" s="128">
        <f>'Daftar Pegawai'!S114</f>
        <v>0</v>
      </c>
      <c r="M113" s="128">
        <f>'Daftar Pegawai'!U114</f>
        <v>0</v>
      </c>
      <c r="N113" s="128">
        <f t="shared" si="3"/>
        <v>0</v>
      </c>
    </row>
    <row r="114" spans="1:14" x14ac:dyDescent="0.25">
      <c r="A114" s="121">
        <f t="shared" si="2"/>
        <v>111</v>
      </c>
      <c r="B114" s="121">
        <f>'Daftar Pegawai'!B115</f>
        <v>0</v>
      </c>
      <c r="C114" s="121">
        <f>'Daftar Pegawai'!C115</f>
        <v>0</v>
      </c>
      <c r="D114" s="128">
        <f>IF('Rekap Pemotongan'!F118="",0%,100%-'Rekap Pemotongan'!F118)</f>
        <v>1</v>
      </c>
      <c r="E114" s="128">
        <f>'Daftar Pegawai'!K115</f>
        <v>0</v>
      </c>
      <c r="F114" s="128">
        <f>'Rekap Harian'!H121
+'Rekap Harian'!O121
+'Rekap Harian'!V121
+'Rekap Harian'!AC121
+'Rekap Harian'!AJ121
+'Rekap Harian'!AQ121
+'Rekap Harian'!AX121
+'Rekap Harian'!BE121
+'Rekap Harian'!BL121
+'Rekap Harian'!BS121
+'Rekap Harian'!BZ121
+'Rekap Harian'!CG121
+'Rekap Harian'!CN121
+'Rekap Harian'!CU121
+'Rekap Harian'!DB121
+'Rekap Harian'!DI121
+'Rekap Harian'!DP121
+'Rekap Harian'!DW121
+'Rekap Harian'!ED121
+'Rekap Harian'!EK121
+'Rekap Harian'!ER121
+'Rekap Harian'!EY121
+'Rekap Harian'!FF121
+'Rekap Harian'!FM121
+'Rekap Harian'!FT121
+'Rekap Harian'!GA121
+'Rekap Harian'!GH121
+'Rekap Harian'!GO121
+'Rekap Harian'!GV121
+'Rekap Harian'!HC121
+'Rekap Harian'!HJ121</f>
        <v>0</v>
      </c>
      <c r="G114" s="128">
        <f>'Rekap Harian'!HN121*3%</f>
        <v>0</v>
      </c>
      <c r="H114" s="128">
        <f>'Rekap Harian'!I121
+'Rekap Harian'!J121
+'Rekap Harian'!P121
+'Rekap Harian'!Q121
+'Rekap Harian'!W121
+'Rekap Harian'!X121
+'Rekap Harian'!AD121
+'Rekap Harian'!AE121
+'Rekap Harian'!AK121
+'Rekap Harian'!AL121
+'Rekap Harian'!AR121
+'Rekap Harian'!AS121
+'Rekap Harian'!AY121
+'Rekap Harian'!AZ121
+'Rekap Harian'!BF121
+'Rekap Harian'!BG121
+'Rekap Harian'!BM121
+'Rekap Harian'!BN121
+'Rekap Harian'!BT121
+'Rekap Harian'!BU121
+'Rekap Harian'!CA121
+'Rekap Harian'!CB121
+'Rekap Harian'!CH121
+'Rekap Harian'!CI121
+'Rekap Harian'!CO121
+'Rekap Harian'!CP121
+'Rekap Harian'!CV121
+'Rekap Harian'!CW121
+'Rekap Harian'!DC121
+'Rekap Harian'!DD121
+'Rekap Harian'!DJ121
+'Rekap Harian'!AK121
+'Rekap Harian'!DQ121
+'Rekap Harian'!DR121
+'Rekap Harian'!DX121
+'Rekap Harian'!DY121
+'Rekap Harian'!EE121
+'Rekap Harian'!EF121
+'Rekap Harian'!EL121
+'Rekap Harian'!EM121
+'Rekap Harian'!ES121
+'Rekap Harian'!ET121
+'Rekap Harian'!EZ121
+'Rekap Harian'!FA121
+'Rekap Harian'!FG121
+'Rekap Harian'!FH121
+'Rekap Harian'!FN121
+'Rekap Harian'!FO121
+'Rekap Harian'!FU121
+'Rekap Harian'!FV121
+'Rekap Harian'!GB121
+'Rekap Harian'!GC121
+'Rekap Harian'!GI121
+'Rekap Harian'!GJ121
+'Rekap Harian'!GP121
+'Rekap Harian'!GQ121
+'Rekap Harian'!GW121
+'Rekap Harian'!GX121
+'Rekap Harian'!HD121
+'Rekap Harian'!HE121
+'Rekap Harian'!HK121
+'Rekap Harian'!HL121</f>
        <v>0</v>
      </c>
      <c r="I114" s="128">
        <f>'Daftar Pegawai'!M115</f>
        <v>0</v>
      </c>
      <c r="J114" s="128">
        <f>'Daftar Pegawai'!O115</f>
        <v>0</v>
      </c>
      <c r="K114" s="128">
        <f>'Daftar Pegawai'!Q115</f>
        <v>0</v>
      </c>
      <c r="L114" s="128">
        <f>'Daftar Pegawai'!S115</f>
        <v>0</v>
      </c>
      <c r="M114" s="128">
        <f>'Daftar Pegawai'!U115</f>
        <v>0</v>
      </c>
      <c r="N114" s="128">
        <f t="shared" si="3"/>
        <v>0</v>
      </c>
    </row>
    <row r="115" spans="1:14" x14ac:dyDescent="0.25">
      <c r="A115" s="121">
        <f t="shared" si="2"/>
        <v>112</v>
      </c>
      <c r="B115" s="121">
        <f>'Daftar Pegawai'!B116</f>
        <v>0</v>
      </c>
      <c r="C115" s="121">
        <f>'Daftar Pegawai'!C116</f>
        <v>0</v>
      </c>
      <c r="D115" s="128">
        <f>IF('Rekap Pemotongan'!F119="",0%,100%-'Rekap Pemotongan'!F119)</f>
        <v>1</v>
      </c>
      <c r="E115" s="128">
        <f>'Daftar Pegawai'!K116</f>
        <v>0</v>
      </c>
      <c r="F115" s="128">
        <f>'Rekap Harian'!H122
+'Rekap Harian'!O122
+'Rekap Harian'!V122
+'Rekap Harian'!AC122
+'Rekap Harian'!AJ122
+'Rekap Harian'!AQ122
+'Rekap Harian'!AX122
+'Rekap Harian'!BE122
+'Rekap Harian'!BL122
+'Rekap Harian'!BS122
+'Rekap Harian'!BZ122
+'Rekap Harian'!CG122
+'Rekap Harian'!CN122
+'Rekap Harian'!CU122
+'Rekap Harian'!DB122
+'Rekap Harian'!DI122
+'Rekap Harian'!DP122
+'Rekap Harian'!DW122
+'Rekap Harian'!ED122
+'Rekap Harian'!EK122
+'Rekap Harian'!ER122
+'Rekap Harian'!EY122
+'Rekap Harian'!FF122
+'Rekap Harian'!FM122
+'Rekap Harian'!FT122
+'Rekap Harian'!GA122
+'Rekap Harian'!GH122
+'Rekap Harian'!GO122
+'Rekap Harian'!GV122
+'Rekap Harian'!HC122
+'Rekap Harian'!HJ122</f>
        <v>0</v>
      </c>
      <c r="G115" s="128">
        <f>'Rekap Harian'!HN122*3%</f>
        <v>0</v>
      </c>
      <c r="H115" s="128">
        <f>'Rekap Harian'!I122
+'Rekap Harian'!J122
+'Rekap Harian'!P122
+'Rekap Harian'!Q122
+'Rekap Harian'!W122
+'Rekap Harian'!X122
+'Rekap Harian'!AD122
+'Rekap Harian'!AE122
+'Rekap Harian'!AK122
+'Rekap Harian'!AL122
+'Rekap Harian'!AR122
+'Rekap Harian'!AS122
+'Rekap Harian'!AY122
+'Rekap Harian'!AZ122
+'Rekap Harian'!BF122
+'Rekap Harian'!BG122
+'Rekap Harian'!BM122
+'Rekap Harian'!BN122
+'Rekap Harian'!BT122
+'Rekap Harian'!BU122
+'Rekap Harian'!CA122
+'Rekap Harian'!CB122
+'Rekap Harian'!CH122
+'Rekap Harian'!CI122
+'Rekap Harian'!CO122
+'Rekap Harian'!CP122
+'Rekap Harian'!CV122
+'Rekap Harian'!CW122
+'Rekap Harian'!DC122
+'Rekap Harian'!DD122
+'Rekap Harian'!DJ122
+'Rekap Harian'!AK122
+'Rekap Harian'!DQ122
+'Rekap Harian'!DR122
+'Rekap Harian'!DX122
+'Rekap Harian'!DY122
+'Rekap Harian'!EE122
+'Rekap Harian'!EF122
+'Rekap Harian'!EL122
+'Rekap Harian'!EM122
+'Rekap Harian'!ES122
+'Rekap Harian'!ET122
+'Rekap Harian'!EZ122
+'Rekap Harian'!FA122
+'Rekap Harian'!FG122
+'Rekap Harian'!FH122
+'Rekap Harian'!FN122
+'Rekap Harian'!FO122
+'Rekap Harian'!FU122
+'Rekap Harian'!FV122
+'Rekap Harian'!GB122
+'Rekap Harian'!GC122
+'Rekap Harian'!GI122
+'Rekap Harian'!GJ122
+'Rekap Harian'!GP122
+'Rekap Harian'!GQ122
+'Rekap Harian'!GW122
+'Rekap Harian'!GX122
+'Rekap Harian'!HD122
+'Rekap Harian'!HE122
+'Rekap Harian'!HK122
+'Rekap Harian'!HL122</f>
        <v>0</v>
      </c>
      <c r="I115" s="128">
        <f>'Daftar Pegawai'!M116</f>
        <v>0</v>
      </c>
      <c r="J115" s="128">
        <f>'Daftar Pegawai'!O116</f>
        <v>0</v>
      </c>
      <c r="K115" s="128">
        <f>'Daftar Pegawai'!Q116</f>
        <v>0</v>
      </c>
      <c r="L115" s="128">
        <f>'Daftar Pegawai'!S116</f>
        <v>0</v>
      </c>
      <c r="M115" s="128">
        <f>'Daftar Pegawai'!U116</f>
        <v>0</v>
      </c>
      <c r="N115" s="128">
        <f t="shared" si="3"/>
        <v>0</v>
      </c>
    </row>
    <row r="116" spans="1:14" x14ac:dyDescent="0.25">
      <c r="A116" s="121">
        <f t="shared" si="2"/>
        <v>113</v>
      </c>
      <c r="B116" s="121">
        <f>'Daftar Pegawai'!B117</f>
        <v>0</v>
      </c>
      <c r="C116" s="121">
        <f>'Daftar Pegawai'!C117</f>
        <v>0</v>
      </c>
      <c r="D116" s="128">
        <f>IF('Rekap Pemotongan'!F120="",0%,100%-'Rekap Pemotongan'!F120)</f>
        <v>1</v>
      </c>
      <c r="E116" s="128">
        <f>'Daftar Pegawai'!K117</f>
        <v>0</v>
      </c>
      <c r="F116" s="128">
        <f>'Rekap Harian'!H123
+'Rekap Harian'!O123
+'Rekap Harian'!V123
+'Rekap Harian'!AC123
+'Rekap Harian'!AJ123
+'Rekap Harian'!AQ123
+'Rekap Harian'!AX123
+'Rekap Harian'!BE123
+'Rekap Harian'!BL123
+'Rekap Harian'!BS123
+'Rekap Harian'!BZ123
+'Rekap Harian'!CG123
+'Rekap Harian'!CN123
+'Rekap Harian'!CU123
+'Rekap Harian'!DB123
+'Rekap Harian'!DI123
+'Rekap Harian'!DP123
+'Rekap Harian'!DW123
+'Rekap Harian'!ED123
+'Rekap Harian'!EK123
+'Rekap Harian'!ER123
+'Rekap Harian'!EY123
+'Rekap Harian'!FF123
+'Rekap Harian'!FM123
+'Rekap Harian'!FT123
+'Rekap Harian'!GA123
+'Rekap Harian'!GH123
+'Rekap Harian'!GO123
+'Rekap Harian'!GV123
+'Rekap Harian'!HC123
+'Rekap Harian'!HJ123</f>
        <v>0</v>
      </c>
      <c r="G116" s="128">
        <f>'Rekap Harian'!HN123*3%</f>
        <v>0</v>
      </c>
      <c r="H116" s="128">
        <f>'Rekap Harian'!I123
+'Rekap Harian'!J123
+'Rekap Harian'!P123
+'Rekap Harian'!Q123
+'Rekap Harian'!W123
+'Rekap Harian'!X123
+'Rekap Harian'!AD123
+'Rekap Harian'!AE123
+'Rekap Harian'!AK123
+'Rekap Harian'!AL123
+'Rekap Harian'!AR123
+'Rekap Harian'!AS123
+'Rekap Harian'!AY123
+'Rekap Harian'!AZ123
+'Rekap Harian'!BF123
+'Rekap Harian'!BG123
+'Rekap Harian'!BM123
+'Rekap Harian'!BN123
+'Rekap Harian'!BT123
+'Rekap Harian'!BU123
+'Rekap Harian'!CA123
+'Rekap Harian'!CB123
+'Rekap Harian'!CH123
+'Rekap Harian'!CI123
+'Rekap Harian'!CO123
+'Rekap Harian'!CP123
+'Rekap Harian'!CV123
+'Rekap Harian'!CW123
+'Rekap Harian'!DC123
+'Rekap Harian'!DD123
+'Rekap Harian'!DJ123
+'Rekap Harian'!AK123
+'Rekap Harian'!DQ123
+'Rekap Harian'!DR123
+'Rekap Harian'!DX123
+'Rekap Harian'!DY123
+'Rekap Harian'!EE123
+'Rekap Harian'!EF123
+'Rekap Harian'!EL123
+'Rekap Harian'!EM123
+'Rekap Harian'!ES123
+'Rekap Harian'!ET123
+'Rekap Harian'!EZ123
+'Rekap Harian'!FA123
+'Rekap Harian'!FG123
+'Rekap Harian'!FH123
+'Rekap Harian'!FN123
+'Rekap Harian'!FO123
+'Rekap Harian'!FU123
+'Rekap Harian'!FV123
+'Rekap Harian'!GB123
+'Rekap Harian'!GC123
+'Rekap Harian'!GI123
+'Rekap Harian'!GJ123
+'Rekap Harian'!GP123
+'Rekap Harian'!GQ123
+'Rekap Harian'!GW123
+'Rekap Harian'!GX123
+'Rekap Harian'!HD123
+'Rekap Harian'!HE123
+'Rekap Harian'!HK123
+'Rekap Harian'!HL123</f>
        <v>0</v>
      </c>
      <c r="I116" s="128">
        <f>'Daftar Pegawai'!M117</f>
        <v>0</v>
      </c>
      <c r="J116" s="128">
        <f>'Daftar Pegawai'!O117</f>
        <v>0</v>
      </c>
      <c r="K116" s="128">
        <f>'Daftar Pegawai'!Q117</f>
        <v>0</v>
      </c>
      <c r="L116" s="128">
        <f>'Daftar Pegawai'!S117</f>
        <v>0</v>
      </c>
      <c r="M116" s="128">
        <f>'Daftar Pegawai'!U117</f>
        <v>0</v>
      </c>
      <c r="N116" s="128">
        <f t="shared" si="3"/>
        <v>0</v>
      </c>
    </row>
    <row r="117" spans="1:14" x14ac:dyDescent="0.25">
      <c r="A117" s="121">
        <f t="shared" si="2"/>
        <v>114</v>
      </c>
      <c r="B117" s="121">
        <f>'Daftar Pegawai'!B118</f>
        <v>0</v>
      </c>
      <c r="C117" s="121">
        <f>'Daftar Pegawai'!C118</f>
        <v>0</v>
      </c>
      <c r="D117" s="128">
        <f>IF('Rekap Pemotongan'!F121="",0%,100%-'Rekap Pemotongan'!F121)</f>
        <v>1</v>
      </c>
      <c r="E117" s="128">
        <f>'Daftar Pegawai'!K118</f>
        <v>0</v>
      </c>
      <c r="F117" s="128">
        <f>'Rekap Harian'!H124
+'Rekap Harian'!O124
+'Rekap Harian'!V124
+'Rekap Harian'!AC124
+'Rekap Harian'!AJ124
+'Rekap Harian'!AQ124
+'Rekap Harian'!AX124
+'Rekap Harian'!BE124
+'Rekap Harian'!BL124
+'Rekap Harian'!BS124
+'Rekap Harian'!BZ124
+'Rekap Harian'!CG124
+'Rekap Harian'!CN124
+'Rekap Harian'!CU124
+'Rekap Harian'!DB124
+'Rekap Harian'!DI124
+'Rekap Harian'!DP124
+'Rekap Harian'!DW124
+'Rekap Harian'!ED124
+'Rekap Harian'!EK124
+'Rekap Harian'!ER124
+'Rekap Harian'!EY124
+'Rekap Harian'!FF124
+'Rekap Harian'!FM124
+'Rekap Harian'!FT124
+'Rekap Harian'!GA124
+'Rekap Harian'!GH124
+'Rekap Harian'!GO124
+'Rekap Harian'!GV124
+'Rekap Harian'!HC124
+'Rekap Harian'!HJ124</f>
        <v>0</v>
      </c>
      <c r="G117" s="128">
        <f>'Rekap Harian'!HN124*3%</f>
        <v>0</v>
      </c>
      <c r="H117" s="128">
        <f>'Rekap Harian'!I124
+'Rekap Harian'!J124
+'Rekap Harian'!P124
+'Rekap Harian'!Q124
+'Rekap Harian'!W124
+'Rekap Harian'!X124
+'Rekap Harian'!AD124
+'Rekap Harian'!AE124
+'Rekap Harian'!AK124
+'Rekap Harian'!AL124
+'Rekap Harian'!AR124
+'Rekap Harian'!AS124
+'Rekap Harian'!AY124
+'Rekap Harian'!AZ124
+'Rekap Harian'!BF124
+'Rekap Harian'!BG124
+'Rekap Harian'!BM124
+'Rekap Harian'!BN124
+'Rekap Harian'!BT124
+'Rekap Harian'!BU124
+'Rekap Harian'!CA124
+'Rekap Harian'!CB124
+'Rekap Harian'!CH124
+'Rekap Harian'!CI124
+'Rekap Harian'!CO124
+'Rekap Harian'!CP124
+'Rekap Harian'!CV124
+'Rekap Harian'!CW124
+'Rekap Harian'!DC124
+'Rekap Harian'!DD124
+'Rekap Harian'!DJ124
+'Rekap Harian'!AK124
+'Rekap Harian'!DQ124
+'Rekap Harian'!DR124
+'Rekap Harian'!DX124
+'Rekap Harian'!DY124
+'Rekap Harian'!EE124
+'Rekap Harian'!EF124
+'Rekap Harian'!EL124
+'Rekap Harian'!EM124
+'Rekap Harian'!ES124
+'Rekap Harian'!ET124
+'Rekap Harian'!EZ124
+'Rekap Harian'!FA124
+'Rekap Harian'!FG124
+'Rekap Harian'!FH124
+'Rekap Harian'!FN124
+'Rekap Harian'!FO124
+'Rekap Harian'!FU124
+'Rekap Harian'!FV124
+'Rekap Harian'!GB124
+'Rekap Harian'!GC124
+'Rekap Harian'!GI124
+'Rekap Harian'!GJ124
+'Rekap Harian'!GP124
+'Rekap Harian'!GQ124
+'Rekap Harian'!GW124
+'Rekap Harian'!GX124
+'Rekap Harian'!HD124
+'Rekap Harian'!HE124
+'Rekap Harian'!HK124
+'Rekap Harian'!HL124</f>
        <v>0</v>
      </c>
      <c r="I117" s="128">
        <f>'Daftar Pegawai'!M118</f>
        <v>0</v>
      </c>
      <c r="J117" s="128">
        <f>'Daftar Pegawai'!O118</f>
        <v>0</v>
      </c>
      <c r="K117" s="128">
        <f>'Daftar Pegawai'!Q118</f>
        <v>0</v>
      </c>
      <c r="L117" s="128">
        <f>'Daftar Pegawai'!S118</f>
        <v>0</v>
      </c>
      <c r="M117" s="128">
        <f>'Daftar Pegawai'!U118</f>
        <v>0</v>
      </c>
      <c r="N117" s="128">
        <f t="shared" si="3"/>
        <v>0</v>
      </c>
    </row>
    <row r="118" spans="1:14" x14ac:dyDescent="0.25">
      <c r="A118" s="121">
        <f t="shared" si="2"/>
        <v>115</v>
      </c>
      <c r="B118" s="121">
        <f>'Daftar Pegawai'!B119</f>
        <v>0</v>
      </c>
      <c r="C118" s="121">
        <f>'Daftar Pegawai'!C119</f>
        <v>0</v>
      </c>
      <c r="D118" s="128">
        <f>IF('Rekap Pemotongan'!F122="",0%,100%-'Rekap Pemotongan'!F122)</f>
        <v>1</v>
      </c>
      <c r="E118" s="128">
        <f>'Daftar Pegawai'!K119</f>
        <v>0</v>
      </c>
      <c r="F118" s="128">
        <f>'Rekap Harian'!H125
+'Rekap Harian'!O125
+'Rekap Harian'!V125
+'Rekap Harian'!AC125
+'Rekap Harian'!AJ125
+'Rekap Harian'!AQ125
+'Rekap Harian'!AX125
+'Rekap Harian'!BE125
+'Rekap Harian'!BL125
+'Rekap Harian'!BS125
+'Rekap Harian'!BZ125
+'Rekap Harian'!CG125
+'Rekap Harian'!CN125
+'Rekap Harian'!CU125
+'Rekap Harian'!DB125
+'Rekap Harian'!DI125
+'Rekap Harian'!DP125
+'Rekap Harian'!DW125
+'Rekap Harian'!ED125
+'Rekap Harian'!EK125
+'Rekap Harian'!ER125
+'Rekap Harian'!EY125
+'Rekap Harian'!FF125
+'Rekap Harian'!FM125
+'Rekap Harian'!FT125
+'Rekap Harian'!GA125
+'Rekap Harian'!GH125
+'Rekap Harian'!GO125
+'Rekap Harian'!GV125
+'Rekap Harian'!HC125
+'Rekap Harian'!HJ125</f>
        <v>0</v>
      </c>
      <c r="G118" s="128">
        <f>'Rekap Harian'!HN125*3%</f>
        <v>0</v>
      </c>
      <c r="H118" s="128">
        <f>'Rekap Harian'!I125
+'Rekap Harian'!J125
+'Rekap Harian'!P125
+'Rekap Harian'!Q125
+'Rekap Harian'!W125
+'Rekap Harian'!X125
+'Rekap Harian'!AD125
+'Rekap Harian'!AE125
+'Rekap Harian'!AK125
+'Rekap Harian'!AL125
+'Rekap Harian'!AR125
+'Rekap Harian'!AS125
+'Rekap Harian'!AY125
+'Rekap Harian'!AZ125
+'Rekap Harian'!BF125
+'Rekap Harian'!BG125
+'Rekap Harian'!BM125
+'Rekap Harian'!BN125
+'Rekap Harian'!BT125
+'Rekap Harian'!BU125
+'Rekap Harian'!CA125
+'Rekap Harian'!CB125
+'Rekap Harian'!CH125
+'Rekap Harian'!CI125
+'Rekap Harian'!CO125
+'Rekap Harian'!CP125
+'Rekap Harian'!CV125
+'Rekap Harian'!CW125
+'Rekap Harian'!DC125
+'Rekap Harian'!DD125
+'Rekap Harian'!DJ125
+'Rekap Harian'!AK125
+'Rekap Harian'!DQ125
+'Rekap Harian'!DR125
+'Rekap Harian'!DX125
+'Rekap Harian'!DY125
+'Rekap Harian'!EE125
+'Rekap Harian'!EF125
+'Rekap Harian'!EL125
+'Rekap Harian'!EM125
+'Rekap Harian'!ES125
+'Rekap Harian'!ET125
+'Rekap Harian'!EZ125
+'Rekap Harian'!FA125
+'Rekap Harian'!FG125
+'Rekap Harian'!FH125
+'Rekap Harian'!FN125
+'Rekap Harian'!FO125
+'Rekap Harian'!FU125
+'Rekap Harian'!FV125
+'Rekap Harian'!GB125
+'Rekap Harian'!GC125
+'Rekap Harian'!GI125
+'Rekap Harian'!GJ125
+'Rekap Harian'!GP125
+'Rekap Harian'!GQ125
+'Rekap Harian'!GW125
+'Rekap Harian'!GX125
+'Rekap Harian'!HD125
+'Rekap Harian'!HE125
+'Rekap Harian'!HK125
+'Rekap Harian'!HL125</f>
        <v>0</v>
      </c>
      <c r="I118" s="128">
        <f>'Daftar Pegawai'!M119</f>
        <v>0</v>
      </c>
      <c r="J118" s="128">
        <f>'Daftar Pegawai'!O119</f>
        <v>0</v>
      </c>
      <c r="K118" s="128">
        <f>'Daftar Pegawai'!Q119</f>
        <v>0</v>
      </c>
      <c r="L118" s="128">
        <f>'Daftar Pegawai'!S119</f>
        <v>0</v>
      </c>
      <c r="M118" s="128">
        <f>'Daftar Pegawai'!U119</f>
        <v>0</v>
      </c>
      <c r="N118" s="128">
        <f t="shared" si="3"/>
        <v>0</v>
      </c>
    </row>
    <row r="119" spans="1:14" x14ac:dyDescent="0.25">
      <c r="A119" s="121">
        <f t="shared" si="2"/>
        <v>116</v>
      </c>
      <c r="B119" s="121">
        <f>'Daftar Pegawai'!B120</f>
        <v>0</v>
      </c>
      <c r="C119" s="121">
        <f>'Daftar Pegawai'!C120</f>
        <v>0</v>
      </c>
      <c r="D119" s="128">
        <f>IF('Rekap Pemotongan'!F123="",0%,100%-'Rekap Pemotongan'!F123)</f>
        <v>1</v>
      </c>
      <c r="E119" s="128">
        <f>'Daftar Pegawai'!K120</f>
        <v>0</v>
      </c>
      <c r="F119" s="128">
        <f>'Rekap Harian'!H126
+'Rekap Harian'!O126
+'Rekap Harian'!V126
+'Rekap Harian'!AC126
+'Rekap Harian'!AJ126
+'Rekap Harian'!AQ126
+'Rekap Harian'!AX126
+'Rekap Harian'!BE126
+'Rekap Harian'!BL126
+'Rekap Harian'!BS126
+'Rekap Harian'!BZ126
+'Rekap Harian'!CG126
+'Rekap Harian'!CN126
+'Rekap Harian'!CU126
+'Rekap Harian'!DB126
+'Rekap Harian'!DI126
+'Rekap Harian'!DP126
+'Rekap Harian'!DW126
+'Rekap Harian'!ED126
+'Rekap Harian'!EK126
+'Rekap Harian'!ER126
+'Rekap Harian'!EY126
+'Rekap Harian'!FF126
+'Rekap Harian'!FM126
+'Rekap Harian'!FT126
+'Rekap Harian'!GA126
+'Rekap Harian'!GH126
+'Rekap Harian'!GO126
+'Rekap Harian'!GV126
+'Rekap Harian'!HC126
+'Rekap Harian'!HJ126</f>
        <v>0</v>
      </c>
      <c r="G119" s="128">
        <f>'Rekap Harian'!HN126*3%</f>
        <v>0</v>
      </c>
      <c r="H119" s="128">
        <f>'Rekap Harian'!I126
+'Rekap Harian'!J126
+'Rekap Harian'!P126
+'Rekap Harian'!Q126
+'Rekap Harian'!W126
+'Rekap Harian'!X126
+'Rekap Harian'!AD126
+'Rekap Harian'!AE126
+'Rekap Harian'!AK126
+'Rekap Harian'!AL126
+'Rekap Harian'!AR126
+'Rekap Harian'!AS126
+'Rekap Harian'!AY126
+'Rekap Harian'!AZ126
+'Rekap Harian'!BF126
+'Rekap Harian'!BG126
+'Rekap Harian'!BM126
+'Rekap Harian'!BN126
+'Rekap Harian'!BT126
+'Rekap Harian'!BU126
+'Rekap Harian'!CA126
+'Rekap Harian'!CB126
+'Rekap Harian'!CH126
+'Rekap Harian'!CI126
+'Rekap Harian'!CO126
+'Rekap Harian'!CP126
+'Rekap Harian'!CV126
+'Rekap Harian'!CW126
+'Rekap Harian'!DC126
+'Rekap Harian'!DD126
+'Rekap Harian'!DJ126
+'Rekap Harian'!AK126
+'Rekap Harian'!DQ126
+'Rekap Harian'!DR126
+'Rekap Harian'!DX126
+'Rekap Harian'!DY126
+'Rekap Harian'!EE126
+'Rekap Harian'!EF126
+'Rekap Harian'!EL126
+'Rekap Harian'!EM126
+'Rekap Harian'!ES126
+'Rekap Harian'!ET126
+'Rekap Harian'!EZ126
+'Rekap Harian'!FA126
+'Rekap Harian'!FG126
+'Rekap Harian'!FH126
+'Rekap Harian'!FN126
+'Rekap Harian'!FO126
+'Rekap Harian'!FU126
+'Rekap Harian'!FV126
+'Rekap Harian'!GB126
+'Rekap Harian'!GC126
+'Rekap Harian'!GI126
+'Rekap Harian'!GJ126
+'Rekap Harian'!GP126
+'Rekap Harian'!GQ126
+'Rekap Harian'!GW126
+'Rekap Harian'!GX126
+'Rekap Harian'!HD126
+'Rekap Harian'!HE126
+'Rekap Harian'!HK126
+'Rekap Harian'!HL126</f>
        <v>0</v>
      </c>
      <c r="I119" s="128">
        <f>'Daftar Pegawai'!M120</f>
        <v>0</v>
      </c>
      <c r="J119" s="128">
        <f>'Daftar Pegawai'!O120</f>
        <v>0</v>
      </c>
      <c r="K119" s="128">
        <f>'Daftar Pegawai'!Q120</f>
        <v>0</v>
      </c>
      <c r="L119" s="128">
        <f>'Daftar Pegawai'!S120</f>
        <v>0</v>
      </c>
      <c r="M119" s="128">
        <f>'Daftar Pegawai'!U120</f>
        <v>0</v>
      </c>
      <c r="N119" s="128">
        <f t="shared" si="3"/>
        <v>0</v>
      </c>
    </row>
    <row r="120" spans="1:14" x14ac:dyDescent="0.25">
      <c r="A120" s="121">
        <f t="shared" si="2"/>
        <v>117</v>
      </c>
      <c r="B120" s="121">
        <f>'Daftar Pegawai'!B121</f>
        <v>0</v>
      </c>
      <c r="C120" s="121">
        <f>'Daftar Pegawai'!C121</f>
        <v>0</v>
      </c>
      <c r="D120" s="128">
        <f>IF('Rekap Pemotongan'!F124="",0%,100%-'Rekap Pemotongan'!F124)</f>
        <v>1</v>
      </c>
      <c r="E120" s="128">
        <f>'Daftar Pegawai'!K121</f>
        <v>0</v>
      </c>
      <c r="F120" s="128">
        <f>'Rekap Harian'!H127
+'Rekap Harian'!O127
+'Rekap Harian'!V127
+'Rekap Harian'!AC127
+'Rekap Harian'!AJ127
+'Rekap Harian'!AQ127
+'Rekap Harian'!AX127
+'Rekap Harian'!BE127
+'Rekap Harian'!BL127
+'Rekap Harian'!BS127
+'Rekap Harian'!BZ127
+'Rekap Harian'!CG127
+'Rekap Harian'!CN127
+'Rekap Harian'!CU127
+'Rekap Harian'!DB127
+'Rekap Harian'!DI127
+'Rekap Harian'!DP127
+'Rekap Harian'!DW127
+'Rekap Harian'!ED127
+'Rekap Harian'!EK127
+'Rekap Harian'!ER127
+'Rekap Harian'!EY127
+'Rekap Harian'!FF127
+'Rekap Harian'!FM127
+'Rekap Harian'!FT127
+'Rekap Harian'!GA127
+'Rekap Harian'!GH127
+'Rekap Harian'!GO127
+'Rekap Harian'!GV127
+'Rekap Harian'!HC127
+'Rekap Harian'!HJ127</f>
        <v>0</v>
      </c>
      <c r="G120" s="128">
        <f>'Rekap Harian'!HN127*3%</f>
        <v>0</v>
      </c>
      <c r="H120" s="128">
        <f>'Rekap Harian'!I127
+'Rekap Harian'!J127
+'Rekap Harian'!P127
+'Rekap Harian'!Q127
+'Rekap Harian'!W127
+'Rekap Harian'!X127
+'Rekap Harian'!AD127
+'Rekap Harian'!AE127
+'Rekap Harian'!AK127
+'Rekap Harian'!AL127
+'Rekap Harian'!AR127
+'Rekap Harian'!AS127
+'Rekap Harian'!AY127
+'Rekap Harian'!AZ127
+'Rekap Harian'!BF127
+'Rekap Harian'!BG127
+'Rekap Harian'!BM127
+'Rekap Harian'!BN127
+'Rekap Harian'!BT127
+'Rekap Harian'!BU127
+'Rekap Harian'!CA127
+'Rekap Harian'!CB127
+'Rekap Harian'!CH127
+'Rekap Harian'!CI127
+'Rekap Harian'!CO127
+'Rekap Harian'!CP127
+'Rekap Harian'!CV127
+'Rekap Harian'!CW127
+'Rekap Harian'!DC127
+'Rekap Harian'!DD127
+'Rekap Harian'!DJ127
+'Rekap Harian'!AK127
+'Rekap Harian'!DQ127
+'Rekap Harian'!DR127
+'Rekap Harian'!DX127
+'Rekap Harian'!DY127
+'Rekap Harian'!EE127
+'Rekap Harian'!EF127
+'Rekap Harian'!EL127
+'Rekap Harian'!EM127
+'Rekap Harian'!ES127
+'Rekap Harian'!ET127
+'Rekap Harian'!EZ127
+'Rekap Harian'!FA127
+'Rekap Harian'!FG127
+'Rekap Harian'!FH127
+'Rekap Harian'!FN127
+'Rekap Harian'!FO127
+'Rekap Harian'!FU127
+'Rekap Harian'!FV127
+'Rekap Harian'!GB127
+'Rekap Harian'!GC127
+'Rekap Harian'!GI127
+'Rekap Harian'!GJ127
+'Rekap Harian'!GP127
+'Rekap Harian'!GQ127
+'Rekap Harian'!GW127
+'Rekap Harian'!GX127
+'Rekap Harian'!HD127
+'Rekap Harian'!HE127
+'Rekap Harian'!HK127
+'Rekap Harian'!HL127</f>
        <v>0</v>
      </c>
      <c r="I120" s="128">
        <f>'Daftar Pegawai'!M121</f>
        <v>0</v>
      </c>
      <c r="J120" s="128">
        <f>'Daftar Pegawai'!O121</f>
        <v>0</v>
      </c>
      <c r="K120" s="128">
        <f>'Daftar Pegawai'!Q121</f>
        <v>0</v>
      </c>
      <c r="L120" s="128">
        <f>'Daftar Pegawai'!S121</f>
        <v>0</v>
      </c>
      <c r="M120" s="128">
        <f>'Daftar Pegawai'!U121</f>
        <v>0</v>
      </c>
      <c r="N120" s="128">
        <f t="shared" si="3"/>
        <v>0</v>
      </c>
    </row>
    <row r="121" spans="1:14" x14ac:dyDescent="0.25">
      <c r="A121" s="121">
        <f t="shared" si="2"/>
        <v>118</v>
      </c>
      <c r="B121" s="121">
        <f>'Daftar Pegawai'!B122</f>
        <v>0</v>
      </c>
      <c r="C121" s="121">
        <f>'Daftar Pegawai'!C122</f>
        <v>0</v>
      </c>
      <c r="D121" s="128">
        <f>IF('Rekap Pemotongan'!F125="",0%,100%-'Rekap Pemotongan'!F125)</f>
        <v>1</v>
      </c>
      <c r="E121" s="128">
        <f>'Daftar Pegawai'!K122</f>
        <v>0</v>
      </c>
      <c r="F121" s="128">
        <f>'Rekap Harian'!H128
+'Rekap Harian'!O128
+'Rekap Harian'!V128
+'Rekap Harian'!AC128
+'Rekap Harian'!AJ128
+'Rekap Harian'!AQ128
+'Rekap Harian'!AX128
+'Rekap Harian'!BE128
+'Rekap Harian'!BL128
+'Rekap Harian'!BS128
+'Rekap Harian'!BZ128
+'Rekap Harian'!CG128
+'Rekap Harian'!CN128
+'Rekap Harian'!CU128
+'Rekap Harian'!DB128
+'Rekap Harian'!DI128
+'Rekap Harian'!DP128
+'Rekap Harian'!DW128
+'Rekap Harian'!ED128
+'Rekap Harian'!EK128
+'Rekap Harian'!ER128
+'Rekap Harian'!EY128
+'Rekap Harian'!FF128
+'Rekap Harian'!FM128
+'Rekap Harian'!FT128
+'Rekap Harian'!GA128
+'Rekap Harian'!GH128
+'Rekap Harian'!GO128
+'Rekap Harian'!GV128
+'Rekap Harian'!HC128
+'Rekap Harian'!HJ128</f>
        <v>0</v>
      </c>
      <c r="G121" s="128">
        <f>'Rekap Harian'!HN128*3%</f>
        <v>0</v>
      </c>
      <c r="H121" s="128">
        <f>'Rekap Harian'!I128
+'Rekap Harian'!J128
+'Rekap Harian'!P128
+'Rekap Harian'!Q128
+'Rekap Harian'!W128
+'Rekap Harian'!X128
+'Rekap Harian'!AD128
+'Rekap Harian'!AE128
+'Rekap Harian'!AK128
+'Rekap Harian'!AL128
+'Rekap Harian'!AR128
+'Rekap Harian'!AS128
+'Rekap Harian'!AY128
+'Rekap Harian'!AZ128
+'Rekap Harian'!BF128
+'Rekap Harian'!BG128
+'Rekap Harian'!BM128
+'Rekap Harian'!BN128
+'Rekap Harian'!BT128
+'Rekap Harian'!BU128
+'Rekap Harian'!CA128
+'Rekap Harian'!CB128
+'Rekap Harian'!CH128
+'Rekap Harian'!CI128
+'Rekap Harian'!CO128
+'Rekap Harian'!CP128
+'Rekap Harian'!CV128
+'Rekap Harian'!CW128
+'Rekap Harian'!DC128
+'Rekap Harian'!DD128
+'Rekap Harian'!DJ128
+'Rekap Harian'!AK128
+'Rekap Harian'!DQ128
+'Rekap Harian'!DR128
+'Rekap Harian'!DX128
+'Rekap Harian'!DY128
+'Rekap Harian'!EE128
+'Rekap Harian'!EF128
+'Rekap Harian'!EL128
+'Rekap Harian'!EM128
+'Rekap Harian'!ES128
+'Rekap Harian'!ET128
+'Rekap Harian'!EZ128
+'Rekap Harian'!FA128
+'Rekap Harian'!FG128
+'Rekap Harian'!FH128
+'Rekap Harian'!FN128
+'Rekap Harian'!FO128
+'Rekap Harian'!FU128
+'Rekap Harian'!FV128
+'Rekap Harian'!GB128
+'Rekap Harian'!GC128
+'Rekap Harian'!GI128
+'Rekap Harian'!GJ128
+'Rekap Harian'!GP128
+'Rekap Harian'!GQ128
+'Rekap Harian'!GW128
+'Rekap Harian'!GX128
+'Rekap Harian'!HD128
+'Rekap Harian'!HE128
+'Rekap Harian'!HK128
+'Rekap Harian'!HL128</f>
        <v>0</v>
      </c>
      <c r="I121" s="128">
        <f>'Daftar Pegawai'!M122</f>
        <v>0</v>
      </c>
      <c r="J121" s="128">
        <f>'Daftar Pegawai'!O122</f>
        <v>0</v>
      </c>
      <c r="K121" s="128">
        <f>'Daftar Pegawai'!Q122</f>
        <v>0</v>
      </c>
      <c r="L121" s="128">
        <f>'Daftar Pegawai'!S122</f>
        <v>0</v>
      </c>
      <c r="M121" s="128">
        <f>'Daftar Pegawai'!U122</f>
        <v>0</v>
      </c>
      <c r="N121" s="128">
        <f t="shared" si="3"/>
        <v>0</v>
      </c>
    </row>
    <row r="122" spans="1:14" x14ac:dyDescent="0.25">
      <c r="A122" s="121">
        <f t="shared" si="2"/>
        <v>119</v>
      </c>
      <c r="B122" s="121">
        <f>'Daftar Pegawai'!B123</f>
        <v>0</v>
      </c>
      <c r="C122" s="121">
        <f>'Daftar Pegawai'!C123</f>
        <v>0</v>
      </c>
      <c r="D122" s="128">
        <f>IF('Rekap Pemotongan'!F126="",0%,100%-'Rekap Pemotongan'!F126)</f>
        <v>1</v>
      </c>
      <c r="E122" s="128">
        <f>'Daftar Pegawai'!K123</f>
        <v>0</v>
      </c>
      <c r="F122" s="128">
        <f>'Rekap Harian'!H129
+'Rekap Harian'!O129
+'Rekap Harian'!V129
+'Rekap Harian'!AC129
+'Rekap Harian'!AJ129
+'Rekap Harian'!AQ129
+'Rekap Harian'!AX129
+'Rekap Harian'!BE129
+'Rekap Harian'!BL129
+'Rekap Harian'!BS129
+'Rekap Harian'!BZ129
+'Rekap Harian'!CG129
+'Rekap Harian'!CN129
+'Rekap Harian'!CU129
+'Rekap Harian'!DB129
+'Rekap Harian'!DI129
+'Rekap Harian'!DP129
+'Rekap Harian'!DW129
+'Rekap Harian'!ED129
+'Rekap Harian'!EK129
+'Rekap Harian'!ER129
+'Rekap Harian'!EY129
+'Rekap Harian'!FF129
+'Rekap Harian'!FM129
+'Rekap Harian'!FT129
+'Rekap Harian'!GA129
+'Rekap Harian'!GH129
+'Rekap Harian'!GO129
+'Rekap Harian'!GV129
+'Rekap Harian'!HC129
+'Rekap Harian'!HJ129</f>
        <v>0</v>
      </c>
      <c r="G122" s="128">
        <f>'Rekap Harian'!HN129*3%</f>
        <v>0</v>
      </c>
      <c r="H122" s="128">
        <f>'Rekap Harian'!I129
+'Rekap Harian'!J129
+'Rekap Harian'!P129
+'Rekap Harian'!Q129
+'Rekap Harian'!W129
+'Rekap Harian'!X129
+'Rekap Harian'!AD129
+'Rekap Harian'!AE129
+'Rekap Harian'!AK129
+'Rekap Harian'!AL129
+'Rekap Harian'!AR129
+'Rekap Harian'!AS129
+'Rekap Harian'!AY129
+'Rekap Harian'!AZ129
+'Rekap Harian'!BF129
+'Rekap Harian'!BG129
+'Rekap Harian'!BM129
+'Rekap Harian'!BN129
+'Rekap Harian'!BT129
+'Rekap Harian'!BU129
+'Rekap Harian'!CA129
+'Rekap Harian'!CB129
+'Rekap Harian'!CH129
+'Rekap Harian'!CI129
+'Rekap Harian'!CO129
+'Rekap Harian'!CP129
+'Rekap Harian'!CV129
+'Rekap Harian'!CW129
+'Rekap Harian'!DC129
+'Rekap Harian'!DD129
+'Rekap Harian'!DJ129
+'Rekap Harian'!AK129
+'Rekap Harian'!DQ129
+'Rekap Harian'!DR129
+'Rekap Harian'!DX129
+'Rekap Harian'!DY129
+'Rekap Harian'!EE129
+'Rekap Harian'!EF129
+'Rekap Harian'!EL129
+'Rekap Harian'!EM129
+'Rekap Harian'!ES129
+'Rekap Harian'!ET129
+'Rekap Harian'!EZ129
+'Rekap Harian'!FA129
+'Rekap Harian'!FG129
+'Rekap Harian'!FH129
+'Rekap Harian'!FN129
+'Rekap Harian'!FO129
+'Rekap Harian'!FU129
+'Rekap Harian'!FV129
+'Rekap Harian'!GB129
+'Rekap Harian'!GC129
+'Rekap Harian'!GI129
+'Rekap Harian'!GJ129
+'Rekap Harian'!GP129
+'Rekap Harian'!GQ129
+'Rekap Harian'!GW129
+'Rekap Harian'!GX129
+'Rekap Harian'!HD129
+'Rekap Harian'!HE129
+'Rekap Harian'!HK129
+'Rekap Harian'!HL129</f>
        <v>0</v>
      </c>
      <c r="I122" s="128">
        <f>'Daftar Pegawai'!M123</f>
        <v>0</v>
      </c>
      <c r="J122" s="128">
        <f>'Daftar Pegawai'!O123</f>
        <v>0</v>
      </c>
      <c r="K122" s="128">
        <f>'Daftar Pegawai'!Q123</f>
        <v>0</v>
      </c>
      <c r="L122" s="128">
        <f>'Daftar Pegawai'!S123</f>
        <v>0</v>
      </c>
      <c r="M122" s="128">
        <f>'Daftar Pegawai'!U123</f>
        <v>0</v>
      </c>
      <c r="N122" s="128">
        <f t="shared" si="3"/>
        <v>0</v>
      </c>
    </row>
    <row r="123" spans="1:14" x14ac:dyDescent="0.25">
      <c r="A123" s="121">
        <f t="shared" si="2"/>
        <v>120</v>
      </c>
      <c r="B123" s="121">
        <f>'Daftar Pegawai'!B124</f>
        <v>0</v>
      </c>
      <c r="C123" s="121">
        <f>'Daftar Pegawai'!C124</f>
        <v>0</v>
      </c>
      <c r="D123" s="128">
        <f>IF('Rekap Pemotongan'!F127="",0%,100%-'Rekap Pemotongan'!F127)</f>
        <v>1</v>
      </c>
      <c r="E123" s="128">
        <f>'Daftar Pegawai'!K124</f>
        <v>0</v>
      </c>
      <c r="F123" s="128">
        <f>'Rekap Harian'!H130
+'Rekap Harian'!O130
+'Rekap Harian'!V130
+'Rekap Harian'!AC130
+'Rekap Harian'!AJ130
+'Rekap Harian'!AQ130
+'Rekap Harian'!AX130
+'Rekap Harian'!BE130
+'Rekap Harian'!BL130
+'Rekap Harian'!BS130
+'Rekap Harian'!BZ130
+'Rekap Harian'!CG130
+'Rekap Harian'!CN130
+'Rekap Harian'!CU130
+'Rekap Harian'!DB130
+'Rekap Harian'!DI130
+'Rekap Harian'!DP130
+'Rekap Harian'!DW130
+'Rekap Harian'!ED130
+'Rekap Harian'!EK130
+'Rekap Harian'!ER130
+'Rekap Harian'!EY130
+'Rekap Harian'!FF130
+'Rekap Harian'!FM130
+'Rekap Harian'!FT130
+'Rekap Harian'!GA130
+'Rekap Harian'!GH130
+'Rekap Harian'!GO130
+'Rekap Harian'!GV130
+'Rekap Harian'!HC130
+'Rekap Harian'!HJ130</f>
        <v>0</v>
      </c>
      <c r="G123" s="128">
        <f>'Rekap Harian'!HN130*3%</f>
        <v>0</v>
      </c>
      <c r="H123" s="128">
        <f>'Rekap Harian'!I130
+'Rekap Harian'!J130
+'Rekap Harian'!P130
+'Rekap Harian'!Q130
+'Rekap Harian'!W130
+'Rekap Harian'!X130
+'Rekap Harian'!AD130
+'Rekap Harian'!AE130
+'Rekap Harian'!AK130
+'Rekap Harian'!AL130
+'Rekap Harian'!AR130
+'Rekap Harian'!AS130
+'Rekap Harian'!AY130
+'Rekap Harian'!AZ130
+'Rekap Harian'!BF130
+'Rekap Harian'!BG130
+'Rekap Harian'!BM130
+'Rekap Harian'!BN130
+'Rekap Harian'!BT130
+'Rekap Harian'!BU130
+'Rekap Harian'!CA130
+'Rekap Harian'!CB130
+'Rekap Harian'!CH130
+'Rekap Harian'!CI130
+'Rekap Harian'!CO130
+'Rekap Harian'!CP130
+'Rekap Harian'!CV130
+'Rekap Harian'!CW130
+'Rekap Harian'!DC130
+'Rekap Harian'!DD130
+'Rekap Harian'!DJ130
+'Rekap Harian'!AK130
+'Rekap Harian'!DQ130
+'Rekap Harian'!DR130
+'Rekap Harian'!DX130
+'Rekap Harian'!DY130
+'Rekap Harian'!EE130
+'Rekap Harian'!EF130
+'Rekap Harian'!EL130
+'Rekap Harian'!EM130
+'Rekap Harian'!ES130
+'Rekap Harian'!ET130
+'Rekap Harian'!EZ130
+'Rekap Harian'!FA130
+'Rekap Harian'!FG130
+'Rekap Harian'!FH130
+'Rekap Harian'!FN130
+'Rekap Harian'!FO130
+'Rekap Harian'!FU130
+'Rekap Harian'!FV130
+'Rekap Harian'!GB130
+'Rekap Harian'!GC130
+'Rekap Harian'!GI130
+'Rekap Harian'!GJ130
+'Rekap Harian'!GP130
+'Rekap Harian'!GQ130
+'Rekap Harian'!GW130
+'Rekap Harian'!GX130
+'Rekap Harian'!HD130
+'Rekap Harian'!HE130
+'Rekap Harian'!HK130
+'Rekap Harian'!HL130</f>
        <v>0</v>
      </c>
      <c r="I123" s="128">
        <f>'Daftar Pegawai'!M124</f>
        <v>0</v>
      </c>
      <c r="J123" s="128">
        <f>'Daftar Pegawai'!O124</f>
        <v>0</v>
      </c>
      <c r="K123" s="128">
        <f>'Daftar Pegawai'!Q124</f>
        <v>0</v>
      </c>
      <c r="L123" s="128">
        <f>'Daftar Pegawai'!S124</f>
        <v>0</v>
      </c>
      <c r="M123" s="128">
        <f>'Daftar Pegawai'!U124</f>
        <v>0</v>
      </c>
      <c r="N123" s="128">
        <f t="shared" si="3"/>
        <v>0</v>
      </c>
    </row>
    <row r="124" spans="1:14" x14ac:dyDescent="0.25">
      <c r="A124" s="121">
        <f t="shared" si="2"/>
        <v>121</v>
      </c>
      <c r="B124" s="121">
        <f>'Daftar Pegawai'!B125</f>
        <v>0</v>
      </c>
      <c r="C124" s="121">
        <f>'Daftar Pegawai'!C125</f>
        <v>0</v>
      </c>
      <c r="D124" s="128">
        <f>IF('Rekap Pemotongan'!F128="",0%,100%-'Rekap Pemotongan'!F128)</f>
        <v>1</v>
      </c>
      <c r="E124" s="128">
        <f>'Daftar Pegawai'!K125</f>
        <v>0</v>
      </c>
      <c r="F124" s="128">
        <f>'Rekap Harian'!H131
+'Rekap Harian'!O131
+'Rekap Harian'!V131
+'Rekap Harian'!AC131
+'Rekap Harian'!AJ131
+'Rekap Harian'!AQ131
+'Rekap Harian'!AX131
+'Rekap Harian'!BE131
+'Rekap Harian'!BL131
+'Rekap Harian'!BS131
+'Rekap Harian'!BZ131
+'Rekap Harian'!CG131
+'Rekap Harian'!CN131
+'Rekap Harian'!CU131
+'Rekap Harian'!DB131
+'Rekap Harian'!DI131
+'Rekap Harian'!DP131
+'Rekap Harian'!DW131
+'Rekap Harian'!ED131
+'Rekap Harian'!EK131
+'Rekap Harian'!ER131
+'Rekap Harian'!EY131
+'Rekap Harian'!FF131
+'Rekap Harian'!FM131
+'Rekap Harian'!FT131
+'Rekap Harian'!GA131
+'Rekap Harian'!GH131
+'Rekap Harian'!GO131
+'Rekap Harian'!GV131
+'Rekap Harian'!HC131
+'Rekap Harian'!HJ131</f>
        <v>0</v>
      </c>
      <c r="G124" s="128">
        <f>'Rekap Harian'!HN131*3%</f>
        <v>0</v>
      </c>
      <c r="H124" s="128">
        <f>'Rekap Harian'!I131
+'Rekap Harian'!J131
+'Rekap Harian'!P131
+'Rekap Harian'!Q131
+'Rekap Harian'!W131
+'Rekap Harian'!X131
+'Rekap Harian'!AD131
+'Rekap Harian'!AE131
+'Rekap Harian'!AK131
+'Rekap Harian'!AL131
+'Rekap Harian'!AR131
+'Rekap Harian'!AS131
+'Rekap Harian'!AY131
+'Rekap Harian'!AZ131
+'Rekap Harian'!BF131
+'Rekap Harian'!BG131
+'Rekap Harian'!BM131
+'Rekap Harian'!BN131
+'Rekap Harian'!BT131
+'Rekap Harian'!BU131
+'Rekap Harian'!CA131
+'Rekap Harian'!CB131
+'Rekap Harian'!CH131
+'Rekap Harian'!CI131
+'Rekap Harian'!CO131
+'Rekap Harian'!CP131
+'Rekap Harian'!CV131
+'Rekap Harian'!CW131
+'Rekap Harian'!DC131
+'Rekap Harian'!DD131
+'Rekap Harian'!DJ131
+'Rekap Harian'!AK131
+'Rekap Harian'!DQ131
+'Rekap Harian'!DR131
+'Rekap Harian'!DX131
+'Rekap Harian'!DY131
+'Rekap Harian'!EE131
+'Rekap Harian'!EF131
+'Rekap Harian'!EL131
+'Rekap Harian'!EM131
+'Rekap Harian'!ES131
+'Rekap Harian'!ET131
+'Rekap Harian'!EZ131
+'Rekap Harian'!FA131
+'Rekap Harian'!FG131
+'Rekap Harian'!FH131
+'Rekap Harian'!FN131
+'Rekap Harian'!FO131
+'Rekap Harian'!FU131
+'Rekap Harian'!FV131
+'Rekap Harian'!GB131
+'Rekap Harian'!GC131
+'Rekap Harian'!GI131
+'Rekap Harian'!GJ131
+'Rekap Harian'!GP131
+'Rekap Harian'!GQ131
+'Rekap Harian'!GW131
+'Rekap Harian'!GX131
+'Rekap Harian'!HD131
+'Rekap Harian'!HE131
+'Rekap Harian'!HK131
+'Rekap Harian'!HL131</f>
        <v>0</v>
      </c>
      <c r="I124" s="128">
        <f>'Daftar Pegawai'!M125</f>
        <v>0</v>
      </c>
      <c r="J124" s="128">
        <f>'Daftar Pegawai'!O125</f>
        <v>0</v>
      </c>
      <c r="K124" s="128">
        <f>'Daftar Pegawai'!Q125</f>
        <v>0</v>
      </c>
      <c r="L124" s="128">
        <f>'Daftar Pegawai'!S125</f>
        <v>0</v>
      </c>
      <c r="M124" s="128">
        <f>'Daftar Pegawai'!U125</f>
        <v>0</v>
      </c>
      <c r="N124" s="128">
        <f t="shared" si="3"/>
        <v>0</v>
      </c>
    </row>
    <row r="125" spans="1:14" x14ac:dyDescent="0.25">
      <c r="A125" s="121">
        <f t="shared" si="2"/>
        <v>122</v>
      </c>
      <c r="B125" s="121">
        <f>'Daftar Pegawai'!B126</f>
        <v>0</v>
      </c>
      <c r="C125" s="121">
        <f>'Daftar Pegawai'!C126</f>
        <v>0</v>
      </c>
      <c r="D125" s="128">
        <f>IF('Rekap Pemotongan'!F129="",0%,100%-'Rekap Pemotongan'!F129)</f>
        <v>1</v>
      </c>
      <c r="E125" s="128">
        <f>'Daftar Pegawai'!K126</f>
        <v>0</v>
      </c>
      <c r="F125" s="128">
        <f>'Rekap Harian'!H132
+'Rekap Harian'!O132
+'Rekap Harian'!V132
+'Rekap Harian'!AC132
+'Rekap Harian'!AJ132
+'Rekap Harian'!AQ132
+'Rekap Harian'!AX132
+'Rekap Harian'!BE132
+'Rekap Harian'!BL132
+'Rekap Harian'!BS132
+'Rekap Harian'!BZ132
+'Rekap Harian'!CG132
+'Rekap Harian'!CN132
+'Rekap Harian'!CU132
+'Rekap Harian'!DB132
+'Rekap Harian'!DI132
+'Rekap Harian'!DP132
+'Rekap Harian'!DW132
+'Rekap Harian'!ED132
+'Rekap Harian'!EK132
+'Rekap Harian'!ER132
+'Rekap Harian'!EY132
+'Rekap Harian'!FF132
+'Rekap Harian'!FM132
+'Rekap Harian'!FT132
+'Rekap Harian'!GA132
+'Rekap Harian'!GH132
+'Rekap Harian'!GO132
+'Rekap Harian'!GV132
+'Rekap Harian'!HC132
+'Rekap Harian'!HJ132</f>
        <v>0</v>
      </c>
      <c r="G125" s="128">
        <f>'Rekap Harian'!HN132*3%</f>
        <v>0</v>
      </c>
      <c r="H125" s="128">
        <f>'Rekap Harian'!I132
+'Rekap Harian'!J132
+'Rekap Harian'!P132
+'Rekap Harian'!Q132
+'Rekap Harian'!W132
+'Rekap Harian'!X132
+'Rekap Harian'!AD132
+'Rekap Harian'!AE132
+'Rekap Harian'!AK132
+'Rekap Harian'!AL132
+'Rekap Harian'!AR132
+'Rekap Harian'!AS132
+'Rekap Harian'!AY132
+'Rekap Harian'!AZ132
+'Rekap Harian'!BF132
+'Rekap Harian'!BG132
+'Rekap Harian'!BM132
+'Rekap Harian'!BN132
+'Rekap Harian'!BT132
+'Rekap Harian'!BU132
+'Rekap Harian'!CA132
+'Rekap Harian'!CB132
+'Rekap Harian'!CH132
+'Rekap Harian'!CI132
+'Rekap Harian'!CO132
+'Rekap Harian'!CP132
+'Rekap Harian'!CV132
+'Rekap Harian'!CW132
+'Rekap Harian'!DC132
+'Rekap Harian'!DD132
+'Rekap Harian'!DJ132
+'Rekap Harian'!AK132
+'Rekap Harian'!DQ132
+'Rekap Harian'!DR132
+'Rekap Harian'!DX132
+'Rekap Harian'!DY132
+'Rekap Harian'!EE132
+'Rekap Harian'!EF132
+'Rekap Harian'!EL132
+'Rekap Harian'!EM132
+'Rekap Harian'!ES132
+'Rekap Harian'!ET132
+'Rekap Harian'!EZ132
+'Rekap Harian'!FA132
+'Rekap Harian'!FG132
+'Rekap Harian'!FH132
+'Rekap Harian'!FN132
+'Rekap Harian'!FO132
+'Rekap Harian'!FU132
+'Rekap Harian'!FV132
+'Rekap Harian'!GB132
+'Rekap Harian'!GC132
+'Rekap Harian'!GI132
+'Rekap Harian'!GJ132
+'Rekap Harian'!GP132
+'Rekap Harian'!GQ132
+'Rekap Harian'!GW132
+'Rekap Harian'!GX132
+'Rekap Harian'!HD132
+'Rekap Harian'!HE132
+'Rekap Harian'!HK132
+'Rekap Harian'!HL132</f>
        <v>0</v>
      </c>
      <c r="I125" s="128">
        <f>'Daftar Pegawai'!M126</f>
        <v>0</v>
      </c>
      <c r="J125" s="128">
        <f>'Daftar Pegawai'!O126</f>
        <v>0</v>
      </c>
      <c r="K125" s="128">
        <f>'Daftar Pegawai'!Q126</f>
        <v>0</v>
      </c>
      <c r="L125" s="128">
        <f>'Daftar Pegawai'!S126</f>
        <v>0</v>
      </c>
      <c r="M125" s="128">
        <f>'Daftar Pegawai'!U126</f>
        <v>0</v>
      </c>
      <c r="N125" s="128">
        <f t="shared" si="3"/>
        <v>0</v>
      </c>
    </row>
    <row r="126" spans="1:14" x14ac:dyDescent="0.25">
      <c r="A126" s="121">
        <f t="shared" si="2"/>
        <v>123</v>
      </c>
      <c r="B126" s="121">
        <f>'Daftar Pegawai'!B127</f>
        <v>0</v>
      </c>
      <c r="C126" s="121">
        <f>'Daftar Pegawai'!C127</f>
        <v>0</v>
      </c>
      <c r="D126" s="128">
        <f>IF('Rekap Pemotongan'!F130="",0%,100%-'Rekap Pemotongan'!F130)</f>
        <v>1</v>
      </c>
      <c r="E126" s="128">
        <f>'Daftar Pegawai'!K127</f>
        <v>0</v>
      </c>
      <c r="F126" s="128">
        <f>'Rekap Harian'!H133
+'Rekap Harian'!O133
+'Rekap Harian'!V133
+'Rekap Harian'!AC133
+'Rekap Harian'!AJ133
+'Rekap Harian'!AQ133
+'Rekap Harian'!AX133
+'Rekap Harian'!BE133
+'Rekap Harian'!BL133
+'Rekap Harian'!BS133
+'Rekap Harian'!BZ133
+'Rekap Harian'!CG133
+'Rekap Harian'!CN133
+'Rekap Harian'!CU133
+'Rekap Harian'!DB133
+'Rekap Harian'!DI133
+'Rekap Harian'!DP133
+'Rekap Harian'!DW133
+'Rekap Harian'!ED133
+'Rekap Harian'!EK133
+'Rekap Harian'!ER133
+'Rekap Harian'!EY133
+'Rekap Harian'!FF133
+'Rekap Harian'!FM133
+'Rekap Harian'!FT133
+'Rekap Harian'!GA133
+'Rekap Harian'!GH133
+'Rekap Harian'!GO133
+'Rekap Harian'!GV133
+'Rekap Harian'!HC133
+'Rekap Harian'!HJ133</f>
        <v>0</v>
      </c>
      <c r="G126" s="128">
        <f>'Rekap Harian'!HN133*3%</f>
        <v>0</v>
      </c>
      <c r="H126" s="128">
        <f>'Rekap Harian'!I133
+'Rekap Harian'!J133
+'Rekap Harian'!P133
+'Rekap Harian'!Q133
+'Rekap Harian'!W133
+'Rekap Harian'!X133
+'Rekap Harian'!AD133
+'Rekap Harian'!AE133
+'Rekap Harian'!AK133
+'Rekap Harian'!AL133
+'Rekap Harian'!AR133
+'Rekap Harian'!AS133
+'Rekap Harian'!AY133
+'Rekap Harian'!AZ133
+'Rekap Harian'!BF133
+'Rekap Harian'!BG133
+'Rekap Harian'!BM133
+'Rekap Harian'!BN133
+'Rekap Harian'!BT133
+'Rekap Harian'!BU133
+'Rekap Harian'!CA133
+'Rekap Harian'!CB133
+'Rekap Harian'!CH133
+'Rekap Harian'!CI133
+'Rekap Harian'!CO133
+'Rekap Harian'!CP133
+'Rekap Harian'!CV133
+'Rekap Harian'!CW133
+'Rekap Harian'!DC133
+'Rekap Harian'!DD133
+'Rekap Harian'!DJ133
+'Rekap Harian'!AK133
+'Rekap Harian'!DQ133
+'Rekap Harian'!DR133
+'Rekap Harian'!DX133
+'Rekap Harian'!DY133
+'Rekap Harian'!EE133
+'Rekap Harian'!EF133
+'Rekap Harian'!EL133
+'Rekap Harian'!EM133
+'Rekap Harian'!ES133
+'Rekap Harian'!ET133
+'Rekap Harian'!EZ133
+'Rekap Harian'!FA133
+'Rekap Harian'!FG133
+'Rekap Harian'!FH133
+'Rekap Harian'!FN133
+'Rekap Harian'!FO133
+'Rekap Harian'!FU133
+'Rekap Harian'!FV133
+'Rekap Harian'!GB133
+'Rekap Harian'!GC133
+'Rekap Harian'!GI133
+'Rekap Harian'!GJ133
+'Rekap Harian'!GP133
+'Rekap Harian'!GQ133
+'Rekap Harian'!GW133
+'Rekap Harian'!GX133
+'Rekap Harian'!HD133
+'Rekap Harian'!HE133
+'Rekap Harian'!HK133
+'Rekap Harian'!HL133</f>
        <v>0</v>
      </c>
      <c r="I126" s="128">
        <f>'Daftar Pegawai'!M127</f>
        <v>0</v>
      </c>
      <c r="J126" s="128">
        <f>'Daftar Pegawai'!O127</f>
        <v>0</v>
      </c>
      <c r="K126" s="128">
        <f>'Daftar Pegawai'!Q127</f>
        <v>0</v>
      </c>
      <c r="L126" s="128">
        <f>'Daftar Pegawai'!S127</f>
        <v>0</v>
      </c>
      <c r="M126" s="128">
        <f>'Daftar Pegawai'!U127</f>
        <v>0</v>
      </c>
      <c r="N126" s="128">
        <f t="shared" si="3"/>
        <v>0</v>
      </c>
    </row>
    <row r="127" spans="1:14" x14ac:dyDescent="0.25">
      <c r="A127" s="121">
        <f t="shared" si="2"/>
        <v>124</v>
      </c>
      <c r="B127" s="121">
        <f>'Daftar Pegawai'!B128</f>
        <v>0</v>
      </c>
      <c r="C127" s="121">
        <f>'Daftar Pegawai'!C128</f>
        <v>0</v>
      </c>
      <c r="D127" s="128">
        <f>IF('Rekap Pemotongan'!F131="",0%,100%-'Rekap Pemotongan'!F131)</f>
        <v>1</v>
      </c>
      <c r="E127" s="128">
        <f>'Daftar Pegawai'!K128</f>
        <v>0</v>
      </c>
      <c r="F127" s="128">
        <f>'Rekap Harian'!H134
+'Rekap Harian'!O134
+'Rekap Harian'!V134
+'Rekap Harian'!AC134
+'Rekap Harian'!AJ134
+'Rekap Harian'!AQ134
+'Rekap Harian'!AX134
+'Rekap Harian'!BE134
+'Rekap Harian'!BL134
+'Rekap Harian'!BS134
+'Rekap Harian'!BZ134
+'Rekap Harian'!CG134
+'Rekap Harian'!CN134
+'Rekap Harian'!CU134
+'Rekap Harian'!DB134
+'Rekap Harian'!DI134
+'Rekap Harian'!DP134
+'Rekap Harian'!DW134
+'Rekap Harian'!ED134
+'Rekap Harian'!EK134
+'Rekap Harian'!ER134
+'Rekap Harian'!EY134
+'Rekap Harian'!FF134
+'Rekap Harian'!FM134
+'Rekap Harian'!FT134
+'Rekap Harian'!GA134
+'Rekap Harian'!GH134
+'Rekap Harian'!GO134
+'Rekap Harian'!GV134
+'Rekap Harian'!HC134
+'Rekap Harian'!HJ134</f>
        <v>0</v>
      </c>
      <c r="G127" s="128">
        <f>'Rekap Harian'!HN134*3%</f>
        <v>0</v>
      </c>
      <c r="H127" s="128">
        <f>'Rekap Harian'!I134
+'Rekap Harian'!J134
+'Rekap Harian'!P134
+'Rekap Harian'!Q134
+'Rekap Harian'!W134
+'Rekap Harian'!X134
+'Rekap Harian'!AD134
+'Rekap Harian'!AE134
+'Rekap Harian'!AK134
+'Rekap Harian'!AL134
+'Rekap Harian'!AR134
+'Rekap Harian'!AS134
+'Rekap Harian'!AY134
+'Rekap Harian'!AZ134
+'Rekap Harian'!BF134
+'Rekap Harian'!BG134
+'Rekap Harian'!BM134
+'Rekap Harian'!BN134
+'Rekap Harian'!BT134
+'Rekap Harian'!BU134
+'Rekap Harian'!CA134
+'Rekap Harian'!CB134
+'Rekap Harian'!CH134
+'Rekap Harian'!CI134
+'Rekap Harian'!CO134
+'Rekap Harian'!CP134
+'Rekap Harian'!CV134
+'Rekap Harian'!CW134
+'Rekap Harian'!DC134
+'Rekap Harian'!DD134
+'Rekap Harian'!DJ134
+'Rekap Harian'!AK134
+'Rekap Harian'!DQ134
+'Rekap Harian'!DR134
+'Rekap Harian'!DX134
+'Rekap Harian'!DY134
+'Rekap Harian'!EE134
+'Rekap Harian'!EF134
+'Rekap Harian'!EL134
+'Rekap Harian'!EM134
+'Rekap Harian'!ES134
+'Rekap Harian'!ET134
+'Rekap Harian'!EZ134
+'Rekap Harian'!FA134
+'Rekap Harian'!FG134
+'Rekap Harian'!FH134
+'Rekap Harian'!FN134
+'Rekap Harian'!FO134
+'Rekap Harian'!FU134
+'Rekap Harian'!FV134
+'Rekap Harian'!GB134
+'Rekap Harian'!GC134
+'Rekap Harian'!GI134
+'Rekap Harian'!GJ134
+'Rekap Harian'!GP134
+'Rekap Harian'!GQ134
+'Rekap Harian'!GW134
+'Rekap Harian'!GX134
+'Rekap Harian'!HD134
+'Rekap Harian'!HE134
+'Rekap Harian'!HK134
+'Rekap Harian'!HL134</f>
        <v>0</v>
      </c>
      <c r="I127" s="128">
        <f>'Daftar Pegawai'!M128</f>
        <v>0</v>
      </c>
      <c r="J127" s="128">
        <f>'Daftar Pegawai'!O128</f>
        <v>0</v>
      </c>
      <c r="K127" s="128">
        <f>'Daftar Pegawai'!Q128</f>
        <v>0</v>
      </c>
      <c r="L127" s="128">
        <f>'Daftar Pegawai'!S128</f>
        <v>0</v>
      </c>
      <c r="M127" s="128">
        <f>'Daftar Pegawai'!U128</f>
        <v>0</v>
      </c>
      <c r="N127" s="128">
        <f t="shared" si="3"/>
        <v>0</v>
      </c>
    </row>
    <row r="128" spans="1:14" x14ac:dyDescent="0.25">
      <c r="A128" s="121">
        <f t="shared" si="2"/>
        <v>125</v>
      </c>
      <c r="B128" s="121">
        <f>'Daftar Pegawai'!B129</f>
        <v>0</v>
      </c>
      <c r="C128" s="121">
        <f>'Daftar Pegawai'!C129</f>
        <v>0</v>
      </c>
      <c r="D128" s="128">
        <f>IF('Rekap Pemotongan'!F132="",0%,100%-'Rekap Pemotongan'!F132)</f>
        <v>1</v>
      </c>
      <c r="E128" s="128">
        <f>'Daftar Pegawai'!K129</f>
        <v>0</v>
      </c>
      <c r="F128" s="128">
        <f>'Rekap Harian'!H135
+'Rekap Harian'!O135
+'Rekap Harian'!V135
+'Rekap Harian'!AC135
+'Rekap Harian'!AJ135
+'Rekap Harian'!AQ135
+'Rekap Harian'!AX135
+'Rekap Harian'!BE135
+'Rekap Harian'!BL135
+'Rekap Harian'!BS135
+'Rekap Harian'!BZ135
+'Rekap Harian'!CG135
+'Rekap Harian'!CN135
+'Rekap Harian'!CU135
+'Rekap Harian'!DB135
+'Rekap Harian'!DI135
+'Rekap Harian'!DP135
+'Rekap Harian'!DW135
+'Rekap Harian'!ED135
+'Rekap Harian'!EK135
+'Rekap Harian'!ER135
+'Rekap Harian'!EY135
+'Rekap Harian'!FF135
+'Rekap Harian'!FM135
+'Rekap Harian'!FT135
+'Rekap Harian'!GA135
+'Rekap Harian'!GH135
+'Rekap Harian'!GO135
+'Rekap Harian'!GV135
+'Rekap Harian'!HC135
+'Rekap Harian'!HJ135</f>
        <v>0</v>
      </c>
      <c r="G128" s="128">
        <f>'Rekap Harian'!HN135*3%</f>
        <v>0</v>
      </c>
      <c r="H128" s="128">
        <f>'Rekap Harian'!I135
+'Rekap Harian'!J135
+'Rekap Harian'!P135
+'Rekap Harian'!Q135
+'Rekap Harian'!W135
+'Rekap Harian'!X135
+'Rekap Harian'!AD135
+'Rekap Harian'!AE135
+'Rekap Harian'!AK135
+'Rekap Harian'!AL135
+'Rekap Harian'!AR135
+'Rekap Harian'!AS135
+'Rekap Harian'!AY135
+'Rekap Harian'!AZ135
+'Rekap Harian'!BF135
+'Rekap Harian'!BG135
+'Rekap Harian'!BM135
+'Rekap Harian'!BN135
+'Rekap Harian'!BT135
+'Rekap Harian'!BU135
+'Rekap Harian'!CA135
+'Rekap Harian'!CB135
+'Rekap Harian'!CH135
+'Rekap Harian'!CI135
+'Rekap Harian'!CO135
+'Rekap Harian'!CP135
+'Rekap Harian'!CV135
+'Rekap Harian'!CW135
+'Rekap Harian'!DC135
+'Rekap Harian'!DD135
+'Rekap Harian'!DJ135
+'Rekap Harian'!AK135
+'Rekap Harian'!DQ135
+'Rekap Harian'!DR135
+'Rekap Harian'!DX135
+'Rekap Harian'!DY135
+'Rekap Harian'!EE135
+'Rekap Harian'!EF135
+'Rekap Harian'!EL135
+'Rekap Harian'!EM135
+'Rekap Harian'!ES135
+'Rekap Harian'!ET135
+'Rekap Harian'!EZ135
+'Rekap Harian'!FA135
+'Rekap Harian'!FG135
+'Rekap Harian'!FH135
+'Rekap Harian'!FN135
+'Rekap Harian'!FO135
+'Rekap Harian'!FU135
+'Rekap Harian'!FV135
+'Rekap Harian'!GB135
+'Rekap Harian'!GC135
+'Rekap Harian'!GI135
+'Rekap Harian'!GJ135
+'Rekap Harian'!GP135
+'Rekap Harian'!GQ135
+'Rekap Harian'!GW135
+'Rekap Harian'!GX135
+'Rekap Harian'!HD135
+'Rekap Harian'!HE135
+'Rekap Harian'!HK135
+'Rekap Harian'!HL135</f>
        <v>0</v>
      </c>
      <c r="I128" s="128">
        <f>'Daftar Pegawai'!M129</f>
        <v>0</v>
      </c>
      <c r="J128" s="128">
        <f>'Daftar Pegawai'!O129</f>
        <v>0</v>
      </c>
      <c r="K128" s="128">
        <f>'Daftar Pegawai'!Q129</f>
        <v>0</v>
      </c>
      <c r="L128" s="128">
        <f>'Daftar Pegawai'!S129</f>
        <v>0</v>
      </c>
      <c r="M128" s="128">
        <f>'Daftar Pegawai'!U129</f>
        <v>0</v>
      </c>
      <c r="N128" s="128">
        <f t="shared" si="3"/>
        <v>0</v>
      </c>
    </row>
    <row r="129" spans="1:14" x14ac:dyDescent="0.25">
      <c r="A129" s="121">
        <f t="shared" si="2"/>
        <v>126</v>
      </c>
      <c r="B129" s="121">
        <f>'Daftar Pegawai'!B130</f>
        <v>0</v>
      </c>
      <c r="C129" s="121">
        <f>'Daftar Pegawai'!C130</f>
        <v>0</v>
      </c>
      <c r="D129" s="128">
        <f>IF('Rekap Pemotongan'!F133="",0%,100%-'Rekap Pemotongan'!F133)</f>
        <v>1</v>
      </c>
      <c r="E129" s="128">
        <f>'Daftar Pegawai'!K130</f>
        <v>0</v>
      </c>
      <c r="F129" s="128">
        <f>'Rekap Harian'!H136
+'Rekap Harian'!O136
+'Rekap Harian'!V136
+'Rekap Harian'!AC136
+'Rekap Harian'!AJ136
+'Rekap Harian'!AQ136
+'Rekap Harian'!AX136
+'Rekap Harian'!BE136
+'Rekap Harian'!BL136
+'Rekap Harian'!BS136
+'Rekap Harian'!BZ136
+'Rekap Harian'!CG136
+'Rekap Harian'!CN136
+'Rekap Harian'!CU136
+'Rekap Harian'!DB136
+'Rekap Harian'!DI136
+'Rekap Harian'!DP136
+'Rekap Harian'!DW136
+'Rekap Harian'!ED136
+'Rekap Harian'!EK136
+'Rekap Harian'!ER136
+'Rekap Harian'!EY136
+'Rekap Harian'!FF136
+'Rekap Harian'!FM136
+'Rekap Harian'!FT136
+'Rekap Harian'!GA136
+'Rekap Harian'!GH136
+'Rekap Harian'!GO136
+'Rekap Harian'!GV136
+'Rekap Harian'!HC136
+'Rekap Harian'!HJ136</f>
        <v>0</v>
      </c>
      <c r="G129" s="128">
        <f>'Rekap Harian'!HN136*3%</f>
        <v>0</v>
      </c>
      <c r="H129" s="128">
        <f>'Rekap Harian'!I136
+'Rekap Harian'!J136
+'Rekap Harian'!P136
+'Rekap Harian'!Q136
+'Rekap Harian'!W136
+'Rekap Harian'!X136
+'Rekap Harian'!AD136
+'Rekap Harian'!AE136
+'Rekap Harian'!AK136
+'Rekap Harian'!AL136
+'Rekap Harian'!AR136
+'Rekap Harian'!AS136
+'Rekap Harian'!AY136
+'Rekap Harian'!AZ136
+'Rekap Harian'!BF136
+'Rekap Harian'!BG136
+'Rekap Harian'!BM136
+'Rekap Harian'!BN136
+'Rekap Harian'!BT136
+'Rekap Harian'!BU136
+'Rekap Harian'!CA136
+'Rekap Harian'!CB136
+'Rekap Harian'!CH136
+'Rekap Harian'!CI136
+'Rekap Harian'!CO136
+'Rekap Harian'!CP136
+'Rekap Harian'!CV136
+'Rekap Harian'!CW136
+'Rekap Harian'!DC136
+'Rekap Harian'!DD136
+'Rekap Harian'!DJ136
+'Rekap Harian'!AK136
+'Rekap Harian'!DQ136
+'Rekap Harian'!DR136
+'Rekap Harian'!DX136
+'Rekap Harian'!DY136
+'Rekap Harian'!EE136
+'Rekap Harian'!EF136
+'Rekap Harian'!EL136
+'Rekap Harian'!EM136
+'Rekap Harian'!ES136
+'Rekap Harian'!ET136
+'Rekap Harian'!EZ136
+'Rekap Harian'!FA136
+'Rekap Harian'!FG136
+'Rekap Harian'!FH136
+'Rekap Harian'!FN136
+'Rekap Harian'!FO136
+'Rekap Harian'!FU136
+'Rekap Harian'!FV136
+'Rekap Harian'!GB136
+'Rekap Harian'!GC136
+'Rekap Harian'!GI136
+'Rekap Harian'!GJ136
+'Rekap Harian'!GP136
+'Rekap Harian'!GQ136
+'Rekap Harian'!GW136
+'Rekap Harian'!GX136
+'Rekap Harian'!HD136
+'Rekap Harian'!HE136
+'Rekap Harian'!HK136
+'Rekap Harian'!HL136</f>
        <v>0</v>
      </c>
      <c r="I129" s="128">
        <f>'Daftar Pegawai'!M130</f>
        <v>0</v>
      </c>
      <c r="J129" s="128">
        <f>'Daftar Pegawai'!O130</f>
        <v>0</v>
      </c>
      <c r="K129" s="128">
        <f>'Daftar Pegawai'!Q130</f>
        <v>0</v>
      </c>
      <c r="L129" s="128">
        <f>'Daftar Pegawai'!S130</f>
        <v>0</v>
      </c>
      <c r="M129" s="128">
        <f>'Daftar Pegawai'!U130</f>
        <v>0</v>
      </c>
      <c r="N129" s="128">
        <f t="shared" si="3"/>
        <v>0</v>
      </c>
    </row>
    <row r="130" spans="1:14" x14ac:dyDescent="0.25">
      <c r="A130" s="121">
        <f t="shared" si="2"/>
        <v>127</v>
      </c>
      <c r="B130" s="121">
        <f>'Daftar Pegawai'!B131</f>
        <v>0</v>
      </c>
      <c r="C130" s="121">
        <f>'Daftar Pegawai'!C131</f>
        <v>0</v>
      </c>
      <c r="D130" s="128">
        <f>IF('Rekap Pemotongan'!F134="",0%,100%-'Rekap Pemotongan'!F134)</f>
        <v>1</v>
      </c>
      <c r="E130" s="128">
        <f>'Daftar Pegawai'!K131</f>
        <v>0</v>
      </c>
      <c r="F130" s="128">
        <f>'Rekap Harian'!H137
+'Rekap Harian'!O137
+'Rekap Harian'!V137
+'Rekap Harian'!AC137
+'Rekap Harian'!AJ137
+'Rekap Harian'!AQ137
+'Rekap Harian'!AX137
+'Rekap Harian'!BE137
+'Rekap Harian'!BL137
+'Rekap Harian'!BS137
+'Rekap Harian'!BZ137
+'Rekap Harian'!CG137
+'Rekap Harian'!CN137
+'Rekap Harian'!CU137
+'Rekap Harian'!DB137
+'Rekap Harian'!DI137
+'Rekap Harian'!DP137
+'Rekap Harian'!DW137
+'Rekap Harian'!ED137
+'Rekap Harian'!EK137
+'Rekap Harian'!ER137
+'Rekap Harian'!EY137
+'Rekap Harian'!FF137
+'Rekap Harian'!FM137
+'Rekap Harian'!FT137
+'Rekap Harian'!GA137
+'Rekap Harian'!GH137
+'Rekap Harian'!GO137
+'Rekap Harian'!GV137
+'Rekap Harian'!HC137
+'Rekap Harian'!HJ137</f>
        <v>0</v>
      </c>
      <c r="G130" s="128">
        <f>'Rekap Harian'!HN137*3%</f>
        <v>0</v>
      </c>
      <c r="H130" s="128">
        <f>'Rekap Harian'!I137
+'Rekap Harian'!J137
+'Rekap Harian'!P137
+'Rekap Harian'!Q137
+'Rekap Harian'!W137
+'Rekap Harian'!X137
+'Rekap Harian'!AD137
+'Rekap Harian'!AE137
+'Rekap Harian'!AK137
+'Rekap Harian'!AL137
+'Rekap Harian'!AR137
+'Rekap Harian'!AS137
+'Rekap Harian'!AY137
+'Rekap Harian'!AZ137
+'Rekap Harian'!BF137
+'Rekap Harian'!BG137
+'Rekap Harian'!BM137
+'Rekap Harian'!BN137
+'Rekap Harian'!BT137
+'Rekap Harian'!BU137
+'Rekap Harian'!CA137
+'Rekap Harian'!CB137
+'Rekap Harian'!CH137
+'Rekap Harian'!CI137
+'Rekap Harian'!CO137
+'Rekap Harian'!CP137
+'Rekap Harian'!CV137
+'Rekap Harian'!CW137
+'Rekap Harian'!DC137
+'Rekap Harian'!DD137
+'Rekap Harian'!DJ137
+'Rekap Harian'!AK137
+'Rekap Harian'!DQ137
+'Rekap Harian'!DR137
+'Rekap Harian'!DX137
+'Rekap Harian'!DY137
+'Rekap Harian'!EE137
+'Rekap Harian'!EF137
+'Rekap Harian'!EL137
+'Rekap Harian'!EM137
+'Rekap Harian'!ES137
+'Rekap Harian'!ET137
+'Rekap Harian'!EZ137
+'Rekap Harian'!FA137
+'Rekap Harian'!FG137
+'Rekap Harian'!FH137
+'Rekap Harian'!FN137
+'Rekap Harian'!FO137
+'Rekap Harian'!FU137
+'Rekap Harian'!FV137
+'Rekap Harian'!GB137
+'Rekap Harian'!GC137
+'Rekap Harian'!GI137
+'Rekap Harian'!GJ137
+'Rekap Harian'!GP137
+'Rekap Harian'!GQ137
+'Rekap Harian'!GW137
+'Rekap Harian'!GX137
+'Rekap Harian'!HD137
+'Rekap Harian'!HE137
+'Rekap Harian'!HK137
+'Rekap Harian'!HL137</f>
        <v>0</v>
      </c>
      <c r="I130" s="128">
        <f>'Daftar Pegawai'!M131</f>
        <v>0</v>
      </c>
      <c r="J130" s="128">
        <f>'Daftar Pegawai'!O131</f>
        <v>0</v>
      </c>
      <c r="K130" s="128">
        <f>'Daftar Pegawai'!Q131</f>
        <v>0</v>
      </c>
      <c r="L130" s="128">
        <f>'Daftar Pegawai'!S131</f>
        <v>0</v>
      </c>
      <c r="M130" s="128">
        <f>'Daftar Pegawai'!U131</f>
        <v>0</v>
      </c>
      <c r="N130" s="128">
        <f t="shared" si="3"/>
        <v>0</v>
      </c>
    </row>
    <row r="131" spans="1:14" x14ac:dyDescent="0.25">
      <c r="A131" s="121">
        <f t="shared" si="2"/>
        <v>128</v>
      </c>
      <c r="B131" s="121">
        <f>'Daftar Pegawai'!B132</f>
        <v>0</v>
      </c>
      <c r="C131" s="121">
        <f>'Daftar Pegawai'!C132</f>
        <v>0</v>
      </c>
      <c r="D131" s="128">
        <f>IF('Rekap Pemotongan'!F135="",0%,100%-'Rekap Pemotongan'!F135)</f>
        <v>1</v>
      </c>
      <c r="E131" s="128">
        <f>'Daftar Pegawai'!K132</f>
        <v>0</v>
      </c>
      <c r="F131" s="128">
        <f>'Rekap Harian'!H138
+'Rekap Harian'!O138
+'Rekap Harian'!V138
+'Rekap Harian'!AC138
+'Rekap Harian'!AJ138
+'Rekap Harian'!AQ138
+'Rekap Harian'!AX138
+'Rekap Harian'!BE138
+'Rekap Harian'!BL138
+'Rekap Harian'!BS138
+'Rekap Harian'!BZ138
+'Rekap Harian'!CG138
+'Rekap Harian'!CN138
+'Rekap Harian'!CU138
+'Rekap Harian'!DB138
+'Rekap Harian'!DI138
+'Rekap Harian'!DP138
+'Rekap Harian'!DW138
+'Rekap Harian'!ED138
+'Rekap Harian'!EK138
+'Rekap Harian'!ER138
+'Rekap Harian'!EY138
+'Rekap Harian'!FF138
+'Rekap Harian'!FM138
+'Rekap Harian'!FT138
+'Rekap Harian'!GA138
+'Rekap Harian'!GH138
+'Rekap Harian'!GO138
+'Rekap Harian'!GV138
+'Rekap Harian'!HC138
+'Rekap Harian'!HJ138</f>
        <v>0</v>
      </c>
      <c r="G131" s="128">
        <f>'Rekap Harian'!HN138*3%</f>
        <v>0</v>
      </c>
      <c r="H131" s="128">
        <f>'Rekap Harian'!I138
+'Rekap Harian'!J138
+'Rekap Harian'!P138
+'Rekap Harian'!Q138
+'Rekap Harian'!W138
+'Rekap Harian'!X138
+'Rekap Harian'!AD138
+'Rekap Harian'!AE138
+'Rekap Harian'!AK138
+'Rekap Harian'!AL138
+'Rekap Harian'!AR138
+'Rekap Harian'!AS138
+'Rekap Harian'!AY138
+'Rekap Harian'!AZ138
+'Rekap Harian'!BF138
+'Rekap Harian'!BG138
+'Rekap Harian'!BM138
+'Rekap Harian'!BN138
+'Rekap Harian'!BT138
+'Rekap Harian'!BU138
+'Rekap Harian'!CA138
+'Rekap Harian'!CB138
+'Rekap Harian'!CH138
+'Rekap Harian'!CI138
+'Rekap Harian'!CO138
+'Rekap Harian'!CP138
+'Rekap Harian'!CV138
+'Rekap Harian'!CW138
+'Rekap Harian'!DC138
+'Rekap Harian'!DD138
+'Rekap Harian'!DJ138
+'Rekap Harian'!AK138
+'Rekap Harian'!DQ138
+'Rekap Harian'!DR138
+'Rekap Harian'!DX138
+'Rekap Harian'!DY138
+'Rekap Harian'!EE138
+'Rekap Harian'!EF138
+'Rekap Harian'!EL138
+'Rekap Harian'!EM138
+'Rekap Harian'!ES138
+'Rekap Harian'!ET138
+'Rekap Harian'!EZ138
+'Rekap Harian'!FA138
+'Rekap Harian'!FG138
+'Rekap Harian'!FH138
+'Rekap Harian'!FN138
+'Rekap Harian'!FO138
+'Rekap Harian'!FU138
+'Rekap Harian'!FV138
+'Rekap Harian'!GB138
+'Rekap Harian'!GC138
+'Rekap Harian'!GI138
+'Rekap Harian'!GJ138
+'Rekap Harian'!GP138
+'Rekap Harian'!GQ138
+'Rekap Harian'!GW138
+'Rekap Harian'!GX138
+'Rekap Harian'!HD138
+'Rekap Harian'!HE138
+'Rekap Harian'!HK138
+'Rekap Harian'!HL138</f>
        <v>0</v>
      </c>
      <c r="I131" s="128">
        <f>'Daftar Pegawai'!M132</f>
        <v>0</v>
      </c>
      <c r="J131" s="128">
        <f>'Daftar Pegawai'!O132</f>
        <v>0</v>
      </c>
      <c r="K131" s="128">
        <f>'Daftar Pegawai'!Q132</f>
        <v>0</v>
      </c>
      <c r="L131" s="128">
        <f>'Daftar Pegawai'!S132</f>
        <v>0</v>
      </c>
      <c r="M131" s="128">
        <f>'Daftar Pegawai'!U132</f>
        <v>0</v>
      </c>
      <c r="N131" s="128">
        <f t="shared" si="3"/>
        <v>0</v>
      </c>
    </row>
    <row r="132" spans="1:14" x14ac:dyDescent="0.25">
      <c r="A132" s="121">
        <f t="shared" si="2"/>
        <v>129</v>
      </c>
      <c r="B132" s="121">
        <f>'Daftar Pegawai'!B133</f>
        <v>0</v>
      </c>
      <c r="C132" s="121">
        <f>'Daftar Pegawai'!C133</f>
        <v>0</v>
      </c>
      <c r="D132" s="128">
        <f>IF('Rekap Pemotongan'!F136="",0%,100%-'Rekap Pemotongan'!F136)</f>
        <v>1</v>
      </c>
      <c r="E132" s="128">
        <f>'Daftar Pegawai'!K133</f>
        <v>0</v>
      </c>
      <c r="F132" s="128">
        <f>'Rekap Harian'!H139
+'Rekap Harian'!O139
+'Rekap Harian'!V139
+'Rekap Harian'!AC139
+'Rekap Harian'!AJ139
+'Rekap Harian'!AQ139
+'Rekap Harian'!AX139
+'Rekap Harian'!BE139
+'Rekap Harian'!BL139
+'Rekap Harian'!BS139
+'Rekap Harian'!BZ139
+'Rekap Harian'!CG139
+'Rekap Harian'!CN139
+'Rekap Harian'!CU139
+'Rekap Harian'!DB139
+'Rekap Harian'!DI139
+'Rekap Harian'!DP139
+'Rekap Harian'!DW139
+'Rekap Harian'!ED139
+'Rekap Harian'!EK139
+'Rekap Harian'!ER139
+'Rekap Harian'!EY139
+'Rekap Harian'!FF139
+'Rekap Harian'!FM139
+'Rekap Harian'!FT139
+'Rekap Harian'!GA139
+'Rekap Harian'!GH139
+'Rekap Harian'!GO139
+'Rekap Harian'!GV139
+'Rekap Harian'!HC139
+'Rekap Harian'!HJ139</f>
        <v>0</v>
      </c>
      <c r="G132" s="128">
        <f>'Rekap Harian'!HN139*3%</f>
        <v>0</v>
      </c>
      <c r="H132" s="128">
        <f>'Rekap Harian'!I139
+'Rekap Harian'!J139
+'Rekap Harian'!P139
+'Rekap Harian'!Q139
+'Rekap Harian'!W139
+'Rekap Harian'!X139
+'Rekap Harian'!AD139
+'Rekap Harian'!AE139
+'Rekap Harian'!AK139
+'Rekap Harian'!AL139
+'Rekap Harian'!AR139
+'Rekap Harian'!AS139
+'Rekap Harian'!AY139
+'Rekap Harian'!AZ139
+'Rekap Harian'!BF139
+'Rekap Harian'!BG139
+'Rekap Harian'!BM139
+'Rekap Harian'!BN139
+'Rekap Harian'!BT139
+'Rekap Harian'!BU139
+'Rekap Harian'!CA139
+'Rekap Harian'!CB139
+'Rekap Harian'!CH139
+'Rekap Harian'!CI139
+'Rekap Harian'!CO139
+'Rekap Harian'!CP139
+'Rekap Harian'!CV139
+'Rekap Harian'!CW139
+'Rekap Harian'!DC139
+'Rekap Harian'!DD139
+'Rekap Harian'!DJ139
+'Rekap Harian'!AK139
+'Rekap Harian'!DQ139
+'Rekap Harian'!DR139
+'Rekap Harian'!DX139
+'Rekap Harian'!DY139
+'Rekap Harian'!EE139
+'Rekap Harian'!EF139
+'Rekap Harian'!EL139
+'Rekap Harian'!EM139
+'Rekap Harian'!ES139
+'Rekap Harian'!ET139
+'Rekap Harian'!EZ139
+'Rekap Harian'!FA139
+'Rekap Harian'!FG139
+'Rekap Harian'!FH139
+'Rekap Harian'!FN139
+'Rekap Harian'!FO139
+'Rekap Harian'!FU139
+'Rekap Harian'!FV139
+'Rekap Harian'!GB139
+'Rekap Harian'!GC139
+'Rekap Harian'!GI139
+'Rekap Harian'!GJ139
+'Rekap Harian'!GP139
+'Rekap Harian'!GQ139
+'Rekap Harian'!GW139
+'Rekap Harian'!GX139
+'Rekap Harian'!HD139
+'Rekap Harian'!HE139
+'Rekap Harian'!HK139
+'Rekap Harian'!HL139</f>
        <v>0</v>
      </c>
      <c r="I132" s="128">
        <f>'Daftar Pegawai'!M133</f>
        <v>0</v>
      </c>
      <c r="J132" s="128">
        <f>'Daftar Pegawai'!O133</f>
        <v>0</v>
      </c>
      <c r="K132" s="128">
        <f>'Daftar Pegawai'!Q133</f>
        <v>0</v>
      </c>
      <c r="L132" s="128">
        <f>'Daftar Pegawai'!S133</f>
        <v>0</v>
      </c>
      <c r="M132" s="128">
        <f>'Daftar Pegawai'!U133</f>
        <v>0</v>
      </c>
      <c r="N132" s="128">
        <f t="shared" si="3"/>
        <v>0</v>
      </c>
    </row>
    <row r="133" spans="1:14" x14ac:dyDescent="0.25">
      <c r="A133" s="121">
        <f t="shared" ref="A133:A196" si="4">ROW()-3</f>
        <v>130</v>
      </c>
      <c r="B133" s="121">
        <f>'Daftar Pegawai'!B134</f>
        <v>0</v>
      </c>
      <c r="C133" s="121">
        <f>'Daftar Pegawai'!C134</f>
        <v>0</v>
      </c>
      <c r="D133" s="128">
        <f>IF('Rekap Pemotongan'!F137="",0%,100%-'Rekap Pemotongan'!F137)</f>
        <v>1</v>
      </c>
      <c r="E133" s="128">
        <f>'Daftar Pegawai'!K134</f>
        <v>0</v>
      </c>
      <c r="F133" s="128">
        <f>'Rekap Harian'!H140
+'Rekap Harian'!O140
+'Rekap Harian'!V140
+'Rekap Harian'!AC140
+'Rekap Harian'!AJ140
+'Rekap Harian'!AQ140
+'Rekap Harian'!AX140
+'Rekap Harian'!BE140
+'Rekap Harian'!BL140
+'Rekap Harian'!BS140
+'Rekap Harian'!BZ140
+'Rekap Harian'!CG140
+'Rekap Harian'!CN140
+'Rekap Harian'!CU140
+'Rekap Harian'!DB140
+'Rekap Harian'!DI140
+'Rekap Harian'!DP140
+'Rekap Harian'!DW140
+'Rekap Harian'!ED140
+'Rekap Harian'!EK140
+'Rekap Harian'!ER140
+'Rekap Harian'!EY140
+'Rekap Harian'!FF140
+'Rekap Harian'!FM140
+'Rekap Harian'!FT140
+'Rekap Harian'!GA140
+'Rekap Harian'!GH140
+'Rekap Harian'!GO140
+'Rekap Harian'!GV140
+'Rekap Harian'!HC140
+'Rekap Harian'!HJ140</f>
        <v>0</v>
      </c>
      <c r="G133" s="128">
        <f>'Rekap Harian'!HN140*3%</f>
        <v>0</v>
      </c>
      <c r="H133" s="128">
        <f>'Rekap Harian'!I140
+'Rekap Harian'!J140
+'Rekap Harian'!P140
+'Rekap Harian'!Q140
+'Rekap Harian'!W140
+'Rekap Harian'!X140
+'Rekap Harian'!AD140
+'Rekap Harian'!AE140
+'Rekap Harian'!AK140
+'Rekap Harian'!AL140
+'Rekap Harian'!AR140
+'Rekap Harian'!AS140
+'Rekap Harian'!AY140
+'Rekap Harian'!AZ140
+'Rekap Harian'!BF140
+'Rekap Harian'!BG140
+'Rekap Harian'!BM140
+'Rekap Harian'!BN140
+'Rekap Harian'!BT140
+'Rekap Harian'!BU140
+'Rekap Harian'!CA140
+'Rekap Harian'!CB140
+'Rekap Harian'!CH140
+'Rekap Harian'!CI140
+'Rekap Harian'!CO140
+'Rekap Harian'!CP140
+'Rekap Harian'!CV140
+'Rekap Harian'!CW140
+'Rekap Harian'!DC140
+'Rekap Harian'!DD140
+'Rekap Harian'!DJ140
+'Rekap Harian'!AK140
+'Rekap Harian'!DQ140
+'Rekap Harian'!DR140
+'Rekap Harian'!DX140
+'Rekap Harian'!DY140
+'Rekap Harian'!EE140
+'Rekap Harian'!EF140
+'Rekap Harian'!EL140
+'Rekap Harian'!EM140
+'Rekap Harian'!ES140
+'Rekap Harian'!ET140
+'Rekap Harian'!EZ140
+'Rekap Harian'!FA140
+'Rekap Harian'!FG140
+'Rekap Harian'!FH140
+'Rekap Harian'!FN140
+'Rekap Harian'!FO140
+'Rekap Harian'!FU140
+'Rekap Harian'!FV140
+'Rekap Harian'!GB140
+'Rekap Harian'!GC140
+'Rekap Harian'!GI140
+'Rekap Harian'!GJ140
+'Rekap Harian'!GP140
+'Rekap Harian'!GQ140
+'Rekap Harian'!GW140
+'Rekap Harian'!GX140
+'Rekap Harian'!HD140
+'Rekap Harian'!HE140
+'Rekap Harian'!HK140
+'Rekap Harian'!HL140</f>
        <v>0</v>
      </c>
      <c r="I133" s="128">
        <f>'Daftar Pegawai'!M134</f>
        <v>0</v>
      </c>
      <c r="J133" s="128">
        <f>'Daftar Pegawai'!O134</f>
        <v>0</v>
      </c>
      <c r="K133" s="128">
        <f>'Daftar Pegawai'!Q134</f>
        <v>0</v>
      </c>
      <c r="L133" s="128">
        <f>'Daftar Pegawai'!S134</f>
        <v>0</v>
      </c>
      <c r="M133" s="128">
        <f>'Daftar Pegawai'!U134</f>
        <v>0</v>
      </c>
      <c r="N133" s="128">
        <f t="shared" ref="N133:N196" si="5">IF(SUM(E133:M133) &gt; 100%,100%, SUM(E133:M133))</f>
        <v>0</v>
      </c>
    </row>
    <row r="134" spans="1:14" x14ac:dyDescent="0.25">
      <c r="A134" s="121">
        <f t="shared" si="4"/>
        <v>131</v>
      </c>
      <c r="B134" s="121">
        <f>'Daftar Pegawai'!B135</f>
        <v>0</v>
      </c>
      <c r="C134" s="121">
        <f>'Daftar Pegawai'!C135</f>
        <v>0</v>
      </c>
      <c r="D134" s="128">
        <f>IF('Rekap Pemotongan'!F138="",0%,100%-'Rekap Pemotongan'!F138)</f>
        <v>1</v>
      </c>
      <c r="E134" s="128">
        <f>'Daftar Pegawai'!K135</f>
        <v>0</v>
      </c>
      <c r="F134" s="128">
        <f>'Rekap Harian'!H141
+'Rekap Harian'!O141
+'Rekap Harian'!V141
+'Rekap Harian'!AC141
+'Rekap Harian'!AJ141
+'Rekap Harian'!AQ141
+'Rekap Harian'!AX141
+'Rekap Harian'!BE141
+'Rekap Harian'!BL141
+'Rekap Harian'!BS141
+'Rekap Harian'!BZ141
+'Rekap Harian'!CG141
+'Rekap Harian'!CN141
+'Rekap Harian'!CU141
+'Rekap Harian'!DB141
+'Rekap Harian'!DI141
+'Rekap Harian'!DP141
+'Rekap Harian'!DW141
+'Rekap Harian'!ED141
+'Rekap Harian'!EK141
+'Rekap Harian'!ER141
+'Rekap Harian'!EY141
+'Rekap Harian'!FF141
+'Rekap Harian'!FM141
+'Rekap Harian'!FT141
+'Rekap Harian'!GA141
+'Rekap Harian'!GH141
+'Rekap Harian'!GO141
+'Rekap Harian'!GV141
+'Rekap Harian'!HC141
+'Rekap Harian'!HJ141</f>
        <v>0</v>
      </c>
      <c r="G134" s="128">
        <f>'Rekap Harian'!HN141*3%</f>
        <v>0</v>
      </c>
      <c r="H134" s="128">
        <f>'Rekap Harian'!I141
+'Rekap Harian'!J141
+'Rekap Harian'!P141
+'Rekap Harian'!Q141
+'Rekap Harian'!W141
+'Rekap Harian'!X141
+'Rekap Harian'!AD141
+'Rekap Harian'!AE141
+'Rekap Harian'!AK141
+'Rekap Harian'!AL141
+'Rekap Harian'!AR141
+'Rekap Harian'!AS141
+'Rekap Harian'!AY141
+'Rekap Harian'!AZ141
+'Rekap Harian'!BF141
+'Rekap Harian'!BG141
+'Rekap Harian'!BM141
+'Rekap Harian'!BN141
+'Rekap Harian'!BT141
+'Rekap Harian'!BU141
+'Rekap Harian'!CA141
+'Rekap Harian'!CB141
+'Rekap Harian'!CH141
+'Rekap Harian'!CI141
+'Rekap Harian'!CO141
+'Rekap Harian'!CP141
+'Rekap Harian'!CV141
+'Rekap Harian'!CW141
+'Rekap Harian'!DC141
+'Rekap Harian'!DD141
+'Rekap Harian'!DJ141
+'Rekap Harian'!AK141
+'Rekap Harian'!DQ141
+'Rekap Harian'!DR141
+'Rekap Harian'!DX141
+'Rekap Harian'!DY141
+'Rekap Harian'!EE141
+'Rekap Harian'!EF141
+'Rekap Harian'!EL141
+'Rekap Harian'!EM141
+'Rekap Harian'!ES141
+'Rekap Harian'!ET141
+'Rekap Harian'!EZ141
+'Rekap Harian'!FA141
+'Rekap Harian'!FG141
+'Rekap Harian'!FH141
+'Rekap Harian'!FN141
+'Rekap Harian'!FO141
+'Rekap Harian'!FU141
+'Rekap Harian'!FV141
+'Rekap Harian'!GB141
+'Rekap Harian'!GC141
+'Rekap Harian'!GI141
+'Rekap Harian'!GJ141
+'Rekap Harian'!GP141
+'Rekap Harian'!GQ141
+'Rekap Harian'!GW141
+'Rekap Harian'!GX141
+'Rekap Harian'!HD141
+'Rekap Harian'!HE141
+'Rekap Harian'!HK141
+'Rekap Harian'!HL141</f>
        <v>0</v>
      </c>
      <c r="I134" s="128">
        <f>'Daftar Pegawai'!M135</f>
        <v>0</v>
      </c>
      <c r="J134" s="128">
        <f>'Daftar Pegawai'!O135</f>
        <v>0</v>
      </c>
      <c r="K134" s="128">
        <f>'Daftar Pegawai'!Q135</f>
        <v>0</v>
      </c>
      <c r="L134" s="128">
        <f>'Daftar Pegawai'!S135</f>
        <v>0</v>
      </c>
      <c r="M134" s="128">
        <f>'Daftar Pegawai'!U135</f>
        <v>0</v>
      </c>
      <c r="N134" s="128">
        <f t="shared" si="5"/>
        <v>0</v>
      </c>
    </row>
    <row r="135" spans="1:14" x14ac:dyDescent="0.25">
      <c r="A135" s="121">
        <f t="shared" si="4"/>
        <v>132</v>
      </c>
      <c r="B135" s="121">
        <f>'Daftar Pegawai'!B136</f>
        <v>0</v>
      </c>
      <c r="C135" s="121">
        <f>'Daftar Pegawai'!C136</f>
        <v>0</v>
      </c>
      <c r="D135" s="128">
        <f>IF('Rekap Pemotongan'!F139="",0%,100%-'Rekap Pemotongan'!F139)</f>
        <v>1</v>
      </c>
      <c r="E135" s="128">
        <f>'Daftar Pegawai'!K136</f>
        <v>0</v>
      </c>
      <c r="F135" s="128">
        <f>'Rekap Harian'!H142
+'Rekap Harian'!O142
+'Rekap Harian'!V142
+'Rekap Harian'!AC142
+'Rekap Harian'!AJ142
+'Rekap Harian'!AQ142
+'Rekap Harian'!AX142
+'Rekap Harian'!BE142
+'Rekap Harian'!BL142
+'Rekap Harian'!BS142
+'Rekap Harian'!BZ142
+'Rekap Harian'!CG142
+'Rekap Harian'!CN142
+'Rekap Harian'!CU142
+'Rekap Harian'!DB142
+'Rekap Harian'!DI142
+'Rekap Harian'!DP142
+'Rekap Harian'!DW142
+'Rekap Harian'!ED142
+'Rekap Harian'!EK142
+'Rekap Harian'!ER142
+'Rekap Harian'!EY142
+'Rekap Harian'!FF142
+'Rekap Harian'!FM142
+'Rekap Harian'!FT142
+'Rekap Harian'!GA142
+'Rekap Harian'!GH142
+'Rekap Harian'!GO142
+'Rekap Harian'!GV142
+'Rekap Harian'!HC142
+'Rekap Harian'!HJ142</f>
        <v>0</v>
      </c>
      <c r="G135" s="128">
        <f>'Rekap Harian'!HN142*3%</f>
        <v>0</v>
      </c>
      <c r="H135" s="128">
        <f>'Rekap Harian'!I142
+'Rekap Harian'!J142
+'Rekap Harian'!P142
+'Rekap Harian'!Q142
+'Rekap Harian'!W142
+'Rekap Harian'!X142
+'Rekap Harian'!AD142
+'Rekap Harian'!AE142
+'Rekap Harian'!AK142
+'Rekap Harian'!AL142
+'Rekap Harian'!AR142
+'Rekap Harian'!AS142
+'Rekap Harian'!AY142
+'Rekap Harian'!AZ142
+'Rekap Harian'!BF142
+'Rekap Harian'!BG142
+'Rekap Harian'!BM142
+'Rekap Harian'!BN142
+'Rekap Harian'!BT142
+'Rekap Harian'!BU142
+'Rekap Harian'!CA142
+'Rekap Harian'!CB142
+'Rekap Harian'!CH142
+'Rekap Harian'!CI142
+'Rekap Harian'!CO142
+'Rekap Harian'!CP142
+'Rekap Harian'!CV142
+'Rekap Harian'!CW142
+'Rekap Harian'!DC142
+'Rekap Harian'!DD142
+'Rekap Harian'!DJ142
+'Rekap Harian'!AK142
+'Rekap Harian'!DQ142
+'Rekap Harian'!DR142
+'Rekap Harian'!DX142
+'Rekap Harian'!DY142
+'Rekap Harian'!EE142
+'Rekap Harian'!EF142
+'Rekap Harian'!EL142
+'Rekap Harian'!EM142
+'Rekap Harian'!ES142
+'Rekap Harian'!ET142
+'Rekap Harian'!EZ142
+'Rekap Harian'!FA142
+'Rekap Harian'!FG142
+'Rekap Harian'!FH142
+'Rekap Harian'!FN142
+'Rekap Harian'!FO142
+'Rekap Harian'!FU142
+'Rekap Harian'!FV142
+'Rekap Harian'!GB142
+'Rekap Harian'!GC142
+'Rekap Harian'!GI142
+'Rekap Harian'!GJ142
+'Rekap Harian'!GP142
+'Rekap Harian'!GQ142
+'Rekap Harian'!GW142
+'Rekap Harian'!GX142
+'Rekap Harian'!HD142
+'Rekap Harian'!HE142
+'Rekap Harian'!HK142
+'Rekap Harian'!HL142</f>
        <v>0</v>
      </c>
      <c r="I135" s="128">
        <f>'Daftar Pegawai'!M136</f>
        <v>0</v>
      </c>
      <c r="J135" s="128">
        <f>'Daftar Pegawai'!O136</f>
        <v>0</v>
      </c>
      <c r="K135" s="128">
        <f>'Daftar Pegawai'!Q136</f>
        <v>0</v>
      </c>
      <c r="L135" s="128">
        <f>'Daftar Pegawai'!S136</f>
        <v>0</v>
      </c>
      <c r="M135" s="128">
        <f>'Daftar Pegawai'!U136</f>
        <v>0</v>
      </c>
      <c r="N135" s="128">
        <f t="shared" si="5"/>
        <v>0</v>
      </c>
    </row>
    <row r="136" spans="1:14" x14ac:dyDescent="0.25">
      <c r="A136" s="121">
        <f t="shared" si="4"/>
        <v>133</v>
      </c>
      <c r="B136" s="121">
        <f>'Daftar Pegawai'!B137</f>
        <v>0</v>
      </c>
      <c r="C136" s="121">
        <f>'Daftar Pegawai'!C137</f>
        <v>0</v>
      </c>
      <c r="D136" s="128">
        <f>IF('Rekap Pemotongan'!F140="",0%,100%-'Rekap Pemotongan'!F140)</f>
        <v>1</v>
      </c>
      <c r="E136" s="128">
        <f>'Daftar Pegawai'!K137</f>
        <v>0</v>
      </c>
      <c r="F136" s="128">
        <f>'Rekap Harian'!H143
+'Rekap Harian'!O143
+'Rekap Harian'!V143
+'Rekap Harian'!AC143
+'Rekap Harian'!AJ143
+'Rekap Harian'!AQ143
+'Rekap Harian'!AX143
+'Rekap Harian'!BE143
+'Rekap Harian'!BL143
+'Rekap Harian'!BS143
+'Rekap Harian'!BZ143
+'Rekap Harian'!CG143
+'Rekap Harian'!CN143
+'Rekap Harian'!CU143
+'Rekap Harian'!DB143
+'Rekap Harian'!DI143
+'Rekap Harian'!DP143
+'Rekap Harian'!DW143
+'Rekap Harian'!ED143
+'Rekap Harian'!EK143
+'Rekap Harian'!ER143
+'Rekap Harian'!EY143
+'Rekap Harian'!FF143
+'Rekap Harian'!FM143
+'Rekap Harian'!FT143
+'Rekap Harian'!GA143
+'Rekap Harian'!GH143
+'Rekap Harian'!GO143
+'Rekap Harian'!GV143
+'Rekap Harian'!HC143
+'Rekap Harian'!HJ143</f>
        <v>0</v>
      </c>
      <c r="G136" s="128">
        <f>'Rekap Harian'!HN143*3%</f>
        <v>0</v>
      </c>
      <c r="H136" s="128">
        <f>'Rekap Harian'!I143
+'Rekap Harian'!J143
+'Rekap Harian'!P143
+'Rekap Harian'!Q143
+'Rekap Harian'!W143
+'Rekap Harian'!X143
+'Rekap Harian'!AD143
+'Rekap Harian'!AE143
+'Rekap Harian'!AK143
+'Rekap Harian'!AL143
+'Rekap Harian'!AR143
+'Rekap Harian'!AS143
+'Rekap Harian'!AY143
+'Rekap Harian'!AZ143
+'Rekap Harian'!BF143
+'Rekap Harian'!BG143
+'Rekap Harian'!BM143
+'Rekap Harian'!BN143
+'Rekap Harian'!BT143
+'Rekap Harian'!BU143
+'Rekap Harian'!CA143
+'Rekap Harian'!CB143
+'Rekap Harian'!CH143
+'Rekap Harian'!CI143
+'Rekap Harian'!CO143
+'Rekap Harian'!CP143
+'Rekap Harian'!CV143
+'Rekap Harian'!CW143
+'Rekap Harian'!DC143
+'Rekap Harian'!DD143
+'Rekap Harian'!DJ143
+'Rekap Harian'!AK143
+'Rekap Harian'!DQ143
+'Rekap Harian'!DR143
+'Rekap Harian'!DX143
+'Rekap Harian'!DY143
+'Rekap Harian'!EE143
+'Rekap Harian'!EF143
+'Rekap Harian'!EL143
+'Rekap Harian'!EM143
+'Rekap Harian'!ES143
+'Rekap Harian'!ET143
+'Rekap Harian'!EZ143
+'Rekap Harian'!FA143
+'Rekap Harian'!FG143
+'Rekap Harian'!FH143
+'Rekap Harian'!FN143
+'Rekap Harian'!FO143
+'Rekap Harian'!FU143
+'Rekap Harian'!FV143
+'Rekap Harian'!GB143
+'Rekap Harian'!GC143
+'Rekap Harian'!GI143
+'Rekap Harian'!GJ143
+'Rekap Harian'!GP143
+'Rekap Harian'!GQ143
+'Rekap Harian'!GW143
+'Rekap Harian'!GX143
+'Rekap Harian'!HD143
+'Rekap Harian'!HE143
+'Rekap Harian'!HK143
+'Rekap Harian'!HL143</f>
        <v>0</v>
      </c>
      <c r="I136" s="128">
        <f>'Daftar Pegawai'!M137</f>
        <v>0</v>
      </c>
      <c r="J136" s="128">
        <f>'Daftar Pegawai'!O137</f>
        <v>0</v>
      </c>
      <c r="K136" s="128">
        <f>'Daftar Pegawai'!Q137</f>
        <v>0</v>
      </c>
      <c r="L136" s="128">
        <f>'Daftar Pegawai'!S137</f>
        <v>0</v>
      </c>
      <c r="M136" s="128">
        <f>'Daftar Pegawai'!U137</f>
        <v>0</v>
      </c>
      <c r="N136" s="128">
        <f t="shared" si="5"/>
        <v>0</v>
      </c>
    </row>
    <row r="137" spans="1:14" x14ac:dyDescent="0.25">
      <c r="A137" s="121">
        <f t="shared" si="4"/>
        <v>134</v>
      </c>
      <c r="B137" s="121">
        <f>'Daftar Pegawai'!B138</f>
        <v>0</v>
      </c>
      <c r="C137" s="121">
        <f>'Daftar Pegawai'!C138</f>
        <v>0</v>
      </c>
      <c r="D137" s="128">
        <f>IF('Rekap Pemotongan'!F141="",0%,100%-'Rekap Pemotongan'!F141)</f>
        <v>1</v>
      </c>
      <c r="E137" s="128">
        <f>'Daftar Pegawai'!K138</f>
        <v>0</v>
      </c>
      <c r="F137" s="128">
        <f>'Rekap Harian'!H144
+'Rekap Harian'!O144
+'Rekap Harian'!V144
+'Rekap Harian'!AC144
+'Rekap Harian'!AJ144
+'Rekap Harian'!AQ144
+'Rekap Harian'!AX144
+'Rekap Harian'!BE144
+'Rekap Harian'!BL144
+'Rekap Harian'!BS144
+'Rekap Harian'!BZ144
+'Rekap Harian'!CG144
+'Rekap Harian'!CN144
+'Rekap Harian'!CU144
+'Rekap Harian'!DB144
+'Rekap Harian'!DI144
+'Rekap Harian'!DP144
+'Rekap Harian'!DW144
+'Rekap Harian'!ED144
+'Rekap Harian'!EK144
+'Rekap Harian'!ER144
+'Rekap Harian'!EY144
+'Rekap Harian'!FF144
+'Rekap Harian'!FM144
+'Rekap Harian'!FT144
+'Rekap Harian'!GA144
+'Rekap Harian'!GH144
+'Rekap Harian'!GO144
+'Rekap Harian'!GV144
+'Rekap Harian'!HC144
+'Rekap Harian'!HJ144</f>
        <v>0</v>
      </c>
      <c r="G137" s="128">
        <f>'Rekap Harian'!HN144*3%</f>
        <v>0</v>
      </c>
      <c r="H137" s="128">
        <f>'Rekap Harian'!I144
+'Rekap Harian'!J144
+'Rekap Harian'!P144
+'Rekap Harian'!Q144
+'Rekap Harian'!W144
+'Rekap Harian'!X144
+'Rekap Harian'!AD144
+'Rekap Harian'!AE144
+'Rekap Harian'!AK144
+'Rekap Harian'!AL144
+'Rekap Harian'!AR144
+'Rekap Harian'!AS144
+'Rekap Harian'!AY144
+'Rekap Harian'!AZ144
+'Rekap Harian'!BF144
+'Rekap Harian'!BG144
+'Rekap Harian'!BM144
+'Rekap Harian'!BN144
+'Rekap Harian'!BT144
+'Rekap Harian'!BU144
+'Rekap Harian'!CA144
+'Rekap Harian'!CB144
+'Rekap Harian'!CH144
+'Rekap Harian'!CI144
+'Rekap Harian'!CO144
+'Rekap Harian'!CP144
+'Rekap Harian'!CV144
+'Rekap Harian'!CW144
+'Rekap Harian'!DC144
+'Rekap Harian'!DD144
+'Rekap Harian'!DJ144
+'Rekap Harian'!AK144
+'Rekap Harian'!DQ144
+'Rekap Harian'!DR144
+'Rekap Harian'!DX144
+'Rekap Harian'!DY144
+'Rekap Harian'!EE144
+'Rekap Harian'!EF144
+'Rekap Harian'!EL144
+'Rekap Harian'!EM144
+'Rekap Harian'!ES144
+'Rekap Harian'!ET144
+'Rekap Harian'!EZ144
+'Rekap Harian'!FA144
+'Rekap Harian'!FG144
+'Rekap Harian'!FH144
+'Rekap Harian'!FN144
+'Rekap Harian'!FO144
+'Rekap Harian'!FU144
+'Rekap Harian'!FV144
+'Rekap Harian'!GB144
+'Rekap Harian'!GC144
+'Rekap Harian'!GI144
+'Rekap Harian'!GJ144
+'Rekap Harian'!GP144
+'Rekap Harian'!GQ144
+'Rekap Harian'!GW144
+'Rekap Harian'!GX144
+'Rekap Harian'!HD144
+'Rekap Harian'!HE144
+'Rekap Harian'!HK144
+'Rekap Harian'!HL144</f>
        <v>0</v>
      </c>
      <c r="I137" s="128">
        <f>'Daftar Pegawai'!M138</f>
        <v>0</v>
      </c>
      <c r="J137" s="128">
        <f>'Daftar Pegawai'!O138</f>
        <v>0</v>
      </c>
      <c r="K137" s="128">
        <f>'Daftar Pegawai'!Q138</f>
        <v>0</v>
      </c>
      <c r="L137" s="128">
        <f>'Daftar Pegawai'!S138</f>
        <v>0</v>
      </c>
      <c r="M137" s="128">
        <f>'Daftar Pegawai'!U138</f>
        <v>0</v>
      </c>
      <c r="N137" s="128">
        <f t="shared" si="5"/>
        <v>0</v>
      </c>
    </row>
    <row r="138" spans="1:14" x14ac:dyDescent="0.25">
      <c r="A138" s="121">
        <f t="shared" si="4"/>
        <v>135</v>
      </c>
      <c r="B138" s="121">
        <f>'Daftar Pegawai'!B139</f>
        <v>0</v>
      </c>
      <c r="C138" s="121">
        <f>'Daftar Pegawai'!C139</f>
        <v>0</v>
      </c>
      <c r="D138" s="128">
        <f>IF('Rekap Pemotongan'!F142="",0%,100%-'Rekap Pemotongan'!F142)</f>
        <v>1</v>
      </c>
      <c r="E138" s="128">
        <f>'Daftar Pegawai'!K139</f>
        <v>0</v>
      </c>
      <c r="F138" s="128">
        <f>'Rekap Harian'!H145
+'Rekap Harian'!O145
+'Rekap Harian'!V145
+'Rekap Harian'!AC145
+'Rekap Harian'!AJ145
+'Rekap Harian'!AQ145
+'Rekap Harian'!AX145
+'Rekap Harian'!BE145
+'Rekap Harian'!BL145
+'Rekap Harian'!BS145
+'Rekap Harian'!BZ145
+'Rekap Harian'!CG145
+'Rekap Harian'!CN145
+'Rekap Harian'!CU145
+'Rekap Harian'!DB145
+'Rekap Harian'!DI145
+'Rekap Harian'!DP145
+'Rekap Harian'!DW145
+'Rekap Harian'!ED145
+'Rekap Harian'!EK145
+'Rekap Harian'!ER145
+'Rekap Harian'!EY145
+'Rekap Harian'!FF145
+'Rekap Harian'!FM145
+'Rekap Harian'!FT145
+'Rekap Harian'!GA145
+'Rekap Harian'!GH145
+'Rekap Harian'!GO145
+'Rekap Harian'!GV145
+'Rekap Harian'!HC145
+'Rekap Harian'!HJ145</f>
        <v>0</v>
      </c>
      <c r="G138" s="128">
        <f>'Rekap Harian'!HN145*3%</f>
        <v>0</v>
      </c>
      <c r="H138" s="128">
        <f>'Rekap Harian'!I145
+'Rekap Harian'!J145
+'Rekap Harian'!P145
+'Rekap Harian'!Q145
+'Rekap Harian'!W145
+'Rekap Harian'!X145
+'Rekap Harian'!AD145
+'Rekap Harian'!AE145
+'Rekap Harian'!AK145
+'Rekap Harian'!AL145
+'Rekap Harian'!AR145
+'Rekap Harian'!AS145
+'Rekap Harian'!AY145
+'Rekap Harian'!AZ145
+'Rekap Harian'!BF145
+'Rekap Harian'!BG145
+'Rekap Harian'!BM145
+'Rekap Harian'!BN145
+'Rekap Harian'!BT145
+'Rekap Harian'!BU145
+'Rekap Harian'!CA145
+'Rekap Harian'!CB145
+'Rekap Harian'!CH145
+'Rekap Harian'!CI145
+'Rekap Harian'!CO145
+'Rekap Harian'!CP145
+'Rekap Harian'!CV145
+'Rekap Harian'!CW145
+'Rekap Harian'!DC145
+'Rekap Harian'!DD145
+'Rekap Harian'!DJ145
+'Rekap Harian'!AK145
+'Rekap Harian'!DQ145
+'Rekap Harian'!DR145
+'Rekap Harian'!DX145
+'Rekap Harian'!DY145
+'Rekap Harian'!EE145
+'Rekap Harian'!EF145
+'Rekap Harian'!EL145
+'Rekap Harian'!EM145
+'Rekap Harian'!ES145
+'Rekap Harian'!ET145
+'Rekap Harian'!EZ145
+'Rekap Harian'!FA145
+'Rekap Harian'!FG145
+'Rekap Harian'!FH145
+'Rekap Harian'!FN145
+'Rekap Harian'!FO145
+'Rekap Harian'!FU145
+'Rekap Harian'!FV145
+'Rekap Harian'!GB145
+'Rekap Harian'!GC145
+'Rekap Harian'!GI145
+'Rekap Harian'!GJ145
+'Rekap Harian'!GP145
+'Rekap Harian'!GQ145
+'Rekap Harian'!GW145
+'Rekap Harian'!GX145
+'Rekap Harian'!HD145
+'Rekap Harian'!HE145
+'Rekap Harian'!HK145
+'Rekap Harian'!HL145</f>
        <v>0</v>
      </c>
      <c r="I138" s="128">
        <f>'Daftar Pegawai'!M139</f>
        <v>0</v>
      </c>
      <c r="J138" s="128">
        <f>'Daftar Pegawai'!O139</f>
        <v>0</v>
      </c>
      <c r="K138" s="128">
        <f>'Daftar Pegawai'!Q139</f>
        <v>0</v>
      </c>
      <c r="L138" s="128">
        <f>'Daftar Pegawai'!S139</f>
        <v>0</v>
      </c>
      <c r="M138" s="128">
        <f>'Daftar Pegawai'!U139</f>
        <v>0</v>
      </c>
      <c r="N138" s="128">
        <f t="shared" si="5"/>
        <v>0</v>
      </c>
    </row>
    <row r="139" spans="1:14" x14ac:dyDescent="0.25">
      <c r="A139" s="121">
        <f t="shared" si="4"/>
        <v>136</v>
      </c>
      <c r="B139" s="121">
        <f>'Daftar Pegawai'!B140</f>
        <v>0</v>
      </c>
      <c r="C139" s="121">
        <f>'Daftar Pegawai'!C140</f>
        <v>0</v>
      </c>
      <c r="D139" s="128">
        <f>IF('Rekap Pemotongan'!F143="",0%,100%-'Rekap Pemotongan'!F143)</f>
        <v>1</v>
      </c>
      <c r="E139" s="128">
        <f>'Daftar Pegawai'!K140</f>
        <v>0</v>
      </c>
      <c r="F139" s="128">
        <f>'Rekap Harian'!H146
+'Rekap Harian'!O146
+'Rekap Harian'!V146
+'Rekap Harian'!AC146
+'Rekap Harian'!AJ146
+'Rekap Harian'!AQ146
+'Rekap Harian'!AX146
+'Rekap Harian'!BE146
+'Rekap Harian'!BL146
+'Rekap Harian'!BS146
+'Rekap Harian'!BZ146
+'Rekap Harian'!CG146
+'Rekap Harian'!CN146
+'Rekap Harian'!CU146
+'Rekap Harian'!DB146
+'Rekap Harian'!DI146
+'Rekap Harian'!DP146
+'Rekap Harian'!DW146
+'Rekap Harian'!ED146
+'Rekap Harian'!EK146
+'Rekap Harian'!ER146
+'Rekap Harian'!EY146
+'Rekap Harian'!FF146
+'Rekap Harian'!FM146
+'Rekap Harian'!FT146
+'Rekap Harian'!GA146
+'Rekap Harian'!GH146
+'Rekap Harian'!GO146
+'Rekap Harian'!GV146
+'Rekap Harian'!HC146
+'Rekap Harian'!HJ146</f>
        <v>0</v>
      </c>
      <c r="G139" s="128">
        <f>'Rekap Harian'!HN146*3%</f>
        <v>0</v>
      </c>
      <c r="H139" s="128">
        <f>'Rekap Harian'!I146
+'Rekap Harian'!J146
+'Rekap Harian'!P146
+'Rekap Harian'!Q146
+'Rekap Harian'!W146
+'Rekap Harian'!X146
+'Rekap Harian'!AD146
+'Rekap Harian'!AE146
+'Rekap Harian'!AK146
+'Rekap Harian'!AL146
+'Rekap Harian'!AR146
+'Rekap Harian'!AS146
+'Rekap Harian'!AY146
+'Rekap Harian'!AZ146
+'Rekap Harian'!BF146
+'Rekap Harian'!BG146
+'Rekap Harian'!BM146
+'Rekap Harian'!BN146
+'Rekap Harian'!BT146
+'Rekap Harian'!BU146
+'Rekap Harian'!CA146
+'Rekap Harian'!CB146
+'Rekap Harian'!CH146
+'Rekap Harian'!CI146
+'Rekap Harian'!CO146
+'Rekap Harian'!CP146
+'Rekap Harian'!CV146
+'Rekap Harian'!CW146
+'Rekap Harian'!DC146
+'Rekap Harian'!DD146
+'Rekap Harian'!DJ146
+'Rekap Harian'!AK146
+'Rekap Harian'!DQ146
+'Rekap Harian'!DR146
+'Rekap Harian'!DX146
+'Rekap Harian'!DY146
+'Rekap Harian'!EE146
+'Rekap Harian'!EF146
+'Rekap Harian'!EL146
+'Rekap Harian'!EM146
+'Rekap Harian'!ES146
+'Rekap Harian'!ET146
+'Rekap Harian'!EZ146
+'Rekap Harian'!FA146
+'Rekap Harian'!FG146
+'Rekap Harian'!FH146
+'Rekap Harian'!FN146
+'Rekap Harian'!FO146
+'Rekap Harian'!FU146
+'Rekap Harian'!FV146
+'Rekap Harian'!GB146
+'Rekap Harian'!GC146
+'Rekap Harian'!GI146
+'Rekap Harian'!GJ146
+'Rekap Harian'!GP146
+'Rekap Harian'!GQ146
+'Rekap Harian'!GW146
+'Rekap Harian'!GX146
+'Rekap Harian'!HD146
+'Rekap Harian'!HE146
+'Rekap Harian'!HK146
+'Rekap Harian'!HL146</f>
        <v>0</v>
      </c>
      <c r="I139" s="128">
        <f>'Daftar Pegawai'!M140</f>
        <v>0</v>
      </c>
      <c r="J139" s="128">
        <f>'Daftar Pegawai'!O140</f>
        <v>0</v>
      </c>
      <c r="K139" s="128">
        <f>'Daftar Pegawai'!Q140</f>
        <v>0</v>
      </c>
      <c r="L139" s="128">
        <f>'Daftar Pegawai'!S140</f>
        <v>0</v>
      </c>
      <c r="M139" s="128">
        <f>'Daftar Pegawai'!U140</f>
        <v>0</v>
      </c>
      <c r="N139" s="128">
        <f t="shared" si="5"/>
        <v>0</v>
      </c>
    </row>
    <row r="140" spans="1:14" x14ac:dyDescent="0.25">
      <c r="A140" s="121">
        <f t="shared" si="4"/>
        <v>137</v>
      </c>
      <c r="B140" s="121">
        <f>'Daftar Pegawai'!B141</f>
        <v>0</v>
      </c>
      <c r="C140" s="121">
        <f>'Daftar Pegawai'!C141</f>
        <v>0</v>
      </c>
      <c r="D140" s="128">
        <f>IF('Rekap Pemotongan'!F144="",0%,100%-'Rekap Pemotongan'!F144)</f>
        <v>1</v>
      </c>
      <c r="E140" s="128">
        <f>'Daftar Pegawai'!K141</f>
        <v>0</v>
      </c>
      <c r="F140" s="128">
        <f>'Rekap Harian'!H147
+'Rekap Harian'!O147
+'Rekap Harian'!V147
+'Rekap Harian'!AC147
+'Rekap Harian'!AJ147
+'Rekap Harian'!AQ147
+'Rekap Harian'!AX147
+'Rekap Harian'!BE147
+'Rekap Harian'!BL147
+'Rekap Harian'!BS147
+'Rekap Harian'!BZ147
+'Rekap Harian'!CG147
+'Rekap Harian'!CN147
+'Rekap Harian'!CU147
+'Rekap Harian'!DB147
+'Rekap Harian'!DI147
+'Rekap Harian'!DP147
+'Rekap Harian'!DW147
+'Rekap Harian'!ED147
+'Rekap Harian'!EK147
+'Rekap Harian'!ER147
+'Rekap Harian'!EY147
+'Rekap Harian'!FF147
+'Rekap Harian'!FM147
+'Rekap Harian'!FT147
+'Rekap Harian'!GA147
+'Rekap Harian'!GH147
+'Rekap Harian'!GO147
+'Rekap Harian'!GV147
+'Rekap Harian'!HC147
+'Rekap Harian'!HJ147</f>
        <v>0</v>
      </c>
      <c r="G140" s="128">
        <f>'Rekap Harian'!HN147*3%</f>
        <v>0</v>
      </c>
      <c r="H140" s="128">
        <f>'Rekap Harian'!I147
+'Rekap Harian'!J147
+'Rekap Harian'!P147
+'Rekap Harian'!Q147
+'Rekap Harian'!W147
+'Rekap Harian'!X147
+'Rekap Harian'!AD147
+'Rekap Harian'!AE147
+'Rekap Harian'!AK147
+'Rekap Harian'!AL147
+'Rekap Harian'!AR147
+'Rekap Harian'!AS147
+'Rekap Harian'!AY147
+'Rekap Harian'!AZ147
+'Rekap Harian'!BF147
+'Rekap Harian'!BG147
+'Rekap Harian'!BM147
+'Rekap Harian'!BN147
+'Rekap Harian'!BT147
+'Rekap Harian'!BU147
+'Rekap Harian'!CA147
+'Rekap Harian'!CB147
+'Rekap Harian'!CH147
+'Rekap Harian'!CI147
+'Rekap Harian'!CO147
+'Rekap Harian'!CP147
+'Rekap Harian'!CV147
+'Rekap Harian'!CW147
+'Rekap Harian'!DC147
+'Rekap Harian'!DD147
+'Rekap Harian'!DJ147
+'Rekap Harian'!AK147
+'Rekap Harian'!DQ147
+'Rekap Harian'!DR147
+'Rekap Harian'!DX147
+'Rekap Harian'!DY147
+'Rekap Harian'!EE147
+'Rekap Harian'!EF147
+'Rekap Harian'!EL147
+'Rekap Harian'!EM147
+'Rekap Harian'!ES147
+'Rekap Harian'!ET147
+'Rekap Harian'!EZ147
+'Rekap Harian'!FA147
+'Rekap Harian'!FG147
+'Rekap Harian'!FH147
+'Rekap Harian'!FN147
+'Rekap Harian'!FO147
+'Rekap Harian'!FU147
+'Rekap Harian'!FV147
+'Rekap Harian'!GB147
+'Rekap Harian'!GC147
+'Rekap Harian'!GI147
+'Rekap Harian'!GJ147
+'Rekap Harian'!GP147
+'Rekap Harian'!GQ147
+'Rekap Harian'!GW147
+'Rekap Harian'!GX147
+'Rekap Harian'!HD147
+'Rekap Harian'!HE147
+'Rekap Harian'!HK147
+'Rekap Harian'!HL147</f>
        <v>0</v>
      </c>
      <c r="I140" s="128">
        <f>'Daftar Pegawai'!M141</f>
        <v>0</v>
      </c>
      <c r="J140" s="128">
        <f>'Daftar Pegawai'!O141</f>
        <v>0</v>
      </c>
      <c r="K140" s="128">
        <f>'Daftar Pegawai'!Q141</f>
        <v>0</v>
      </c>
      <c r="L140" s="128">
        <f>'Daftar Pegawai'!S141</f>
        <v>0</v>
      </c>
      <c r="M140" s="128">
        <f>'Daftar Pegawai'!U141</f>
        <v>0</v>
      </c>
      <c r="N140" s="128">
        <f t="shared" si="5"/>
        <v>0</v>
      </c>
    </row>
    <row r="141" spans="1:14" x14ac:dyDescent="0.25">
      <c r="A141" s="121">
        <f t="shared" si="4"/>
        <v>138</v>
      </c>
      <c r="B141" s="121">
        <f>'Daftar Pegawai'!B142</f>
        <v>0</v>
      </c>
      <c r="C141" s="121">
        <f>'Daftar Pegawai'!C142</f>
        <v>0</v>
      </c>
      <c r="D141" s="128">
        <f>IF('Rekap Pemotongan'!F145="",0%,100%-'Rekap Pemotongan'!F145)</f>
        <v>1</v>
      </c>
      <c r="E141" s="128">
        <f>'Daftar Pegawai'!K142</f>
        <v>0</v>
      </c>
      <c r="F141" s="128">
        <f>'Rekap Harian'!H148
+'Rekap Harian'!O148
+'Rekap Harian'!V148
+'Rekap Harian'!AC148
+'Rekap Harian'!AJ148
+'Rekap Harian'!AQ148
+'Rekap Harian'!AX148
+'Rekap Harian'!BE148
+'Rekap Harian'!BL148
+'Rekap Harian'!BS148
+'Rekap Harian'!BZ148
+'Rekap Harian'!CG148
+'Rekap Harian'!CN148
+'Rekap Harian'!CU148
+'Rekap Harian'!DB148
+'Rekap Harian'!DI148
+'Rekap Harian'!DP148
+'Rekap Harian'!DW148
+'Rekap Harian'!ED148
+'Rekap Harian'!EK148
+'Rekap Harian'!ER148
+'Rekap Harian'!EY148
+'Rekap Harian'!FF148
+'Rekap Harian'!FM148
+'Rekap Harian'!FT148
+'Rekap Harian'!GA148
+'Rekap Harian'!GH148
+'Rekap Harian'!GO148
+'Rekap Harian'!GV148
+'Rekap Harian'!HC148
+'Rekap Harian'!HJ148</f>
        <v>0</v>
      </c>
      <c r="G141" s="128">
        <f>'Rekap Harian'!HN148*3%</f>
        <v>0</v>
      </c>
      <c r="H141" s="128">
        <f>'Rekap Harian'!I148
+'Rekap Harian'!J148
+'Rekap Harian'!P148
+'Rekap Harian'!Q148
+'Rekap Harian'!W148
+'Rekap Harian'!X148
+'Rekap Harian'!AD148
+'Rekap Harian'!AE148
+'Rekap Harian'!AK148
+'Rekap Harian'!AL148
+'Rekap Harian'!AR148
+'Rekap Harian'!AS148
+'Rekap Harian'!AY148
+'Rekap Harian'!AZ148
+'Rekap Harian'!BF148
+'Rekap Harian'!BG148
+'Rekap Harian'!BM148
+'Rekap Harian'!BN148
+'Rekap Harian'!BT148
+'Rekap Harian'!BU148
+'Rekap Harian'!CA148
+'Rekap Harian'!CB148
+'Rekap Harian'!CH148
+'Rekap Harian'!CI148
+'Rekap Harian'!CO148
+'Rekap Harian'!CP148
+'Rekap Harian'!CV148
+'Rekap Harian'!CW148
+'Rekap Harian'!DC148
+'Rekap Harian'!DD148
+'Rekap Harian'!DJ148
+'Rekap Harian'!AK148
+'Rekap Harian'!DQ148
+'Rekap Harian'!DR148
+'Rekap Harian'!DX148
+'Rekap Harian'!DY148
+'Rekap Harian'!EE148
+'Rekap Harian'!EF148
+'Rekap Harian'!EL148
+'Rekap Harian'!EM148
+'Rekap Harian'!ES148
+'Rekap Harian'!ET148
+'Rekap Harian'!EZ148
+'Rekap Harian'!FA148
+'Rekap Harian'!FG148
+'Rekap Harian'!FH148
+'Rekap Harian'!FN148
+'Rekap Harian'!FO148
+'Rekap Harian'!FU148
+'Rekap Harian'!FV148
+'Rekap Harian'!GB148
+'Rekap Harian'!GC148
+'Rekap Harian'!GI148
+'Rekap Harian'!GJ148
+'Rekap Harian'!GP148
+'Rekap Harian'!GQ148
+'Rekap Harian'!GW148
+'Rekap Harian'!GX148
+'Rekap Harian'!HD148
+'Rekap Harian'!HE148
+'Rekap Harian'!HK148
+'Rekap Harian'!HL148</f>
        <v>0</v>
      </c>
      <c r="I141" s="128">
        <f>'Daftar Pegawai'!M142</f>
        <v>0</v>
      </c>
      <c r="J141" s="128">
        <f>'Daftar Pegawai'!O142</f>
        <v>0</v>
      </c>
      <c r="K141" s="128">
        <f>'Daftar Pegawai'!Q142</f>
        <v>0</v>
      </c>
      <c r="L141" s="128">
        <f>'Daftar Pegawai'!S142</f>
        <v>0</v>
      </c>
      <c r="M141" s="128">
        <f>'Daftar Pegawai'!U142</f>
        <v>0</v>
      </c>
      <c r="N141" s="128">
        <f t="shared" si="5"/>
        <v>0</v>
      </c>
    </row>
    <row r="142" spans="1:14" x14ac:dyDescent="0.25">
      <c r="A142" s="121">
        <f t="shared" si="4"/>
        <v>139</v>
      </c>
      <c r="B142" s="121">
        <f>'Daftar Pegawai'!B143</f>
        <v>0</v>
      </c>
      <c r="C142" s="121">
        <f>'Daftar Pegawai'!C143</f>
        <v>0</v>
      </c>
      <c r="D142" s="128">
        <f>IF('Rekap Pemotongan'!F146="",0%,100%-'Rekap Pemotongan'!F146)</f>
        <v>1</v>
      </c>
      <c r="E142" s="128">
        <f>'Daftar Pegawai'!K143</f>
        <v>0</v>
      </c>
      <c r="F142" s="128">
        <f>'Rekap Harian'!H149
+'Rekap Harian'!O149
+'Rekap Harian'!V149
+'Rekap Harian'!AC149
+'Rekap Harian'!AJ149
+'Rekap Harian'!AQ149
+'Rekap Harian'!AX149
+'Rekap Harian'!BE149
+'Rekap Harian'!BL149
+'Rekap Harian'!BS149
+'Rekap Harian'!BZ149
+'Rekap Harian'!CG149
+'Rekap Harian'!CN149
+'Rekap Harian'!CU149
+'Rekap Harian'!DB149
+'Rekap Harian'!DI149
+'Rekap Harian'!DP149
+'Rekap Harian'!DW149
+'Rekap Harian'!ED149
+'Rekap Harian'!EK149
+'Rekap Harian'!ER149
+'Rekap Harian'!EY149
+'Rekap Harian'!FF149
+'Rekap Harian'!FM149
+'Rekap Harian'!FT149
+'Rekap Harian'!GA149
+'Rekap Harian'!GH149
+'Rekap Harian'!GO149
+'Rekap Harian'!GV149
+'Rekap Harian'!HC149
+'Rekap Harian'!HJ149</f>
        <v>0</v>
      </c>
      <c r="G142" s="128">
        <f>'Rekap Harian'!HN149*3%</f>
        <v>0</v>
      </c>
      <c r="H142" s="128">
        <f>'Rekap Harian'!I149
+'Rekap Harian'!J149
+'Rekap Harian'!P149
+'Rekap Harian'!Q149
+'Rekap Harian'!W149
+'Rekap Harian'!X149
+'Rekap Harian'!AD149
+'Rekap Harian'!AE149
+'Rekap Harian'!AK149
+'Rekap Harian'!AL149
+'Rekap Harian'!AR149
+'Rekap Harian'!AS149
+'Rekap Harian'!AY149
+'Rekap Harian'!AZ149
+'Rekap Harian'!BF149
+'Rekap Harian'!BG149
+'Rekap Harian'!BM149
+'Rekap Harian'!BN149
+'Rekap Harian'!BT149
+'Rekap Harian'!BU149
+'Rekap Harian'!CA149
+'Rekap Harian'!CB149
+'Rekap Harian'!CH149
+'Rekap Harian'!CI149
+'Rekap Harian'!CO149
+'Rekap Harian'!CP149
+'Rekap Harian'!CV149
+'Rekap Harian'!CW149
+'Rekap Harian'!DC149
+'Rekap Harian'!DD149
+'Rekap Harian'!DJ149
+'Rekap Harian'!AK149
+'Rekap Harian'!DQ149
+'Rekap Harian'!DR149
+'Rekap Harian'!DX149
+'Rekap Harian'!DY149
+'Rekap Harian'!EE149
+'Rekap Harian'!EF149
+'Rekap Harian'!EL149
+'Rekap Harian'!EM149
+'Rekap Harian'!ES149
+'Rekap Harian'!ET149
+'Rekap Harian'!EZ149
+'Rekap Harian'!FA149
+'Rekap Harian'!FG149
+'Rekap Harian'!FH149
+'Rekap Harian'!FN149
+'Rekap Harian'!FO149
+'Rekap Harian'!FU149
+'Rekap Harian'!FV149
+'Rekap Harian'!GB149
+'Rekap Harian'!GC149
+'Rekap Harian'!GI149
+'Rekap Harian'!GJ149
+'Rekap Harian'!GP149
+'Rekap Harian'!GQ149
+'Rekap Harian'!GW149
+'Rekap Harian'!GX149
+'Rekap Harian'!HD149
+'Rekap Harian'!HE149
+'Rekap Harian'!HK149
+'Rekap Harian'!HL149</f>
        <v>0</v>
      </c>
      <c r="I142" s="128">
        <f>'Daftar Pegawai'!M143</f>
        <v>0</v>
      </c>
      <c r="J142" s="128">
        <f>'Daftar Pegawai'!O143</f>
        <v>0</v>
      </c>
      <c r="K142" s="128">
        <f>'Daftar Pegawai'!Q143</f>
        <v>0</v>
      </c>
      <c r="L142" s="128">
        <f>'Daftar Pegawai'!S143</f>
        <v>0</v>
      </c>
      <c r="M142" s="128">
        <f>'Daftar Pegawai'!U143</f>
        <v>0</v>
      </c>
      <c r="N142" s="128">
        <f t="shared" si="5"/>
        <v>0</v>
      </c>
    </row>
    <row r="143" spans="1:14" x14ac:dyDescent="0.25">
      <c r="A143" s="121">
        <f t="shared" si="4"/>
        <v>140</v>
      </c>
      <c r="B143" s="121">
        <f>'Daftar Pegawai'!B144</f>
        <v>0</v>
      </c>
      <c r="C143" s="121">
        <f>'Daftar Pegawai'!C144</f>
        <v>0</v>
      </c>
      <c r="D143" s="128">
        <f>IF('Rekap Pemotongan'!F147="",0%,100%-'Rekap Pemotongan'!F147)</f>
        <v>1</v>
      </c>
      <c r="E143" s="128">
        <f>'Daftar Pegawai'!K144</f>
        <v>0</v>
      </c>
      <c r="F143" s="128">
        <f>'Rekap Harian'!H150
+'Rekap Harian'!O150
+'Rekap Harian'!V150
+'Rekap Harian'!AC150
+'Rekap Harian'!AJ150
+'Rekap Harian'!AQ150
+'Rekap Harian'!AX150
+'Rekap Harian'!BE150
+'Rekap Harian'!BL150
+'Rekap Harian'!BS150
+'Rekap Harian'!BZ150
+'Rekap Harian'!CG150
+'Rekap Harian'!CN150
+'Rekap Harian'!CU150
+'Rekap Harian'!DB150
+'Rekap Harian'!DI150
+'Rekap Harian'!DP150
+'Rekap Harian'!DW150
+'Rekap Harian'!ED150
+'Rekap Harian'!EK150
+'Rekap Harian'!ER150
+'Rekap Harian'!EY150
+'Rekap Harian'!FF150
+'Rekap Harian'!FM150
+'Rekap Harian'!FT150
+'Rekap Harian'!GA150
+'Rekap Harian'!GH150
+'Rekap Harian'!GO150
+'Rekap Harian'!GV150
+'Rekap Harian'!HC150
+'Rekap Harian'!HJ150</f>
        <v>0</v>
      </c>
      <c r="G143" s="128">
        <f>'Rekap Harian'!HN150*3%</f>
        <v>0</v>
      </c>
      <c r="H143" s="128">
        <f>'Rekap Harian'!I150
+'Rekap Harian'!J150
+'Rekap Harian'!P150
+'Rekap Harian'!Q150
+'Rekap Harian'!W150
+'Rekap Harian'!X150
+'Rekap Harian'!AD150
+'Rekap Harian'!AE150
+'Rekap Harian'!AK150
+'Rekap Harian'!AL150
+'Rekap Harian'!AR150
+'Rekap Harian'!AS150
+'Rekap Harian'!AY150
+'Rekap Harian'!AZ150
+'Rekap Harian'!BF150
+'Rekap Harian'!BG150
+'Rekap Harian'!BM150
+'Rekap Harian'!BN150
+'Rekap Harian'!BT150
+'Rekap Harian'!BU150
+'Rekap Harian'!CA150
+'Rekap Harian'!CB150
+'Rekap Harian'!CH150
+'Rekap Harian'!CI150
+'Rekap Harian'!CO150
+'Rekap Harian'!CP150
+'Rekap Harian'!CV150
+'Rekap Harian'!CW150
+'Rekap Harian'!DC150
+'Rekap Harian'!DD150
+'Rekap Harian'!DJ150
+'Rekap Harian'!AK150
+'Rekap Harian'!DQ150
+'Rekap Harian'!DR150
+'Rekap Harian'!DX150
+'Rekap Harian'!DY150
+'Rekap Harian'!EE150
+'Rekap Harian'!EF150
+'Rekap Harian'!EL150
+'Rekap Harian'!EM150
+'Rekap Harian'!ES150
+'Rekap Harian'!ET150
+'Rekap Harian'!EZ150
+'Rekap Harian'!FA150
+'Rekap Harian'!FG150
+'Rekap Harian'!FH150
+'Rekap Harian'!FN150
+'Rekap Harian'!FO150
+'Rekap Harian'!FU150
+'Rekap Harian'!FV150
+'Rekap Harian'!GB150
+'Rekap Harian'!GC150
+'Rekap Harian'!GI150
+'Rekap Harian'!GJ150
+'Rekap Harian'!GP150
+'Rekap Harian'!GQ150
+'Rekap Harian'!GW150
+'Rekap Harian'!GX150
+'Rekap Harian'!HD150
+'Rekap Harian'!HE150
+'Rekap Harian'!HK150
+'Rekap Harian'!HL150</f>
        <v>0</v>
      </c>
      <c r="I143" s="128">
        <f>'Daftar Pegawai'!M144</f>
        <v>0</v>
      </c>
      <c r="J143" s="128">
        <f>'Daftar Pegawai'!O144</f>
        <v>0</v>
      </c>
      <c r="K143" s="128">
        <f>'Daftar Pegawai'!Q144</f>
        <v>0</v>
      </c>
      <c r="L143" s="128">
        <f>'Daftar Pegawai'!S144</f>
        <v>0</v>
      </c>
      <c r="M143" s="128">
        <f>'Daftar Pegawai'!U144</f>
        <v>0</v>
      </c>
      <c r="N143" s="128">
        <f t="shared" si="5"/>
        <v>0</v>
      </c>
    </row>
    <row r="144" spans="1:14" x14ac:dyDescent="0.25">
      <c r="A144" s="121">
        <f t="shared" si="4"/>
        <v>141</v>
      </c>
      <c r="B144" s="121">
        <f>'Daftar Pegawai'!B145</f>
        <v>0</v>
      </c>
      <c r="C144" s="121">
        <f>'Daftar Pegawai'!C145</f>
        <v>0</v>
      </c>
      <c r="D144" s="128">
        <f>IF('Rekap Pemotongan'!F148="",0%,100%-'Rekap Pemotongan'!F148)</f>
        <v>1</v>
      </c>
      <c r="E144" s="128">
        <f>'Daftar Pegawai'!K145</f>
        <v>0</v>
      </c>
      <c r="F144" s="128">
        <f>'Rekap Harian'!H151
+'Rekap Harian'!O151
+'Rekap Harian'!V151
+'Rekap Harian'!AC151
+'Rekap Harian'!AJ151
+'Rekap Harian'!AQ151
+'Rekap Harian'!AX151
+'Rekap Harian'!BE151
+'Rekap Harian'!BL151
+'Rekap Harian'!BS151
+'Rekap Harian'!BZ151
+'Rekap Harian'!CG151
+'Rekap Harian'!CN151
+'Rekap Harian'!CU151
+'Rekap Harian'!DB151
+'Rekap Harian'!DI151
+'Rekap Harian'!DP151
+'Rekap Harian'!DW151
+'Rekap Harian'!ED151
+'Rekap Harian'!EK151
+'Rekap Harian'!ER151
+'Rekap Harian'!EY151
+'Rekap Harian'!FF151
+'Rekap Harian'!FM151
+'Rekap Harian'!FT151
+'Rekap Harian'!GA151
+'Rekap Harian'!GH151
+'Rekap Harian'!GO151
+'Rekap Harian'!GV151
+'Rekap Harian'!HC151
+'Rekap Harian'!HJ151</f>
        <v>0</v>
      </c>
      <c r="G144" s="128">
        <f>'Rekap Harian'!HN151*3%</f>
        <v>0</v>
      </c>
      <c r="H144" s="128">
        <f>'Rekap Harian'!I151
+'Rekap Harian'!J151
+'Rekap Harian'!P151
+'Rekap Harian'!Q151
+'Rekap Harian'!W151
+'Rekap Harian'!X151
+'Rekap Harian'!AD151
+'Rekap Harian'!AE151
+'Rekap Harian'!AK151
+'Rekap Harian'!AL151
+'Rekap Harian'!AR151
+'Rekap Harian'!AS151
+'Rekap Harian'!AY151
+'Rekap Harian'!AZ151
+'Rekap Harian'!BF151
+'Rekap Harian'!BG151
+'Rekap Harian'!BM151
+'Rekap Harian'!BN151
+'Rekap Harian'!BT151
+'Rekap Harian'!BU151
+'Rekap Harian'!CA151
+'Rekap Harian'!CB151
+'Rekap Harian'!CH151
+'Rekap Harian'!CI151
+'Rekap Harian'!CO151
+'Rekap Harian'!CP151
+'Rekap Harian'!CV151
+'Rekap Harian'!CW151
+'Rekap Harian'!DC151
+'Rekap Harian'!DD151
+'Rekap Harian'!DJ151
+'Rekap Harian'!AK151
+'Rekap Harian'!DQ151
+'Rekap Harian'!DR151
+'Rekap Harian'!DX151
+'Rekap Harian'!DY151
+'Rekap Harian'!EE151
+'Rekap Harian'!EF151
+'Rekap Harian'!EL151
+'Rekap Harian'!EM151
+'Rekap Harian'!ES151
+'Rekap Harian'!ET151
+'Rekap Harian'!EZ151
+'Rekap Harian'!FA151
+'Rekap Harian'!FG151
+'Rekap Harian'!FH151
+'Rekap Harian'!FN151
+'Rekap Harian'!FO151
+'Rekap Harian'!FU151
+'Rekap Harian'!FV151
+'Rekap Harian'!GB151
+'Rekap Harian'!GC151
+'Rekap Harian'!GI151
+'Rekap Harian'!GJ151
+'Rekap Harian'!GP151
+'Rekap Harian'!GQ151
+'Rekap Harian'!GW151
+'Rekap Harian'!GX151
+'Rekap Harian'!HD151
+'Rekap Harian'!HE151
+'Rekap Harian'!HK151
+'Rekap Harian'!HL151</f>
        <v>0</v>
      </c>
      <c r="I144" s="128">
        <f>'Daftar Pegawai'!M145</f>
        <v>0</v>
      </c>
      <c r="J144" s="128">
        <f>'Daftar Pegawai'!O145</f>
        <v>0</v>
      </c>
      <c r="K144" s="128">
        <f>'Daftar Pegawai'!Q145</f>
        <v>0</v>
      </c>
      <c r="L144" s="128">
        <f>'Daftar Pegawai'!S145</f>
        <v>0</v>
      </c>
      <c r="M144" s="128">
        <f>'Daftar Pegawai'!U145</f>
        <v>0</v>
      </c>
      <c r="N144" s="128">
        <f t="shared" si="5"/>
        <v>0</v>
      </c>
    </row>
    <row r="145" spans="1:14" x14ac:dyDescent="0.25">
      <c r="A145" s="121">
        <f t="shared" si="4"/>
        <v>142</v>
      </c>
      <c r="B145" s="121">
        <f>'Daftar Pegawai'!B146</f>
        <v>0</v>
      </c>
      <c r="C145" s="121">
        <f>'Daftar Pegawai'!C146</f>
        <v>0</v>
      </c>
      <c r="D145" s="128">
        <f>IF('Rekap Pemotongan'!F149="",0%,100%-'Rekap Pemotongan'!F149)</f>
        <v>1</v>
      </c>
      <c r="E145" s="128">
        <f>'Daftar Pegawai'!K146</f>
        <v>0</v>
      </c>
      <c r="F145" s="128">
        <f>'Rekap Harian'!H152
+'Rekap Harian'!O152
+'Rekap Harian'!V152
+'Rekap Harian'!AC152
+'Rekap Harian'!AJ152
+'Rekap Harian'!AQ152
+'Rekap Harian'!AX152
+'Rekap Harian'!BE152
+'Rekap Harian'!BL152
+'Rekap Harian'!BS152
+'Rekap Harian'!BZ152
+'Rekap Harian'!CG152
+'Rekap Harian'!CN152
+'Rekap Harian'!CU152
+'Rekap Harian'!DB152
+'Rekap Harian'!DI152
+'Rekap Harian'!DP152
+'Rekap Harian'!DW152
+'Rekap Harian'!ED152
+'Rekap Harian'!EK152
+'Rekap Harian'!ER152
+'Rekap Harian'!EY152
+'Rekap Harian'!FF152
+'Rekap Harian'!FM152
+'Rekap Harian'!FT152
+'Rekap Harian'!GA152
+'Rekap Harian'!GH152
+'Rekap Harian'!GO152
+'Rekap Harian'!GV152
+'Rekap Harian'!HC152
+'Rekap Harian'!HJ152</f>
        <v>0</v>
      </c>
      <c r="G145" s="128">
        <f>'Rekap Harian'!HN152*3%</f>
        <v>0</v>
      </c>
      <c r="H145" s="128">
        <f>'Rekap Harian'!I152
+'Rekap Harian'!J152
+'Rekap Harian'!P152
+'Rekap Harian'!Q152
+'Rekap Harian'!W152
+'Rekap Harian'!X152
+'Rekap Harian'!AD152
+'Rekap Harian'!AE152
+'Rekap Harian'!AK152
+'Rekap Harian'!AL152
+'Rekap Harian'!AR152
+'Rekap Harian'!AS152
+'Rekap Harian'!AY152
+'Rekap Harian'!AZ152
+'Rekap Harian'!BF152
+'Rekap Harian'!BG152
+'Rekap Harian'!BM152
+'Rekap Harian'!BN152
+'Rekap Harian'!BT152
+'Rekap Harian'!BU152
+'Rekap Harian'!CA152
+'Rekap Harian'!CB152
+'Rekap Harian'!CH152
+'Rekap Harian'!CI152
+'Rekap Harian'!CO152
+'Rekap Harian'!CP152
+'Rekap Harian'!CV152
+'Rekap Harian'!CW152
+'Rekap Harian'!DC152
+'Rekap Harian'!DD152
+'Rekap Harian'!DJ152
+'Rekap Harian'!AK152
+'Rekap Harian'!DQ152
+'Rekap Harian'!DR152
+'Rekap Harian'!DX152
+'Rekap Harian'!DY152
+'Rekap Harian'!EE152
+'Rekap Harian'!EF152
+'Rekap Harian'!EL152
+'Rekap Harian'!EM152
+'Rekap Harian'!ES152
+'Rekap Harian'!ET152
+'Rekap Harian'!EZ152
+'Rekap Harian'!FA152
+'Rekap Harian'!FG152
+'Rekap Harian'!FH152
+'Rekap Harian'!FN152
+'Rekap Harian'!FO152
+'Rekap Harian'!FU152
+'Rekap Harian'!FV152
+'Rekap Harian'!GB152
+'Rekap Harian'!GC152
+'Rekap Harian'!GI152
+'Rekap Harian'!GJ152
+'Rekap Harian'!GP152
+'Rekap Harian'!GQ152
+'Rekap Harian'!GW152
+'Rekap Harian'!GX152
+'Rekap Harian'!HD152
+'Rekap Harian'!HE152
+'Rekap Harian'!HK152
+'Rekap Harian'!HL152</f>
        <v>0</v>
      </c>
      <c r="I145" s="128">
        <f>'Daftar Pegawai'!M146</f>
        <v>0</v>
      </c>
      <c r="J145" s="128">
        <f>'Daftar Pegawai'!O146</f>
        <v>0</v>
      </c>
      <c r="K145" s="128">
        <f>'Daftar Pegawai'!Q146</f>
        <v>0</v>
      </c>
      <c r="L145" s="128">
        <f>'Daftar Pegawai'!S146</f>
        <v>0</v>
      </c>
      <c r="M145" s="128">
        <f>'Daftar Pegawai'!U146</f>
        <v>0</v>
      </c>
      <c r="N145" s="128">
        <f t="shared" si="5"/>
        <v>0</v>
      </c>
    </row>
    <row r="146" spans="1:14" x14ac:dyDescent="0.25">
      <c r="A146" s="121">
        <f t="shared" si="4"/>
        <v>143</v>
      </c>
      <c r="B146" s="121">
        <f>'Daftar Pegawai'!B147</f>
        <v>0</v>
      </c>
      <c r="C146" s="121">
        <f>'Daftar Pegawai'!C147</f>
        <v>0</v>
      </c>
      <c r="D146" s="128">
        <f>IF('Rekap Pemotongan'!F150="",0%,100%-'Rekap Pemotongan'!F150)</f>
        <v>1</v>
      </c>
      <c r="E146" s="128">
        <f>'Daftar Pegawai'!K147</f>
        <v>0</v>
      </c>
      <c r="F146" s="128">
        <f>'Rekap Harian'!H153
+'Rekap Harian'!O153
+'Rekap Harian'!V153
+'Rekap Harian'!AC153
+'Rekap Harian'!AJ153
+'Rekap Harian'!AQ153
+'Rekap Harian'!AX153
+'Rekap Harian'!BE153
+'Rekap Harian'!BL153
+'Rekap Harian'!BS153
+'Rekap Harian'!BZ153
+'Rekap Harian'!CG153
+'Rekap Harian'!CN153
+'Rekap Harian'!CU153
+'Rekap Harian'!DB153
+'Rekap Harian'!DI153
+'Rekap Harian'!DP153
+'Rekap Harian'!DW153
+'Rekap Harian'!ED153
+'Rekap Harian'!EK153
+'Rekap Harian'!ER153
+'Rekap Harian'!EY153
+'Rekap Harian'!FF153
+'Rekap Harian'!FM153
+'Rekap Harian'!FT153
+'Rekap Harian'!GA153
+'Rekap Harian'!GH153
+'Rekap Harian'!GO153
+'Rekap Harian'!GV153
+'Rekap Harian'!HC153
+'Rekap Harian'!HJ153</f>
        <v>0</v>
      </c>
      <c r="G146" s="128">
        <f>'Rekap Harian'!HN153*3%</f>
        <v>0</v>
      </c>
      <c r="H146" s="128">
        <f>'Rekap Harian'!I153
+'Rekap Harian'!J153
+'Rekap Harian'!P153
+'Rekap Harian'!Q153
+'Rekap Harian'!W153
+'Rekap Harian'!X153
+'Rekap Harian'!AD153
+'Rekap Harian'!AE153
+'Rekap Harian'!AK153
+'Rekap Harian'!AL153
+'Rekap Harian'!AR153
+'Rekap Harian'!AS153
+'Rekap Harian'!AY153
+'Rekap Harian'!AZ153
+'Rekap Harian'!BF153
+'Rekap Harian'!BG153
+'Rekap Harian'!BM153
+'Rekap Harian'!BN153
+'Rekap Harian'!BT153
+'Rekap Harian'!BU153
+'Rekap Harian'!CA153
+'Rekap Harian'!CB153
+'Rekap Harian'!CH153
+'Rekap Harian'!CI153
+'Rekap Harian'!CO153
+'Rekap Harian'!CP153
+'Rekap Harian'!CV153
+'Rekap Harian'!CW153
+'Rekap Harian'!DC153
+'Rekap Harian'!DD153
+'Rekap Harian'!DJ153
+'Rekap Harian'!AK153
+'Rekap Harian'!DQ153
+'Rekap Harian'!DR153
+'Rekap Harian'!DX153
+'Rekap Harian'!DY153
+'Rekap Harian'!EE153
+'Rekap Harian'!EF153
+'Rekap Harian'!EL153
+'Rekap Harian'!EM153
+'Rekap Harian'!ES153
+'Rekap Harian'!ET153
+'Rekap Harian'!EZ153
+'Rekap Harian'!FA153
+'Rekap Harian'!FG153
+'Rekap Harian'!FH153
+'Rekap Harian'!FN153
+'Rekap Harian'!FO153
+'Rekap Harian'!FU153
+'Rekap Harian'!FV153
+'Rekap Harian'!GB153
+'Rekap Harian'!GC153
+'Rekap Harian'!GI153
+'Rekap Harian'!GJ153
+'Rekap Harian'!GP153
+'Rekap Harian'!GQ153
+'Rekap Harian'!GW153
+'Rekap Harian'!GX153
+'Rekap Harian'!HD153
+'Rekap Harian'!HE153
+'Rekap Harian'!HK153
+'Rekap Harian'!HL153</f>
        <v>0</v>
      </c>
      <c r="I146" s="128">
        <f>'Daftar Pegawai'!M147</f>
        <v>0</v>
      </c>
      <c r="J146" s="128">
        <f>'Daftar Pegawai'!O147</f>
        <v>0</v>
      </c>
      <c r="K146" s="128">
        <f>'Daftar Pegawai'!Q147</f>
        <v>0</v>
      </c>
      <c r="L146" s="128">
        <f>'Daftar Pegawai'!S147</f>
        <v>0</v>
      </c>
      <c r="M146" s="128">
        <f>'Daftar Pegawai'!U147</f>
        <v>0</v>
      </c>
      <c r="N146" s="128">
        <f t="shared" si="5"/>
        <v>0</v>
      </c>
    </row>
    <row r="147" spans="1:14" x14ac:dyDescent="0.25">
      <c r="A147" s="121">
        <f t="shared" si="4"/>
        <v>144</v>
      </c>
      <c r="B147" s="121">
        <f>'Daftar Pegawai'!B148</f>
        <v>0</v>
      </c>
      <c r="C147" s="121">
        <f>'Daftar Pegawai'!C148</f>
        <v>0</v>
      </c>
      <c r="D147" s="128">
        <f>IF('Rekap Pemotongan'!F151="",0%,100%-'Rekap Pemotongan'!F151)</f>
        <v>1</v>
      </c>
      <c r="E147" s="128">
        <f>'Daftar Pegawai'!K148</f>
        <v>0</v>
      </c>
      <c r="F147" s="128">
        <f>'Rekap Harian'!H154
+'Rekap Harian'!O154
+'Rekap Harian'!V154
+'Rekap Harian'!AC154
+'Rekap Harian'!AJ154
+'Rekap Harian'!AQ154
+'Rekap Harian'!AX154
+'Rekap Harian'!BE154
+'Rekap Harian'!BL154
+'Rekap Harian'!BS154
+'Rekap Harian'!BZ154
+'Rekap Harian'!CG154
+'Rekap Harian'!CN154
+'Rekap Harian'!CU154
+'Rekap Harian'!DB154
+'Rekap Harian'!DI154
+'Rekap Harian'!DP154
+'Rekap Harian'!DW154
+'Rekap Harian'!ED154
+'Rekap Harian'!EK154
+'Rekap Harian'!ER154
+'Rekap Harian'!EY154
+'Rekap Harian'!FF154
+'Rekap Harian'!FM154
+'Rekap Harian'!FT154
+'Rekap Harian'!GA154
+'Rekap Harian'!GH154
+'Rekap Harian'!GO154
+'Rekap Harian'!GV154
+'Rekap Harian'!HC154
+'Rekap Harian'!HJ154</f>
        <v>0</v>
      </c>
      <c r="G147" s="128">
        <f>'Rekap Harian'!HN154*3%</f>
        <v>0</v>
      </c>
      <c r="H147" s="128">
        <f>'Rekap Harian'!I154
+'Rekap Harian'!J154
+'Rekap Harian'!P154
+'Rekap Harian'!Q154
+'Rekap Harian'!W154
+'Rekap Harian'!X154
+'Rekap Harian'!AD154
+'Rekap Harian'!AE154
+'Rekap Harian'!AK154
+'Rekap Harian'!AL154
+'Rekap Harian'!AR154
+'Rekap Harian'!AS154
+'Rekap Harian'!AY154
+'Rekap Harian'!AZ154
+'Rekap Harian'!BF154
+'Rekap Harian'!BG154
+'Rekap Harian'!BM154
+'Rekap Harian'!BN154
+'Rekap Harian'!BT154
+'Rekap Harian'!BU154
+'Rekap Harian'!CA154
+'Rekap Harian'!CB154
+'Rekap Harian'!CH154
+'Rekap Harian'!CI154
+'Rekap Harian'!CO154
+'Rekap Harian'!CP154
+'Rekap Harian'!CV154
+'Rekap Harian'!CW154
+'Rekap Harian'!DC154
+'Rekap Harian'!DD154
+'Rekap Harian'!DJ154
+'Rekap Harian'!AK154
+'Rekap Harian'!DQ154
+'Rekap Harian'!DR154
+'Rekap Harian'!DX154
+'Rekap Harian'!DY154
+'Rekap Harian'!EE154
+'Rekap Harian'!EF154
+'Rekap Harian'!EL154
+'Rekap Harian'!EM154
+'Rekap Harian'!ES154
+'Rekap Harian'!ET154
+'Rekap Harian'!EZ154
+'Rekap Harian'!FA154
+'Rekap Harian'!FG154
+'Rekap Harian'!FH154
+'Rekap Harian'!FN154
+'Rekap Harian'!FO154
+'Rekap Harian'!FU154
+'Rekap Harian'!FV154
+'Rekap Harian'!GB154
+'Rekap Harian'!GC154
+'Rekap Harian'!GI154
+'Rekap Harian'!GJ154
+'Rekap Harian'!GP154
+'Rekap Harian'!GQ154
+'Rekap Harian'!GW154
+'Rekap Harian'!GX154
+'Rekap Harian'!HD154
+'Rekap Harian'!HE154
+'Rekap Harian'!HK154
+'Rekap Harian'!HL154</f>
        <v>0</v>
      </c>
      <c r="I147" s="128">
        <f>'Daftar Pegawai'!M148</f>
        <v>0</v>
      </c>
      <c r="J147" s="128">
        <f>'Daftar Pegawai'!O148</f>
        <v>0</v>
      </c>
      <c r="K147" s="128">
        <f>'Daftar Pegawai'!Q148</f>
        <v>0</v>
      </c>
      <c r="L147" s="128">
        <f>'Daftar Pegawai'!S148</f>
        <v>0</v>
      </c>
      <c r="M147" s="128">
        <f>'Daftar Pegawai'!U148</f>
        <v>0</v>
      </c>
      <c r="N147" s="128">
        <f t="shared" si="5"/>
        <v>0</v>
      </c>
    </row>
    <row r="148" spans="1:14" x14ac:dyDescent="0.25">
      <c r="A148" s="121">
        <f t="shared" si="4"/>
        <v>145</v>
      </c>
      <c r="B148" s="121">
        <f>'Daftar Pegawai'!B149</f>
        <v>0</v>
      </c>
      <c r="C148" s="121">
        <f>'Daftar Pegawai'!C149</f>
        <v>0</v>
      </c>
      <c r="D148" s="128">
        <f>IF('Rekap Pemotongan'!F152="",0%,100%-'Rekap Pemotongan'!F152)</f>
        <v>1</v>
      </c>
      <c r="E148" s="128">
        <f>'Daftar Pegawai'!K149</f>
        <v>0</v>
      </c>
      <c r="F148" s="128">
        <f>'Rekap Harian'!H155
+'Rekap Harian'!O155
+'Rekap Harian'!V155
+'Rekap Harian'!AC155
+'Rekap Harian'!AJ155
+'Rekap Harian'!AQ155
+'Rekap Harian'!AX155
+'Rekap Harian'!BE155
+'Rekap Harian'!BL155
+'Rekap Harian'!BS155
+'Rekap Harian'!BZ155
+'Rekap Harian'!CG155
+'Rekap Harian'!CN155
+'Rekap Harian'!CU155
+'Rekap Harian'!DB155
+'Rekap Harian'!DI155
+'Rekap Harian'!DP155
+'Rekap Harian'!DW155
+'Rekap Harian'!ED155
+'Rekap Harian'!EK155
+'Rekap Harian'!ER155
+'Rekap Harian'!EY155
+'Rekap Harian'!FF155
+'Rekap Harian'!FM155
+'Rekap Harian'!FT155
+'Rekap Harian'!GA155
+'Rekap Harian'!GH155
+'Rekap Harian'!GO155
+'Rekap Harian'!GV155
+'Rekap Harian'!HC155
+'Rekap Harian'!HJ155</f>
        <v>0</v>
      </c>
      <c r="G148" s="128">
        <f>'Rekap Harian'!HN155*3%</f>
        <v>0</v>
      </c>
      <c r="H148" s="128">
        <f>'Rekap Harian'!I155
+'Rekap Harian'!J155
+'Rekap Harian'!P155
+'Rekap Harian'!Q155
+'Rekap Harian'!W155
+'Rekap Harian'!X155
+'Rekap Harian'!AD155
+'Rekap Harian'!AE155
+'Rekap Harian'!AK155
+'Rekap Harian'!AL155
+'Rekap Harian'!AR155
+'Rekap Harian'!AS155
+'Rekap Harian'!AY155
+'Rekap Harian'!AZ155
+'Rekap Harian'!BF155
+'Rekap Harian'!BG155
+'Rekap Harian'!BM155
+'Rekap Harian'!BN155
+'Rekap Harian'!BT155
+'Rekap Harian'!BU155
+'Rekap Harian'!CA155
+'Rekap Harian'!CB155
+'Rekap Harian'!CH155
+'Rekap Harian'!CI155
+'Rekap Harian'!CO155
+'Rekap Harian'!CP155
+'Rekap Harian'!CV155
+'Rekap Harian'!CW155
+'Rekap Harian'!DC155
+'Rekap Harian'!DD155
+'Rekap Harian'!DJ155
+'Rekap Harian'!AK155
+'Rekap Harian'!DQ155
+'Rekap Harian'!DR155
+'Rekap Harian'!DX155
+'Rekap Harian'!DY155
+'Rekap Harian'!EE155
+'Rekap Harian'!EF155
+'Rekap Harian'!EL155
+'Rekap Harian'!EM155
+'Rekap Harian'!ES155
+'Rekap Harian'!ET155
+'Rekap Harian'!EZ155
+'Rekap Harian'!FA155
+'Rekap Harian'!FG155
+'Rekap Harian'!FH155
+'Rekap Harian'!FN155
+'Rekap Harian'!FO155
+'Rekap Harian'!FU155
+'Rekap Harian'!FV155
+'Rekap Harian'!GB155
+'Rekap Harian'!GC155
+'Rekap Harian'!GI155
+'Rekap Harian'!GJ155
+'Rekap Harian'!GP155
+'Rekap Harian'!GQ155
+'Rekap Harian'!GW155
+'Rekap Harian'!GX155
+'Rekap Harian'!HD155
+'Rekap Harian'!HE155
+'Rekap Harian'!HK155
+'Rekap Harian'!HL155</f>
        <v>0</v>
      </c>
      <c r="I148" s="128">
        <f>'Daftar Pegawai'!M149</f>
        <v>0</v>
      </c>
      <c r="J148" s="128">
        <f>'Daftar Pegawai'!O149</f>
        <v>0</v>
      </c>
      <c r="K148" s="128">
        <f>'Daftar Pegawai'!Q149</f>
        <v>0</v>
      </c>
      <c r="L148" s="128">
        <f>'Daftar Pegawai'!S149</f>
        <v>0</v>
      </c>
      <c r="M148" s="128">
        <f>'Daftar Pegawai'!U149</f>
        <v>0</v>
      </c>
      <c r="N148" s="128">
        <f t="shared" si="5"/>
        <v>0</v>
      </c>
    </row>
    <row r="149" spans="1:14" x14ac:dyDescent="0.25">
      <c r="A149" s="121">
        <f t="shared" si="4"/>
        <v>146</v>
      </c>
      <c r="B149" s="121">
        <f>'Daftar Pegawai'!B150</f>
        <v>0</v>
      </c>
      <c r="C149" s="121">
        <f>'Daftar Pegawai'!C150</f>
        <v>0</v>
      </c>
      <c r="D149" s="128">
        <f>IF('Rekap Pemotongan'!F153="",0%,100%-'Rekap Pemotongan'!F153)</f>
        <v>1</v>
      </c>
      <c r="E149" s="128">
        <f>'Daftar Pegawai'!K150</f>
        <v>0</v>
      </c>
      <c r="F149" s="128">
        <f>'Rekap Harian'!H156
+'Rekap Harian'!O156
+'Rekap Harian'!V156
+'Rekap Harian'!AC156
+'Rekap Harian'!AJ156
+'Rekap Harian'!AQ156
+'Rekap Harian'!AX156
+'Rekap Harian'!BE156
+'Rekap Harian'!BL156
+'Rekap Harian'!BS156
+'Rekap Harian'!BZ156
+'Rekap Harian'!CG156
+'Rekap Harian'!CN156
+'Rekap Harian'!CU156
+'Rekap Harian'!DB156
+'Rekap Harian'!DI156
+'Rekap Harian'!DP156
+'Rekap Harian'!DW156
+'Rekap Harian'!ED156
+'Rekap Harian'!EK156
+'Rekap Harian'!ER156
+'Rekap Harian'!EY156
+'Rekap Harian'!FF156
+'Rekap Harian'!FM156
+'Rekap Harian'!FT156
+'Rekap Harian'!GA156
+'Rekap Harian'!GH156
+'Rekap Harian'!GO156
+'Rekap Harian'!GV156
+'Rekap Harian'!HC156
+'Rekap Harian'!HJ156</f>
        <v>0</v>
      </c>
      <c r="G149" s="128">
        <f>'Rekap Harian'!HN156*3%</f>
        <v>0</v>
      </c>
      <c r="H149" s="128">
        <f>'Rekap Harian'!I156
+'Rekap Harian'!J156
+'Rekap Harian'!P156
+'Rekap Harian'!Q156
+'Rekap Harian'!W156
+'Rekap Harian'!X156
+'Rekap Harian'!AD156
+'Rekap Harian'!AE156
+'Rekap Harian'!AK156
+'Rekap Harian'!AL156
+'Rekap Harian'!AR156
+'Rekap Harian'!AS156
+'Rekap Harian'!AY156
+'Rekap Harian'!AZ156
+'Rekap Harian'!BF156
+'Rekap Harian'!BG156
+'Rekap Harian'!BM156
+'Rekap Harian'!BN156
+'Rekap Harian'!BT156
+'Rekap Harian'!BU156
+'Rekap Harian'!CA156
+'Rekap Harian'!CB156
+'Rekap Harian'!CH156
+'Rekap Harian'!CI156
+'Rekap Harian'!CO156
+'Rekap Harian'!CP156
+'Rekap Harian'!CV156
+'Rekap Harian'!CW156
+'Rekap Harian'!DC156
+'Rekap Harian'!DD156
+'Rekap Harian'!DJ156
+'Rekap Harian'!AK156
+'Rekap Harian'!DQ156
+'Rekap Harian'!DR156
+'Rekap Harian'!DX156
+'Rekap Harian'!DY156
+'Rekap Harian'!EE156
+'Rekap Harian'!EF156
+'Rekap Harian'!EL156
+'Rekap Harian'!EM156
+'Rekap Harian'!ES156
+'Rekap Harian'!ET156
+'Rekap Harian'!EZ156
+'Rekap Harian'!FA156
+'Rekap Harian'!FG156
+'Rekap Harian'!FH156
+'Rekap Harian'!FN156
+'Rekap Harian'!FO156
+'Rekap Harian'!FU156
+'Rekap Harian'!FV156
+'Rekap Harian'!GB156
+'Rekap Harian'!GC156
+'Rekap Harian'!GI156
+'Rekap Harian'!GJ156
+'Rekap Harian'!GP156
+'Rekap Harian'!GQ156
+'Rekap Harian'!GW156
+'Rekap Harian'!GX156
+'Rekap Harian'!HD156
+'Rekap Harian'!HE156
+'Rekap Harian'!HK156
+'Rekap Harian'!HL156</f>
        <v>0</v>
      </c>
      <c r="I149" s="128">
        <f>'Daftar Pegawai'!M150</f>
        <v>0</v>
      </c>
      <c r="J149" s="128">
        <f>'Daftar Pegawai'!O150</f>
        <v>0</v>
      </c>
      <c r="K149" s="128">
        <f>'Daftar Pegawai'!Q150</f>
        <v>0</v>
      </c>
      <c r="L149" s="128">
        <f>'Daftar Pegawai'!S150</f>
        <v>0</v>
      </c>
      <c r="M149" s="128">
        <f>'Daftar Pegawai'!U150</f>
        <v>0</v>
      </c>
      <c r="N149" s="128">
        <f t="shared" si="5"/>
        <v>0</v>
      </c>
    </row>
    <row r="150" spans="1:14" x14ac:dyDescent="0.25">
      <c r="A150" s="121">
        <f t="shared" si="4"/>
        <v>147</v>
      </c>
      <c r="B150" s="121">
        <f>'Daftar Pegawai'!B151</f>
        <v>0</v>
      </c>
      <c r="C150" s="121">
        <f>'Daftar Pegawai'!C151</f>
        <v>0</v>
      </c>
      <c r="D150" s="128">
        <f>IF('Rekap Pemotongan'!F154="",0%,100%-'Rekap Pemotongan'!F154)</f>
        <v>1</v>
      </c>
      <c r="E150" s="128">
        <f>'Daftar Pegawai'!K151</f>
        <v>0</v>
      </c>
      <c r="F150" s="128">
        <f>'Rekap Harian'!H157
+'Rekap Harian'!O157
+'Rekap Harian'!V157
+'Rekap Harian'!AC157
+'Rekap Harian'!AJ157
+'Rekap Harian'!AQ157
+'Rekap Harian'!AX157
+'Rekap Harian'!BE157
+'Rekap Harian'!BL157
+'Rekap Harian'!BS157
+'Rekap Harian'!BZ157
+'Rekap Harian'!CG157
+'Rekap Harian'!CN157
+'Rekap Harian'!CU157
+'Rekap Harian'!DB157
+'Rekap Harian'!DI157
+'Rekap Harian'!DP157
+'Rekap Harian'!DW157
+'Rekap Harian'!ED157
+'Rekap Harian'!EK157
+'Rekap Harian'!ER157
+'Rekap Harian'!EY157
+'Rekap Harian'!FF157
+'Rekap Harian'!FM157
+'Rekap Harian'!FT157
+'Rekap Harian'!GA157
+'Rekap Harian'!GH157
+'Rekap Harian'!GO157
+'Rekap Harian'!GV157
+'Rekap Harian'!HC157
+'Rekap Harian'!HJ157</f>
        <v>0</v>
      </c>
      <c r="G150" s="128">
        <f>'Rekap Harian'!HN157*3%</f>
        <v>0</v>
      </c>
      <c r="H150" s="128">
        <f>'Rekap Harian'!I157
+'Rekap Harian'!J157
+'Rekap Harian'!P157
+'Rekap Harian'!Q157
+'Rekap Harian'!W157
+'Rekap Harian'!X157
+'Rekap Harian'!AD157
+'Rekap Harian'!AE157
+'Rekap Harian'!AK157
+'Rekap Harian'!AL157
+'Rekap Harian'!AR157
+'Rekap Harian'!AS157
+'Rekap Harian'!AY157
+'Rekap Harian'!AZ157
+'Rekap Harian'!BF157
+'Rekap Harian'!BG157
+'Rekap Harian'!BM157
+'Rekap Harian'!BN157
+'Rekap Harian'!BT157
+'Rekap Harian'!BU157
+'Rekap Harian'!CA157
+'Rekap Harian'!CB157
+'Rekap Harian'!CH157
+'Rekap Harian'!CI157
+'Rekap Harian'!CO157
+'Rekap Harian'!CP157
+'Rekap Harian'!CV157
+'Rekap Harian'!CW157
+'Rekap Harian'!DC157
+'Rekap Harian'!DD157
+'Rekap Harian'!DJ157
+'Rekap Harian'!AK157
+'Rekap Harian'!DQ157
+'Rekap Harian'!DR157
+'Rekap Harian'!DX157
+'Rekap Harian'!DY157
+'Rekap Harian'!EE157
+'Rekap Harian'!EF157
+'Rekap Harian'!EL157
+'Rekap Harian'!EM157
+'Rekap Harian'!ES157
+'Rekap Harian'!ET157
+'Rekap Harian'!EZ157
+'Rekap Harian'!FA157
+'Rekap Harian'!FG157
+'Rekap Harian'!FH157
+'Rekap Harian'!FN157
+'Rekap Harian'!FO157
+'Rekap Harian'!FU157
+'Rekap Harian'!FV157
+'Rekap Harian'!GB157
+'Rekap Harian'!GC157
+'Rekap Harian'!GI157
+'Rekap Harian'!GJ157
+'Rekap Harian'!GP157
+'Rekap Harian'!GQ157
+'Rekap Harian'!GW157
+'Rekap Harian'!GX157
+'Rekap Harian'!HD157
+'Rekap Harian'!HE157
+'Rekap Harian'!HK157
+'Rekap Harian'!HL157</f>
        <v>0</v>
      </c>
      <c r="I150" s="128">
        <f>'Daftar Pegawai'!M151</f>
        <v>0</v>
      </c>
      <c r="J150" s="128">
        <f>'Daftar Pegawai'!O151</f>
        <v>0</v>
      </c>
      <c r="K150" s="128">
        <f>'Daftar Pegawai'!Q151</f>
        <v>0</v>
      </c>
      <c r="L150" s="128">
        <f>'Daftar Pegawai'!S151</f>
        <v>0</v>
      </c>
      <c r="M150" s="128">
        <f>'Daftar Pegawai'!U151</f>
        <v>0</v>
      </c>
      <c r="N150" s="128">
        <f t="shared" si="5"/>
        <v>0</v>
      </c>
    </row>
    <row r="151" spans="1:14" x14ac:dyDescent="0.25">
      <c r="A151" s="121">
        <f t="shared" si="4"/>
        <v>148</v>
      </c>
      <c r="B151" s="121">
        <f>'Daftar Pegawai'!B152</f>
        <v>0</v>
      </c>
      <c r="C151" s="121">
        <f>'Daftar Pegawai'!C152</f>
        <v>0</v>
      </c>
      <c r="D151" s="128">
        <f>IF('Rekap Pemotongan'!F155="",0%,100%-'Rekap Pemotongan'!F155)</f>
        <v>1</v>
      </c>
      <c r="E151" s="128">
        <f>'Daftar Pegawai'!K152</f>
        <v>0</v>
      </c>
      <c r="F151" s="128">
        <f>'Rekap Harian'!H158
+'Rekap Harian'!O158
+'Rekap Harian'!V158
+'Rekap Harian'!AC158
+'Rekap Harian'!AJ158
+'Rekap Harian'!AQ158
+'Rekap Harian'!AX158
+'Rekap Harian'!BE158
+'Rekap Harian'!BL158
+'Rekap Harian'!BS158
+'Rekap Harian'!BZ158
+'Rekap Harian'!CG158
+'Rekap Harian'!CN158
+'Rekap Harian'!CU158
+'Rekap Harian'!DB158
+'Rekap Harian'!DI158
+'Rekap Harian'!DP158
+'Rekap Harian'!DW158
+'Rekap Harian'!ED158
+'Rekap Harian'!EK158
+'Rekap Harian'!ER158
+'Rekap Harian'!EY158
+'Rekap Harian'!FF158
+'Rekap Harian'!FM158
+'Rekap Harian'!FT158
+'Rekap Harian'!GA158
+'Rekap Harian'!GH158
+'Rekap Harian'!GO158
+'Rekap Harian'!GV158
+'Rekap Harian'!HC158
+'Rekap Harian'!HJ158</f>
        <v>0</v>
      </c>
      <c r="G151" s="128">
        <f>'Rekap Harian'!HN158*3%</f>
        <v>0</v>
      </c>
      <c r="H151" s="128">
        <f>'Rekap Harian'!I158
+'Rekap Harian'!J158
+'Rekap Harian'!P158
+'Rekap Harian'!Q158
+'Rekap Harian'!W158
+'Rekap Harian'!X158
+'Rekap Harian'!AD158
+'Rekap Harian'!AE158
+'Rekap Harian'!AK158
+'Rekap Harian'!AL158
+'Rekap Harian'!AR158
+'Rekap Harian'!AS158
+'Rekap Harian'!AY158
+'Rekap Harian'!AZ158
+'Rekap Harian'!BF158
+'Rekap Harian'!BG158
+'Rekap Harian'!BM158
+'Rekap Harian'!BN158
+'Rekap Harian'!BT158
+'Rekap Harian'!BU158
+'Rekap Harian'!CA158
+'Rekap Harian'!CB158
+'Rekap Harian'!CH158
+'Rekap Harian'!CI158
+'Rekap Harian'!CO158
+'Rekap Harian'!CP158
+'Rekap Harian'!CV158
+'Rekap Harian'!CW158
+'Rekap Harian'!DC158
+'Rekap Harian'!DD158
+'Rekap Harian'!DJ158
+'Rekap Harian'!AK158
+'Rekap Harian'!DQ158
+'Rekap Harian'!DR158
+'Rekap Harian'!DX158
+'Rekap Harian'!DY158
+'Rekap Harian'!EE158
+'Rekap Harian'!EF158
+'Rekap Harian'!EL158
+'Rekap Harian'!EM158
+'Rekap Harian'!ES158
+'Rekap Harian'!ET158
+'Rekap Harian'!EZ158
+'Rekap Harian'!FA158
+'Rekap Harian'!FG158
+'Rekap Harian'!FH158
+'Rekap Harian'!FN158
+'Rekap Harian'!FO158
+'Rekap Harian'!FU158
+'Rekap Harian'!FV158
+'Rekap Harian'!GB158
+'Rekap Harian'!GC158
+'Rekap Harian'!GI158
+'Rekap Harian'!GJ158
+'Rekap Harian'!GP158
+'Rekap Harian'!GQ158
+'Rekap Harian'!GW158
+'Rekap Harian'!GX158
+'Rekap Harian'!HD158
+'Rekap Harian'!HE158
+'Rekap Harian'!HK158
+'Rekap Harian'!HL158</f>
        <v>0</v>
      </c>
      <c r="I151" s="128">
        <f>'Daftar Pegawai'!M152</f>
        <v>0</v>
      </c>
      <c r="J151" s="128">
        <f>'Daftar Pegawai'!O152</f>
        <v>0</v>
      </c>
      <c r="K151" s="128">
        <f>'Daftar Pegawai'!Q152</f>
        <v>0</v>
      </c>
      <c r="L151" s="128">
        <f>'Daftar Pegawai'!S152</f>
        <v>0</v>
      </c>
      <c r="M151" s="128">
        <f>'Daftar Pegawai'!U152</f>
        <v>0</v>
      </c>
      <c r="N151" s="128">
        <f t="shared" si="5"/>
        <v>0</v>
      </c>
    </row>
    <row r="152" spans="1:14" x14ac:dyDescent="0.25">
      <c r="A152" s="121">
        <f t="shared" si="4"/>
        <v>149</v>
      </c>
      <c r="B152" s="121">
        <f>'Daftar Pegawai'!B153</f>
        <v>0</v>
      </c>
      <c r="C152" s="121">
        <f>'Daftar Pegawai'!C153</f>
        <v>0</v>
      </c>
      <c r="D152" s="128">
        <f>IF('Rekap Pemotongan'!F156="",0%,100%-'Rekap Pemotongan'!F156)</f>
        <v>1</v>
      </c>
      <c r="E152" s="128">
        <f>'Daftar Pegawai'!K153</f>
        <v>0</v>
      </c>
      <c r="F152" s="128">
        <f>'Rekap Harian'!H159
+'Rekap Harian'!O159
+'Rekap Harian'!V159
+'Rekap Harian'!AC159
+'Rekap Harian'!AJ159
+'Rekap Harian'!AQ159
+'Rekap Harian'!AX159
+'Rekap Harian'!BE159
+'Rekap Harian'!BL159
+'Rekap Harian'!BS159
+'Rekap Harian'!BZ159
+'Rekap Harian'!CG159
+'Rekap Harian'!CN159
+'Rekap Harian'!CU159
+'Rekap Harian'!DB159
+'Rekap Harian'!DI159
+'Rekap Harian'!DP159
+'Rekap Harian'!DW159
+'Rekap Harian'!ED159
+'Rekap Harian'!EK159
+'Rekap Harian'!ER159
+'Rekap Harian'!EY159
+'Rekap Harian'!FF159
+'Rekap Harian'!FM159
+'Rekap Harian'!FT159
+'Rekap Harian'!GA159
+'Rekap Harian'!GH159
+'Rekap Harian'!GO159
+'Rekap Harian'!GV159
+'Rekap Harian'!HC159
+'Rekap Harian'!HJ159</f>
        <v>0</v>
      </c>
      <c r="G152" s="128">
        <f>'Rekap Harian'!HN159*3%</f>
        <v>0</v>
      </c>
      <c r="H152" s="128">
        <f>'Rekap Harian'!I159
+'Rekap Harian'!J159
+'Rekap Harian'!P159
+'Rekap Harian'!Q159
+'Rekap Harian'!W159
+'Rekap Harian'!X159
+'Rekap Harian'!AD159
+'Rekap Harian'!AE159
+'Rekap Harian'!AK159
+'Rekap Harian'!AL159
+'Rekap Harian'!AR159
+'Rekap Harian'!AS159
+'Rekap Harian'!AY159
+'Rekap Harian'!AZ159
+'Rekap Harian'!BF159
+'Rekap Harian'!BG159
+'Rekap Harian'!BM159
+'Rekap Harian'!BN159
+'Rekap Harian'!BT159
+'Rekap Harian'!BU159
+'Rekap Harian'!CA159
+'Rekap Harian'!CB159
+'Rekap Harian'!CH159
+'Rekap Harian'!CI159
+'Rekap Harian'!CO159
+'Rekap Harian'!CP159
+'Rekap Harian'!CV159
+'Rekap Harian'!CW159
+'Rekap Harian'!DC159
+'Rekap Harian'!DD159
+'Rekap Harian'!DJ159
+'Rekap Harian'!AK159
+'Rekap Harian'!DQ159
+'Rekap Harian'!DR159
+'Rekap Harian'!DX159
+'Rekap Harian'!DY159
+'Rekap Harian'!EE159
+'Rekap Harian'!EF159
+'Rekap Harian'!EL159
+'Rekap Harian'!EM159
+'Rekap Harian'!ES159
+'Rekap Harian'!ET159
+'Rekap Harian'!EZ159
+'Rekap Harian'!FA159
+'Rekap Harian'!FG159
+'Rekap Harian'!FH159
+'Rekap Harian'!FN159
+'Rekap Harian'!FO159
+'Rekap Harian'!FU159
+'Rekap Harian'!FV159
+'Rekap Harian'!GB159
+'Rekap Harian'!GC159
+'Rekap Harian'!GI159
+'Rekap Harian'!GJ159
+'Rekap Harian'!GP159
+'Rekap Harian'!GQ159
+'Rekap Harian'!GW159
+'Rekap Harian'!GX159
+'Rekap Harian'!HD159
+'Rekap Harian'!HE159
+'Rekap Harian'!HK159
+'Rekap Harian'!HL159</f>
        <v>0</v>
      </c>
      <c r="I152" s="128">
        <f>'Daftar Pegawai'!M153</f>
        <v>0</v>
      </c>
      <c r="J152" s="128">
        <f>'Daftar Pegawai'!O153</f>
        <v>0</v>
      </c>
      <c r="K152" s="128">
        <f>'Daftar Pegawai'!Q153</f>
        <v>0</v>
      </c>
      <c r="L152" s="128">
        <f>'Daftar Pegawai'!S153</f>
        <v>0</v>
      </c>
      <c r="M152" s="128">
        <f>'Daftar Pegawai'!U153</f>
        <v>0</v>
      </c>
      <c r="N152" s="128">
        <f t="shared" si="5"/>
        <v>0</v>
      </c>
    </row>
    <row r="153" spans="1:14" x14ac:dyDescent="0.25">
      <c r="A153" s="121">
        <f t="shared" si="4"/>
        <v>150</v>
      </c>
      <c r="B153" s="121">
        <f>'Daftar Pegawai'!B154</f>
        <v>0</v>
      </c>
      <c r="C153" s="121">
        <f>'Daftar Pegawai'!C154</f>
        <v>0</v>
      </c>
      <c r="D153" s="128">
        <f>IF('Rekap Pemotongan'!F157="",0%,100%-'Rekap Pemotongan'!F157)</f>
        <v>1</v>
      </c>
      <c r="E153" s="128">
        <f>'Daftar Pegawai'!K154</f>
        <v>0</v>
      </c>
      <c r="F153" s="128">
        <f>'Rekap Harian'!H160
+'Rekap Harian'!O160
+'Rekap Harian'!V160
+'Rekap Harian'!AC160
+'Rekap Harian'!AJ160
+'Rekap Harian'!AQ160
+'Rekap Harian'!AX160
+'Rekap Harian'!BE160
+'Rekap Harian'!BL160
+'Rekap Harian'!BS160
+'Rekap Harian'!BZ160
+'Rekap Harian'!CG160
+'Rekap Harian'!CN160
+'Rekap Harian'!CU160
+'Rekap Harian'!DB160
+'Rekap Harian'!DI160
+'Rekap Harian'!DP160
+'Rekap Harian'!DW160
+'Rekap Harian'!ED160
+'Rekap Harian'!EK160
+'Rekap Harian'!ER160
+'Rekap Harian'!EY160
+'Rekap Harian'!FF160
+'Rekap Harian'!FM160
+'Rekap Harian'!FT160
+'Rekap Harian'!GA160
+'Rekap Harian'!GH160
+'Rekap Harian'!GO160
+'Rekap Harian'!GV160
+'Rekap Harian'!HC160
+'Rekap Harian'!HJ160</f>
        <v>0</v>
      </c>
      <c r="G153" s="128">
        <f>'Rekap Harian'!HN160*3%</f>
        <v>0</v>
      </c>
      <c r="H153" s="128">
        <f>'Rekap Harian'!I160
+'Rekap Harian'!J160
+'Rekap Harian'!P160
+'Rekap Harian'!Q160
+'Rekap Harian'!W160
+'Rekap Harian'!X160
+'Rekap Harian'!AD160
+'Rekap Harian'!AE160
+'Rekap Harian'!AK160
+'Rekap Harian'!AL160
+'Rekap Harian'!AR160
+'Rekap Harian'!AS160
+'Rekap Harian'!AY160
+'Rekap Harian'!AZ160
+'Rekap Harian'!BF160
+'Rekap Harian'!BG160
+'Rekap Harian'!BM160
+'Rekap Harian'!BN160
+'Rekap Harian'!BT160
+'Rekap Harian'!BU160
+'Rekap Harian'!CA160
+'Rekap Harian'!CB160
+'Rekap Harian'!CH160
+'Rekap Harian'!CI160
+'Rekap Harian'!CO160
+'Rekap Harian'!CP160
+'Rekap Harian'!CV160
+'Rekap Harian'!CW160
+'Rekap Harian'!DC160
+'Rekap Harian'!DD160
+'Rekap Harian'!DJ160
+'Rekap Harian'!AK160
+'Rekap Harian'!DQ160
+'Rekap Harian'!DR160
+'Rekap Harian'!DX160
+'Rekap Harian'!DY160
+'Rekap Harian'!EE160
+'Rekap Harian'!EF160
+'Rekap Harian'!EL160
+'Rekap Harian'!EM160
+'Rekap Harian'!ES160
+'Rekap Harian'!ET160
+'Rekap Harian'!EZ160
+'Rekap Harian'!FA160
+'Rekap Harian'!FG160
+'Rekap Harian'!FH160
+'Rekap Harian'!FN160
+'Rekap Harian'!FO160
+'Rekap Harian'!FU160
+'Rekap Harian'!FV160
+'Rekap Harian'!GB160
+'Rekap Harian'!GC160
+'Rekap Harian'!GI160
+'Rekap Harian'!GJ160
+'Rekap Harian'!GP160
+'Rekap Harian'!GQ160
+'Rekap Harian'!GW160
+'Rekap Harian'!GX160
+'Rekap Harian'!HD160
+'Rekap Harian'!HE160
+'Rekap Harian'!HK160
+'Rekap Harian'!HL160</f>
        <v>0</v>
      </c>
      <c r="I153" s="128">
        <f>'Daftar Pegawai'!M154</f>
        <v>0</v>
      </c>
      <c r="J153" s="128">
        <f>'Daftar Pegawai'!O154</f>
        <v>0</v>
      </c>
      <c r="K153" s="128">
        <f>'Daftar Pegawai'!Q154</f>
        <v>0</v>
      </c>
      <c r="L153" s="128">
        <f>'Daftar Pegawai'!S154</f>
        <v>0</v>
      </c>
      <c r="M153" s="128">
        <f>'Daftar Pegawai'!U154</f>
        <v>0</v>
      </c>
      <c r="N153" s="128">
        <f t="shared" si="5"/>
        <v>0</v>
      </c>
    </row>
    <row r="154" spans="1:14" x14ac:dyDescent="0.25">
      <c r="A154" s="121">
        <f t="shared" si="4"/>
        <v>151</v>
      </c>
      <c r="B154" s="121">
        <f>'Daftar Pegawai'!B155</f>
        <v>0</v>
      </c>
      <c r="C154" s="121">
        <f>'Daftar Pegawai'!C155</f>
        <v>0</v>
      </c>
      <c r="D154" s="128">
        <f>IF('Rekap Pemotongan'!F158="",0%,100%-'Rekap Pemotongan'!F158)</f>
        <v>1</v>
      </c>
      <c r="E154" s="128">
        <f>'Daftar Pegawai'!K155</f>
        <v>0</v>
      </c>
      <c r="F154" s="128">
        <f>'Rekap Harian'!H161
+'Rekap Harian'!O161
+'Rekap Harian'!V161
+'Rekap Harian'!AC161
+'Rekap Harian'!AJ161
+'Rekap Harian'!AQ161
+'Rekap Harian'!AX161
+'Rekap Harian'!BE161
+'Rekap Harian'!BL161
+'Rekap Harian'!BS161
+'Rekap Harian'!BZ161
+'Rekap Harian'!CG161
+'Rekap Harian'!CN161
+'Rekap Harian'!CU161
+'Rekap Harian'!DB161
+'Rekap Harian'!DI161
+'Rekap Harian'!DP161
+'Rekap Harian'!DW161
+'Rekap Harian'!ED161
+'Rekap Harian'!EK161
+'Rekap Harian'!ER161
+'Rekap Harian'!EY161
+'Rekap Harian'!FF161
+'Rekap Harian'!FM161
+'Rekap Harian'!FT161
+'Rekap Harian'!GA161
+'Rekap Harian'!GH161
+'Rekap Harian'!GO161
+'Rekap Harian'!GV161
+'Rekap Harian'!HC161
+'Rekap Harian'!HJ161</f>
        <v>0</v>
      </c>
      <c r="G154" s="128">
        <f>'Rekap Harian'!HN161*3%</f>
        <v>0</v>
      </c>
      <c r="H154" s="128">
        <f>'Rekap Harian'!I161
+'Rekap Harian'!J161
+'Rekap Harian'!P161
+'Rekap Harian'!Q161
+'Rekap Harian'!W161
+'Rekap Harian'!X161
+'Rekap Harian'!AD161
+'Rekap Harian'!AE161
+'Rekap Harian'!AK161
+'Rekap Harian'!AL161
+'Rekap Harian'!AR161
+'Rekap Harian'!AS161
+'Rekap Harian'!AY161
+'Rekap Harian'!AZ161
+'Rekap Harian'!BF161
+'Rekap Harian'!BG161
+'Rekap Harian'!BM161
+'Rekap Harian'!BN161
+'Rekap Harian'!BT161
+'Rekap Harian'!BU161
+'Rekap Harian'!CA161
+'Rekap Harian'!CB161
+'Rekap Harian'!CH161
+'Rekap Harian'!CI161
+'Rekap Harian'!CO161
+'Rekap Harian'!CP161
+'Rekap Harian'!CV161
+'Rekap Harian'!CW161
+'Rekap Harian'!DC161
+'Rekap Harian'!DD161
+'Rekap Harian'!DJ161
+'Rekap Harian'!AK161
+'Rekap Harian'!DQ161
+'Rekap Harian'!DR161
+'Rekap Harian'!DX161
+'Rekap Harian'!DY161
+'Rekap Harian'!EE161
+'Rekap Harian'!EF161
+'Rekap Harian'!EL161
+'Rekap Harian'!EM161
+'Rekap Harian'!ES161
+'Rekap Harian'!ET161
+'Rekap Harian'!EZ161
+'Rekap Harian'!FA161
+'Rekap Harian'!FG161
+'Rekap Harian'!FH161
+'Rekap Harian'!FN161
+'Rekap Harian'!FO161
+'Rekap Harian'!FU161
+'Rekap Harian'!FV161
+'Rekap Harian'!GB161
+'Rekap Harian'!GC161
+'Rekap Harian'!GI161
+'Rekap Harian'!GJ161
+'Rekap Harian'!GP161
+'Rekap Harian'!GQ161
+'Rekap Harian'!GW161
+'Rekap Harian'!GX161
+'Rekap Harian'!HD161
+'Rekap Harian'!HE161
+'Rekap Harian'!HK161
+'Rekap Harian'!HL161</f>
        <v>0</v>
      </c>
      <c r="I154" s="128">
        <f>'Daftar Pegawai'!M155</f>
        <v>0</v>
      </c>
      <c r="J154" s="128">
        <f>'Daftar Pegawai'!O155</f>
        <v>0</v>
      </c>
      <c r="K154" s="128">
        <f>'Daftar Pegawai'!Q155</f>
        <v>0</v>
      </c>
      <c r="L154" s="128">
        <f>'Daftar Pegawai'!S155</f>
        <v>0</v>
      </c>
      <c r="M154" s="128">
        <f>'Daftar Pegawai'!U155</f>
        <v>0</v>
      </c>
      <c r="N154" s="128">
        <f t="shared" si="5"/>
        <v>0</v>
      </c>
    </row>
    <row r="155" spans="1:14" x14ac:dyDescent="0.25">
      <c r="A155" s="121">
        <f t="shared" si="4"/>
        <v>152</v>
      </c>
      <c r="B155" s="121">
        <f>'Daftar Pegawai'!B156</f>
        <v>0</v>
      </c>
      <c r="C155" s="121">
        <f>'Daftar Pegawai'!C156</f>
        <v>0</v>
      </c>
      <c r="D155" s="128">
        <f>IF('Rekap Pemotongan'!F159="",0%,100%-'Rekap Pemotongan'!F159)</f>
        <v>1</v>
      </c>
      <c r="E155" s="128">
        <f>'Daftar Pegawai'!K156</f>
        <v>0</v>
      </c>
      <c r="F155" s="128">
        <f>'Rekap Harian'!H162
+'Rekap Harian'!O162
+'Rekap Harian'!V162
+'Rekap Harian'!AC162
+'Rekap Harian'!AJ162
+'Rekap Harian'!AQ162
+'Rekap Harian'!AX162
+'Rekap Harian'!BE162
+'Rekap Harian'!BL162
+'Rekap Harian'!BS162
+'Rekap Harian'!BZ162
+'Rekap Harian'!CG162
+'Rekap Harian'!CN162
+'Rekap Harian'!CU162
+'Rekap Harian'!DB162
+'Rekap Harian'!DI162
+'Rekap Harian'!DP162
+'Rekap Harian'!DW162
+'Rekap Harian'!ED162
+'Rekap Harian'!EK162
+'Rekap Harian'!ER162
+'Rekap Harian'!EY162
+'Rekap Harian'!FF162
+'Rekap Harian'!FM162
+'Rekap Harian'!FT162
+'Rekap Harian'!GA162
+'Rekap Harian'!GH162
+'Rekap Harian'!GO162
+'Rekap Harian'!GV162
+'Rekap Harian'!HC162
+'Rekap Harian'!HJ162</f>
        <v>0</v>
      </c>
      <c r="G155" s="128">
        <f>'Rekap Harian'!HN162*3%</f>
        <v>0</v>
      </c>
      <c r="H155" s="128">
        <f>'Rekap Harian'!I162
+'Rekap Harian'!J162
+'Rekap Harian'!P162
+'Rekap Harian'!Q162
+'Rekap Harian'!W162
+'Rekap Harian'!X162
+'Rekap Harian'!AD162
+'Rekap Harian'!AE162
+'Rekap Harian'!AK162
+'Rekap Harian'!AL162
+'Rekap Harian'!AR162
+'Rekap Harian'!AS162
+'Rekap Harian'!AY162
+'Rekap Harian'!AZ162
+'Rekap Harian'!BF162
+'Rekap Harian'!BG162
+'Rekap Harian'!BM162
+'Rekap Harian'!BN162
+'Rekap Harian'!BT162
+'Rekap Harian'!BU162
+'Rekap Harian'!CA162
+'Rekap Harian'!CB162
+'Rekap Harian'!CH162
+'Rekap Harian'!CI162
+'Rekap Harian'!CO162
+'Rekap Harian'!CP162
+'Rekap Harian'!CV162
+'Rekap Harian'!CW162
+'Rekap Harian'!DC162
+'Rekap Harian'!DD162
+'Rekap Harian'!DJ162
+'Rekap Harian'!AK162
+'Rekap Harian'!DQ162
+'Rekap Harian'!DR162
+'Rekap Harian'!DX162
+'Rekap Harian'!DY162
+'Rekap Harian'!EE162
+'Rekap Harian'!EF162
+'Rekap Harian'!EL162
+'Rekap Harian'!EM162
+'Rekap Harian'!ES162
+'Rekap Harian'!ET162
+'Rekap Harian'!EZ162
+'Rekap Harian'!FA162
+'Rekap Harian'!FG162
+'Rekap Harian'!FH162
+'Rekap Harian'!FN162
+'Rekap Harian'!FO162
+'Rekap Harian'!FU162
+'Rekap Harian'!FV162
+'Rekap Harian'!GB162
+'Rekap Harian'!GC162
+'Rekap Harian'!GI162
+'Rekap Harian'!GJ162
+'Rekap Harian'!GP162
+'Rekap Harian'!GQ162
+'Rekap Harian'!GW162
+'Rekap Harian'!GX162
+'Rekap Harian'!HD162
+'Rekap Harian'!HE162
+'Rekap Harian'!HK162
+'Rekap Harian'!HL162</f>
        <v>0</v>
      </c>
      <c r="I155" s="128">
        <f>'Daftar Pegawai'!M156</f>
        <v>0</v>
      </c>
      <c r="J155" s="128">
        <f>'Daftar Pegawai'!O156</f>
        <v>0</v>
      </c>
      <c r="K155" s="128">
        <f>'Daftar Pegawai'!Q156</f>
        <v>0</v>
      </c>
      <c r="L155" s="128">
        <f>'Daftar Pegawai'!S156</f>
        <v>0</v>
      </c>
      <c r="M155" s="128">
        <f>'Daftar Pegawai'!U156</f>
        <v>0</v>
      </c>
      <c r="N155" s="128">
        <f t="shared" si="5"/>
        <v>0</v>
      </c>
    </row>
    <row r="156" spans="1:14" x14ac:dyDescent="0.25">
      <c r="A156" s="121">
        <f t="shared" si="4"/>
        <v>153</v>
      </c>
      <c r="B156" s="121">
        <f>'Daftar Pegawai'!B157</f>
        <v>0</v>
      </c>
      <c r="C156" s="121">
        <f>'Daftar Pegawai'!C157</f>
        <v>0</v>
      </c>
      <c r="D156" s="128">
        <f>IF('Rekap Pemotongan'!F160="",0%,100%-'Rekap Pemotongan'!F160)</f>
        <v>1</v>
      </c>
      <c r="E156" s="128">
        <f>'Daftar Pegawai'!K157</f>
        <v>0</v>
      </c>
      <c r="F156" s="128">
        <f>'Rekap Harian'!H163
+'Rekap Harian'!O163
+'Rekap Harian'!V163
+'Rekap Harian'!AC163
+'Rekap Harian'!AJ163
+'Rekap Harian'!AQ163
+'Rekap Harian'!AX163
+'Rekap Harian'!BE163
+'Rekap Harian'!BL163
+'Rekap Harian'!BS163
+'Rekap Harian'!BZ163
+'Rekap Harian'!CG163
+'Rekap Harian'!CN163
+'Rekap Harian'!CU163
+'Rekap Harian'!DB163
+'Rekap Harian'!DI163
+'Rekap Harian'!DP163
+'Rekap Harian'!DW163
+'Rekap Harian'!ED163
+'Rekap Harian'!EK163
+'Rekap Harian'!ER163
+'Rekap Harian'!EY163
+'Rekap Harian'!FF163
+'Rekap Harian'!FM163
+'Rekap Harian'!FT163
+'Rekap Harian'!GA163
+'Rekap Harian'!GH163
+'Rekap Harian'!GO163
+'Rekap Harian'!GV163
+'Rekap Harian'!HC163
+'Rekap Harian'!HJ163</f>
        <v>0</v>
      </c>
      <c r="G156" s="128">
        <f>'Rekap Harian'!HN163*3%</f>
        <v>0</v>
      </c>
      <c r="H156" s="128">
        <f>'Rekap Harian'!I163
+'Rekap Harian'!J163
+'Rekap Harian'!P163
+'Rekap Harian'!Q163
+'Rekap Harian'!W163
+'Rekap Harian'!X163
+'Rekap Harian'!AD163
+'Rekap Harian'!AE163
+'Rekap Harian'!AK163
+'Rekap Harian'!AL163
+'Rekap Harian'!AR163
+'Rekap Harian'!AS163
+'Rekap Harian'!AY163
+'Rekap Harian'!AZ163
+'Rekap Harian'!BF163
+'Rekap Harian'!BG163
+'Rekap Harian'!BM163
+'Rekap Harian'!BN163
+'Rekap Harian'!BT163
+'Rekap Harian'!BU163
+'Rekap Harian'!CA163
+'Rekap Harian'!CB163
+'Rekap Harian'!CH163
+'Rekap Harian'!CI163
+'Rekap Harian'!CO163
+'Rekap Harian'!CP163
+'Rekap Harian'!CV163
+'Rekap Harian'!CW163
+'Rekap Harian'!DC163
+'Rekap Harian'!DD163
+'Rekap Harian'!DJ163
+'Rekap Harian'!AK163
+'Rekap Harian'!DQ163
+'Rekap Harian'!DR163
+'Rekap Harian'!DX163
+'Rekap Harian'!DY163
+'Rekap Harian'!EE163
+'Rekap Harian'!EF163
+'Rekap Harian'!EL163
+'Rekap Harian'!EM163
+'Rekap Harian'!ES163
+'Rekap Harian'!ET163
+'Rekap Harian'!EZ163
+'Rekap Harian'!FA163
+'Rekap Harian'!FG163
+'Rekap Harian'!FH163
+'Rekap Harian'!FN163
+'Rekap Harian'!FO163
+'Rekap Harian'!FU163
+'Rekap Harian'!FV163
+'Rekap Harian'!GB163
+'Rekap Harian'!GC163
+'Rekap Harian'!GI163
+'Rekap Harian'!GJ163
+'Rekap Harian'!GP163
+'Rekap Harian'!GQ163
+'Rekap Harian'!GW163
+'Rekap Harian'!GX163
+'Rekap Harian'!HD163
+'Rekap Harian'!HE163
+'Rekap Harian'!HK163
+'Rekap Harian'!HL163</f>
        <v>0</v>
      </c>
      <c r="I156" s="128">
        <f>'Daftar Pegawai'!M157</f>
        <v>0</v>
      </c>
      <c r="J156" s="128">
        <f>'Daftar Pegawai'!O157</f>
        <v>0</v>
      </c>
      <c r="K156" s="128">
        <f>'Daftar Pegawai'!Q157</f>
        <v>0</v>
      </c>
      <c r="L156" s="128">
        <f>'Daftar Pegawai'!S157</f>
        <v>0</v>
      </c>
      <c r="M156" s="128">
        <f>'Daftar Pegawai'!U157</f>
        <v>0</v>
      </c>
      <c r="N156" s="128">
        <f t="shared" si="5"/>
        <v>0</v>
      </c>
    </row>
    <row r="157" spans="1:14" x14ac:dyDescent="0.25">
      <c r="A157" s="121">
        <f t="shared" si="4"/>
        <v>154</v>
      </c>
      <c r="B157" s="121">
        <f>'Daftar Pegawai'!B158</f>
        <v>0</v>
      </c>
      <c r="C157" s="121">
        <f>'Daftar Pegawai'!C158</f>
        <v>0</v>
      </c>
      <c r="D157" s="128">
        <f>IF('Rekap Pemotongan'!F161="",0%,100%-'Rekap Pemotongan'!F161)</f>
        <v>1</v>
      </c>
      <c r="E157" s="128">
        <f>'Daftar Pegawai'!K158</f>
        <v>0</v>
      </c>
      <c r="F157" s="128">
        <f>'Rekap Harian'!H164
+'Rekap Harian'!O164
+'Rekap Harian'!V164
+'Rekap Harian'!AC164
+'Rekap Harian'!AJ164
+'Rekap Harian'!AQ164
+'Rekap Harian'!AX164
+'Rekap Harian'!BE164
+'Rekap Harian'!BL164
+'Rekap Harian'!BS164
+'Rekap Harian'!BZ164
+'Rekap Harian'!CG164
+'Rekap Harian'!CN164
+'Rekap Harian'!CU164
+'Rekap Harian'!DB164
+'Rekap Harian'!DI164
+'Rekap Harian'!DP164
+'Rekap Harian'!DW164
+'Rekap Harian'!ED164
+'Rekap Harian'!EK164
+'Rekap Harian'!ER164
+'Rekap Harian'!EY164
+'Rekap Harian'!FF164
+'Rekap Harian'!FM164
+'Rekap Harian'!FT164
+'Rekap Harian'!GA164
+'Rekap Harian'!GH164
+'Rekap Harian'!GO164
+'Rekap Harian'!GV164
+'Rekap Harian'!HC164
+'Rekap Harian'!HJ164</f>
        <v>0</v>
      </c>
      <c r="G157" s="128">
        <f>'Rekap Harian'!HN164*3%</f>
        <v>0</v>
      </c>
      <c r="H157" s="128">
        <f>'Rekap Harian'!I164
+'Rekap Harian'!J164
+'Rekap Harian'!P164
+'Rekap Harian'!Q164
+'Rekap Harian'!W164
+'Rekap Harian'!X164
+'Rekap Harian'!AD164
+'Rekap Harian'!AE164
+'Rekap Harian'!AK164
+'Rekap Harian'!AL164
+'Rekap Harian'!AR164
+'Rekap Harian'!AS164
+'Rekap Harian'!AY164
+'Rekap Harian'!AZ164
+'Rekap Harian'!BF164
+'Rekap Harian'!BG164
+'Rekap Harian'!BM164
+'Rekap Harian'!BN164
+'Rekap Harian'!BT164
+'Rekap Harian'!BU164
+'Rekap Harian'!CA164
+'Rekap Harian'!CB164
+'Rekap Harian'!CH164
+'Rekap Harian'!CI164
+'Rekap Harian'!CO164
+'Rekap Harian'!CP164
+'Rekap Harian'!CV164
+'Rekap Harian'!CW164
+'Rekap Harian'!DC164
+'Rekap Harian'!DD164
+'Rekap Harian'!DJ164
+'Rekap Harian'!AK164
+'Rekap Harian'!DQ164
+'Rekap Harian'!DR164
+'Rekap Harian'!DX164
+'Rekap Harian'!DY164
+'Rekap Harian'!EE164
+'Rekap Harian'!EF164
+'Rekap Harian'!EL164
+'Rekap Harian'!EM164
+'Rekap Harian'!ES164
+'Rekap Harian'!ET164
+'Rekap Harian'!EZ164
+'Rekap Harian'!FA164
+'Rekap Harian'!FG164
+'Rekap Harian'!FH164
+'Rekap Harian'!FN164
+'Rekap Harian'!FO164
+'Rekap Harian'!FU164
+'Rekap Harian'!FV164
+'Rekap Harian'!GB164
+'Rekap Harian'!GC164
+'Rekap Harian'!GI164
+'Rekap Harian'!GJ164
+'Rekap Harian'!GP164
+'Rekap Harian'!GQ164
+'Rekap Harian'!GW164
+'Rekap Harian'!GX164
+'Rekap Harian'!HD164
+'Rekap Harian'!HE164
+'Rekap Harian'!HK164
+'Rekap Harian'!HL164</f>
        <v>0</v>
      </c>
      <c r="I157" s="128">
        <f>'Daftar Pegawai'!M158</f>
        <v>0</v>
      </c>
      <c r="J157" s="128">
        <f>'Daftar Pegawai'!O158</f>
        <v>0</v>
      </c>
      <c r="K157" s="128">
        <f>'Daftar Pegawai'!Q158</f>
        <v>0</v>
      </c>
      <c r="L157" s="128">
        <f>'Daftar Pegawai'!S158</f>
        <v>0</v>
      </c>
      <c r="M157" s="128">
        <f>'Daftar Pegawai'!U158</f>
        <v>0</v>
      </c>
      <c r="N157" s="128">
        <f t="shared" si="5"/>
        <v>0</v>
      </c>
    </row>
    <row r="158" spans="1:14" x14ac:dyDescent="0.25">
      <c r="A158" s="121">
        <f t="shared" si="4"/>
        <v>155</v>
      </c>
      <c r="B158" s="121">
        <f>'Daftar Pegawai'!B159</f>
        <v>0</v>
      </c>
      <c r="C158" s="121">
        <f>'Daftar Pegawai'!C159</f>
        <v>0</v>
      </c>
      <c r="D158" s="128">
        <f>IF('Rekap Pemotongan'!F162="",0%,100%-'Rekap Pemotongan'!F162)</f>
        <v>1</v>
      </c>
      <c r="E158" s="128">
        <f>'Daftar Pegawai'!K159</f>
        <v>0</v>
      </c>
      <c r="F158" s="128">
        <f>'Rekap Harian'!H165
+'Rekap Harian'!O165
+'Rekap Harian'!V165
+'Rekap Harian'!AC165
+'Rekap Harian'!AJ165
+'Rekap Harian'!AQ165
+'Rekap Harian'!AX165
+'Rekap Harian'!BE165
+'Rekap Harian'!BL165
+'Rekap Harian'!BS165
+'Rekap Harian'!BZ165
+'Rekap Harian'!CG165
+'Rekap Harian'!CN165
+'Rekap Harian'!CU165
+'Rekap Harian'!DB165
+'Rekap Harian'!DI165
+'Rekap Harian'!DP165
+'Rekap Harian'!DW165
+'Rekap Harian'!ED165
+'Rekap Harian'!EK165
+'Rekap Harian'!ER165
+'Rekap Harian'!EY165
+'Rekap Harian'!FF165
+'Rekap Harian'!FM165
+'Rekap Harian'!FT165
+'Rekap Harian'!GA165
+'Rekap Harian'!GH165
+'Rekap Harian'!GO165
+'Rekap Harian'!GV165
+'Rekap Harian'!HC165
+'Rekap Harian'!HJ165</f>
        <v>0</v>
      </c>
      <c r="G158" s="128">
        <f>'Rekap Harian'!HN165*3%</f>
        <v>0</v>
      </c>
      <c r="H158" s="128">
        <f>'Rekap Harian'!I165
+'Rekap Harian'!J165
+'Rekap Harian'!P165
+'Rekap Harian'!Q165
+'Rekap Harian'!W165
+'Rekap Harian'!X165
+'Rekap Harian'!AD165
+'Rekap Harian'!AE165
+'Rekap Harian'!AK165
+'Rekap Harian'!AL165
+'Rekap Harian'!AR165
+'Rekap Harian'!AS165
+'Rekap Harian'!AY165
+'Rekap Harian'!AZ165
+'Rekap Harian'!BF165
+'Rekap Harian'!BG165
+'Rekap Harian'!BM165
+'Rekap Harian'!BN165
+'Rekap Harian'!BT165
+'Rekap Harian'!BU165
+'Rekap Harian'!CA165
+'Rekap Harian'!CB165
+'Rekap Harian'!CH165
+'Rekap Harian'!CI165
+'Rekap Harian'!CO165
+'Rekap Harian'!CP165
+'Rekap Harian'!CV165
+'Rekap Harian'!CW165
+'Rekap Harian'!DC165
+'Rekap Harian'!DD165
+'Rekap Harian'!DJ165
+'Rekap Harian'!AK165
+'Rekap Harian'!DQ165
+'Rekap Harian'!DR165
+'Rekap Harian'!DX165
+'Rekap Harian'!DY165
+'Rekap Harian'!EE165
+'Rekap Harian'!EF165
+'Rekap Harian'!EL165
+'Rekap Harian'!EM165
+'Rekap Harian'!ES165
+'Rekap Harian'!ET165
+'Rekap Harian'!EZ165
+'Rekap Harian'!FA165
+'Rekap Harian'!FG165
+'Rekap Harian'!FH165
+'Rekap Harian'!FN165
+'Rekap Harian'!FO165
+'Rekap Harian'!FU165
+'Rekap Harian'!FV165
+'Rekap Harian'!GB165
+'Rekap Harian'!GC165
+'Rekap Harian'!GI165
+'Rekap Harian'!GJ165
+'Rekap Harian'!GP165
+'Rekap Harian'!GQ165
+'Rekap Harian'!GW165
+'Rekap Harian'!GX165
+'Rekap Harian'!HD165
+'Rekap Harian'!HE165
+'Rekap Harian'!HK165
+'Rekap Harian'!HL165</f>
        <v>0</v>
      </c>
      <c r="I158" s="128">
        <f>'Daftar Pegawai'!M159</f>
        <v>0</v>
      </c>
      <c r="J158" s="128">
        <f>'Daftar Pegawai'!O159</f>
        <v>0</v>
      </c>
      <c r="K158" s="128">
        <f>'Daftar Pegawai'!Q159</f>
        <v>0</v>
      </c>
      <c r="L158" s="128">
        <f>'Daftar Pegawai'!S159</f>
        <v>0</v>
      </c>
      <c r="M158" s="128">
        <f>'Daftar Pegawai'!U159</f>
        <v>0</v>
      </c>
      <c r="N158" s="128">
        <f t="shared" si="5"/>
        <v>0</v>
      </c>
    </row>
    <row r="159" spans="1:14" x14ac:dyDescent="0.25">
      <c r="A159" s="121">
        <f t="shared" si="4"/>
        <v>156</v>
      </c>
      <c r="B159" s="121">
        <f>'Daftar Pegawai'!B160</f>
        <v>0</v>
      </c>
      <c r="C159" s="121">
        <f>'Daftar Pegawai'!C160</f>
        <v>0</v>
      </c>
      <c r="D159" s="128">
        <f>IF('Rekap Pemotongan'!F163="",0%,100%-'Rekap Pemotongan'!F163)</f>
        <v>1</v>
      </c>
      <c r="E159" s="128">
        <f>'Daftar Pegawai'!K160</f>
        <v>0</v>
      </c>
      <c r="F159" s="128">
        <f>'Rekap Harian'!H166
+'Rekap Harian'!O166
+'Rekap Harian'!V166
+'Rekap Harian'!AC166
+'Rekap Harian'!AJ166
+'Rekap Harian'!AQ166
+'Rekap Harian'!AX166
+'Rekap Harian'!BE166
+'Rekap Harian'!BL166
+'Rekap Harian'!BS166
+'Rekap Harian'!BZ166
+'Rekap Harian'!CG166
+'Rekap Harian'!CN166
+'Rekap Harian'!CU166
+'Rekap Harian'!DB166
+'Rekap Harian'!DI166
+'Rekap Harian'!DP166
+'Rekap Harian'!DW166
+'Rekap Harian'!ED166
+'Rekap Harian'!EK166
+'Rekap Harian'!ER166
+'Rekap Harian'!EY166
+'Rekap Harian'!FF166
+'Rekap Harian'!FM166
+'Rekap Harian'!FT166
+'Rekap Harian'!GA166
+'Rekap Harian'!GH166
+'Rekap Harian'!GO166
+'Rekap Harian'!GV166
+'Rekap Harian'!HC166
+'Rekap Harian'!HJ166</f>
        <v>0</v>
      </c>
      <c r="G159" s="128">
        <f>'Rekap Harian'!HN166*3%</f>
        <v>0</v>
      </c>
      <c r="H159" s="128">
        <f>'Rekap Harian'!I166
+'Rekap Harian'!J166
+'Rekap Harian'!P166
+'Rekap Harian'!Q166
+'Rekap Harian'!W166
+'Rekap Harian'!X166
+'Rekap Harian'!AD166
+'Rekap Harian'!AE166
+'Rekap Harian'!AK166
+'Rekap Harian'!AL166
+'Rekap Harian'!AR166
+'Rekap Harian'!AS166
+'Rekap Harian'!AY166
+'Rekap Harian'!AZ166
+'Rekap Harian'!BF166
+'Rekap Harian'!BG166
+'Rekap Harian'!BM166
+'Rekap Harian'!BN166
+'Rekap Harian'!BT166
+'Rekap Harian'!BU166
+'Rekap Harian'!CA166
+'Rekap Harian'!CB166
+'Rekap Harian'!CH166
+'Rekap Harian'!CI166
+'Rekap Harian'!CO166
+'Rekap Harian'!CP166
+'Rekap Harian'!CV166
+'Rekap Harian'!CW166
+'Rekap Harian'!DC166
+'Rekap Harian'!DD166
+'Rekap Harian'!DJ166
+'Rekap Harian'!AK166
+'Rekap Harian'!DQ166
+'Rekap Harian'!DR166
+'Rekap Harian'!DX166
+'Rekap Harian'!DY166
+'Rekap Harian'!EE166
+'Rekap Harian'!EF166
+'Rekap Harian'!EL166
+'Rekap Harian'!EM166
+'Rekap Harian'!ES166
+'Rekap Harian'!ET166
+'Rekap Harian'!EZ166
+'Rekap Harian'!FA166
+'Rekap Harian'!FG166
+'Rekap Harian'!FH166
+'Rekap Harian'!FN166
+'Rekap Harian'!FO166
+'Rekap Harian'!FU166
+'Rekap Harian'!FV166
+'Rekap Harian'!GB166
+'Rekap Harian'!GC166
+'Rekap Harian'!GI166
+'Rekap Harian'!GJ166
+'Rekap Harian'!GP166
+'Rekap Harian'!GQ166
+'Rekap Harian'!GW166
+'Rekap Harian'!GX166
+'Rekap Harian'!HD166
+'Rekap Harian'!HE166
+'Rekap Harian'!HK166
+'Rekap Harian'!HL166</f>
        <v>0</v>
      </c>
      <c r="I159" s="128">
        <f>'Daftar Pegawai'!M160</f>
        <v>0</v>
      </c>
      <c r="J159" s="128">
        <f>'Daftar Pegawai'!O160</f>
        <v>0</v>
      </c>
      <c r="K159" s="128">
        <f>'Daftar Pegawai'!Q160</f>
        <v>0</v>
      </c>
      <c r="L159" s="128">
        <f>'Daftar Pegawai'!S160</f>
        <v>0</v>
      </c>
      <c r="M159" s="128">
        <f>'Daftar Pegawai'!U160</f>
        <v>0</v>
      </c>
      <c r="N159" s="128">
        <f t="shared" si="5"/>
        <v>0</v>
      </c>
    </row>
    <row r="160" spans="1:14" x14ac:dyDescent="0.25">
      <c r="A160" s="121">
        <f t="shared" si="4"/>
        <v>157</v>
      </c>
      <c r="B160" s="121">
        <f>'Daftar Pegawai'!B161</f>
        <v>0</v>
      </c>
      <c r="C160" s="121">
        <f>'Daftar Pegawai'!C161</f>
        <v>0</v>
      </c>
      <c r="D160" s="128">
        <f>IF('Rekap Pemotongan'!F164="",0%,100%-'Rekap Pemotongan'!F164)</f>
        <v>1</v>
      </c>
      <c r="E160" s="128">
        <f>'Daftar Pegawai'!K161</f>
        <v>0</v>
      </c>
      <c r="F160" s="128">
        <f>'Rekap Harian'!H167
+'Rekap Harian'!O167
+'Rekap Harian'!V167
+'Rekap Harian'!AC167
+'Rekap Harian'!AJ167
+'Rekap Harian'!AQ167
+'Rekap Harian'!AX167
+'Rekap Harian'!BE167
+'Rekap Harian'!BL167
+'Rekap Harian'!BS167
+'Rekap Harian'!BZ167
+'Rekap Harian'!CG167
+'Rekap Harian'!CN167
+'Rekap Harian'!CU167
+'Rekap Harian'!DB167
+'Rekap Harian'!DI167
+'Rekap Harian'!DP167
+'Rekap Harian'!DW167
+'Rekap Harian'!ED167
+'Rekap Harian'!EK167
+'Rekap Harian'!ER167
+'Rekap Harian'!EY167
+'Rekap Harian'!FF167
+'Rekap Harian'!FM167
+'Rekap Harian'!FT167
+'Rekap Harian'!GA167
+'Rekap Harian'!GH167
+'Rekap Harian'!GO167
+'Rekap Harian'!GV167
+'Rekap Harian'!HC167
+'Rekap Harian'!HJ167</f>
        <v>0</v>
      </c>
      <c r="G160" s="128">
        <f>'Rekap Harian'!HN167*3%</f>
        <v>0</v>
      </c>
      <c r="H160" s="128">
        <f>'Rekap Harian'!I167
+'Rekap Harian'!J167
+'Rekap Harian'!P167
+'Rekap Harian'!Q167
+'Rekap Harian'!W167
+'Rekap Harian'!X167
+'Rekap Harian'!AD167
+'Rekap Harian'!AE167
+'Rekap Harian'!AK167
+'Rekap Harian'!AL167
+'Rekap Harian'!AR167
+'Rekap Harian'!AS167
+'Rekap Harian'!AY167
+'Rekap Harian'!AZ167
+'Rekap Harian'!BF167
+'Rekap Harian'!BG167
+'Rekap Harian'!BM167
+'Rekap Harian'!BN167
+'Rekap Harian'!BT167
+'Rekap Harian'!BU167
+'Rekap Harian'!CA167
+'Rekap Harian'!CB167
+'Rekap Harian'!CH167
+'Rekap Harian'!CI167
+'Rekap Harian'!CO167
+'Rekap Harian'!CP167
+'Rekap Harian'!CV167
+'Rekap Harian'!CW167
+'Rekap Harian'!DC167
+'Rekap Harian'!DD167
+'Rekap Harian'!DJ167
+'Rekap Harian'!AK167
+'Rekap Harian'!DQ167
+'Rekap Harian'!DR167
+'Rekap Harian'!DX167
+'Rekap Harian'!DY167
+'Rekap Harian'!EE167
+'Rekap Harian'!EF167
+'Rekap Harian'!EL167
+'Rekap Harian'!EM167
+'Rekap Harian'!ES167
+'Rekap Harian'!ET167
+'Rekap Harian'!EZ167
+'Rekap Harian'!FA167
+'Rekap Harian'!FG167
+'Rekap Harian'!FH167
+'Rekap Harian'!FN167
+'Rekap Harian'!FO167
+'Rekap Harian'!FU167
+'Rekap Harian'!FV167
+'Rekap Harian'!GB167
+'Rekap Harian'!GC167
+'Rekap Harian'!GI167
+'Rekap Harian'!GJ167
+'Rekap Harian'!GP167
+'Rekap Harian'!GQ167
+'Rekap Harian'!GW167
+'Rekap Harian'!GX167
+'Rekap Harian'!HD167
+'Rekap Harian'!HE167
+'Rekap Harian'!HK167
+'Rekap Harian'!HL167</f>
        <v>0</v>
      </c>
      <c r="I160" s="128">
        <f>'Daftar Pegawai'!M161</f>
        <v>0</v>
      </c>
      <c r="J160" s="128">
        <f>'Daftar Pegawai'!O161</f>
        <v>0</v>
      </c>
      <c r="K160" s="128">
        <f>'Daftar Pegawai'!Q161</f>
        <v>0</v>
      </c>
      <c r="L160" s="128">
        <f>'Daftar Pegawai'!S161</f>
        <v>0</v>
      </c>
      <c r="M160" s="128">
        <f>'Daftar Pegawai'!U161</f>
        <v>0</v>
      </c>
      <c r="N160" s="128">
        <f t="shared" si="5"/>
        <v>0</v>
      </c>
    </row>
    <row r="161" spans="1:14" x14ac:dyDescent="0.25">
      <c r="A161" s="121">
        <f t="shared" si="4"/>
        <v>158</v>
      </c>
      <c r="B161" s="121">
        <f>'Daftar Pegawai'!B162</f>
        <v>0</v>
      </c>
      <c r="C161" s="121">
        <f>'Daftar Pegawai'!C162</f>
        <v>0</v>
      </c>
      <c r="D161" s="128">
        <f>IF('Rekap Pemotongan'!F165="",0%,100%-'Rekap Pemotongan'!F165)</f>
        <v>1</v>
      </c>
      <c r="E161" s="128">
        <f>'Daftar Pegawai'!K162</f>
        <v>0</v>
      </c>
      <c r="F161" s="128">
        <f>'Rekap Harian'!H168
+'Rekap Harian'!O168
+'Rekap Harian'!V168
+'Rekap Harian'!AC168
+'Rekap Harian'!AJ168
+'Rekap Harian'!AQ168
+'Rekap Harian'!AX168
+'Rekap Harian'!BE168
+'Rekap Harian'!BL168
+'Rekap Harian'!BS168
+'Rekap Harian'!BZ168
+'Rekap Harian'!CG168
+'Rekap Harian'!CN168
+'Rekap Harian'!CU168
+'Rekap Harian'!DB168
+'Rekap Harian'!DI168
+'Rekap Harian'!DP168
+'Rekap Harian'!DW168
+'Rekap Harian'!ED168
+'Rekap Harian'!EK168
+'Rekap Harian'!ER168
+'Rekap Harian'!EY168
+'Rekap Harian'!FF168
+'Rekap Harian'!FM168
+'Rekap Harian'!FT168
+'Rekap Harian'!GA168
+'Rekap Harian'!GH168
+'Rekap Harian'!GO168
+'Rekap Harian'!GV168
+'Rekap Harian'!HC168
+'Rekap Harian'!HJ168</f>
        <v>0</v>
      </c>
      <c r="G161" s="128">
        <f>'Rekap Harian'!HN168*3%</f>
        <v>0</v>
      </c>
      <c r="H161" s="128">
        <f>'Rekap Harian'!I168
+'Rekap Harian'!J168
+'Rekap Harian'!P168
+'Rekap Harian'!Q168
+'Rekap Harian'!W168
+'Rekap Harian'!X168
+'Rekap Harian'!AD168
+'Rekap Harian'!AE168
+'Rekap Harian'!AK168
+'Rekap Harian'!AL168
+'Rekap Harian'!AR168
+'Rekap Harian'!AS168
+'Rekap Harian'!AY168
+'Rekap Harian'!AZ168
+'Rekap Harian'!BF168
+'Rekap Harian'!BG168
+'Rekap Harian'!BM168
+'Rekap Harian'!BN168
+'Rekap Harian'!BT168
+'Rekap Harian'!BU168
+'Rekap Harian'!CA168
+'Rekap Harian'!CB168
+'Rekap Harian'!CH168
+'Rekap Harian'!CI168
+'Rekap Harian'!CO168
+'Rekap Harian'!CP168
+'Rekap Harian'!CV168
+'Rekap Harian'!CW168
+'Rekap Harian'!DC168
+'Rekap Harian'!DD168
+'Rekap Harian'!DJ168
+'Rekap Harian'!AK168
+'Rekap Harian'!DQ168
+'Rekap Harian'!DR168
+'Rekap Harian'!DX168
+'Rekap Harian'!DY168
+'Rekap Harian'!EE168
+'Rekap Harian'!EF168
+'Rekap Harian'!EL168
+'Rekap Harian'!EM168
+'Rekap Harian'!ES168
+'Rekap Harian'!ET168
+'Rekap Harian'!EZ168
+'Rekap Harian'!FA168
+'Rekap Harian'!FG168
+'Rekap Harian'!FH168
+'Rekap Harian'!FN168
+'Rekap Harian'!FO168
+'Rekap Harian'!FU168
+'Rekap Harian'!FV168
+'Rekap Harian'!GB168
+'Rekap Harian'!GC168
+'Rekap Harian'!GI168
+'Rekap Harian'!GJ168
+'Rekap Harian'!GP168
+'Rekap Harian'!GQ168
+'Rekap Harian'!GW168
+'Rekap Harian'!GX168
+'Rekap Harian'!HD168
+'Rekap Harian'!HE168
+'Rekap Harian'!HK168
+'Rekap Harian'!HL168</f>
        <v>0</v>
      </c>
      <c r="I161" s="128">
        <f>'Daftar Pegawai'!M162</f>
        <v>0</v>
      </c>
      <c r="J161" s="128">
        <f>'Daftar Pegawai'!O162</f>
        <v>0</v>
      </c>
      <c r="K161" s="128">
        <f>'Daftar Pegawai'!Q162</f>
        <v>0</v>
      </c>
      <c r="L161" s="128">
        <f>'Daftar Pegawai'!S162</f>
        <v>0</v>
      </c>
      <c r="M161" s="128">
        <f>'Daftar Pegawai'!U162</f>
        <v>0</v>
      </c>
      <c r="N161" s="128">
        <f t="shared" si="5"/>
        <v>0</v>
      </c>
    </row>
    <row r="162" spans="1:14" x14ac:dyDescent="0.25">
      <c r="A162" s="121">
        <f t="shared" si="4"/>
        <v>159</v>
      </c>
      <c r="B162" s="121">
        <f>'Daftar Pegawai'!B163</f>
        <v>0</v>
      </c>
      <c r="C162" s="121">
        <f>'Daftar Pegawai'!C163</f>
        <v>0</v>
      </c>
      <c r="D162" s="128">
        <f>IF('Rekap Pemotongan'!F166="",0%,100%-'Rekap Pemotongan'!F166)</f>
        <v>1</v>
      </c>
      <c r="E162" s="128">
        <f>'Daftar Pegawai'!K163</f>
        <v>0</v>
      </c>
      <c r="F162" s="128">
        <f>'Rekap Harian'!H169
+'Rekap Harian'!O169
+'Rekap Harian'!V169
+'Rekap Harian'!AC169
+'Rekap Harian'!AJ169
+'Rekap Harian'!AQ169
+'Rekap Harian'!AX169
+'Rekap Harian'!BE169
+'Rekap Harian'!BL169
+'Rekap Harian'!BS169
+'Rekap Harian'!BZ169
+'Rekap Harian'!CG169
+'Rekap Harian'!CN169
+'Rekap Harian'!CU169
+'Rekap Harian'!DB169
+'Rekap Harian'!DI169
+'Rekap Harian'!DP169
+'Rekap Harian'!DW169
+'Rekap Harian'!ED169
+'Rekap Harian'!EK169
+'Rekap Harian'!ER169
+'Rekap Harian'!EY169
+'Rekap Harian'!FF169
+'Rekap Harian'!FM169
+'Rekap Harian'!FT169
+'Rekap Harian'!GA169
+'Rekap Harian'!GH169
+'Rekap Harian'!GO169
+'Rekap Harian'!GV169
+'Rekap Harian'!HC169
+'Rekap Harian'!HJ169</f>
        <v>0</v>
      </c>
      <c r="G162" s="128">
        <f>'Rekap Harian'!HN169*3%</f>
        <v>0</v>
      </c>
      <c r="H162" s="128">
        <f>'Rekap Harian'!I169
+'Rekap Harian'!J169
+'Rekap Harian'!P169
+'Rekap Harian'!Q169
+'Rekap Harian'!W169
+'Rekap Harian'!X169
+'Rekap Harian'!AD169
+'Rekap Harian'!AE169
+'Rekap Harian'!AK169
+'Rekap Harian'!AL169
+'Rekap Harian'!AR169
+'Rekap Harian'!AS169
+'Rekap Harian'!AY169
+'Rekap Harian'!AZ169
+'Rekap Harian'!BF169
+'Rekap Harian'!BG169
+'Rekap Harian'!BM169
+'Rekap Harian'!BN169
+'Rekap Harian'!BT169
+'Rekap Harian'!BU169
+'Rekap Harian'!CA169
+'Rekap Harian'!CB169
+'Rekap Harian'!CH169
+'Rekap Harian'!CI169
+'Rekap Harian'!CO169
+'Rekap Harian'!CP169
+'Rekap Harian'!CV169
+'Rekap Harian'!CW169
+'Rekap Harian'!DC169
+'Rekap Harian'!DD169
+'Rekap Harian'!DJ169
+'Rekap Harian'!AK169
+'Rekap Harian'!DQ169
+'Rekap Harian'!DR169
+'Rekap Harian'!DX169
+'Rekap Harian'!DY169
+'Rekap Harian'!EE169
+'Rekap Harian'!EF169
+'Rekap Harian'!EL169
+'Rekap Harian'!EM169
+'Rekap Harian'!ES169
+'Rekap Harian'!ET169
+'Rekap Harian'!EZ169
+'Rekap Harian'!FA169
+'Rekap Harian'!FG169
+'Rekap Harian'!FH169
+'Rekap Harian'!FN169
+'Rekap Harian'!FO169
+'Rekap Harian'!FU169
+'Rekap Harian'!FV169
+'Rekap Harian'!GB169
+'Rekap Harian'!GC169
+'Rekap Harian'!GI169
+'Rekap Harian'!GJ169
+'Rekap Harian'!GP169
+'Rekap Harian'!GQ169
+'Rekap Harian'!GW169
+'Rekap Harian'!GX169
+'Rekap Harian'!HD169
+'Rekap Harian'!HE169
+'Rekap Harian'!HK169
+'Rekap Harian'!HL169</f>
        <v>0</v>
      </c>
      <c r="I162" s="128">
        <f>'Daftar Pegawai'!M163</f>
        <v>0</v>
      </c>
      <c r="J162" s="128">
        <f>'Daftar Pegawai'!O163</f>
        <v>0</v>
      </c>
      <c r="K162" s="128">
        <f>'Daftar Pegawai'!Q163</f>
        <v>0</v>
      </c>
      <c r="L162" s="128">
        <f>'Daftar Pegawai'!S163</f>
        <v>0</v>
      </c>
      <c r="M162" s="128">
        <f>'Daftar Pegawai'!U163</f>
        <v>0</v>
      </c>
      <c r="N162" s="128">
        <f t="shared" si="5"/>
        <v>0</v>
      </c>
    </row>
    <row r="163" spans="1:14" x14ac:dyDescent="0.25">
      <c r="A163" s="121">
        <f t="shared" si="4"/>
        <v>160</v>
      </c>
      <c r="B163" s="121">
        <f>'Daftar Pegawai'!B164</f>
        <v>0</v>
      </c>
      <c r="C163" s="121">
        <f>'Daftar Pegawai'!C164</f>
        <v>0</v>
      </c>
      <c r="D163" s="128">
        <f>IF('Rekap Pemotongan'!F167="",0%,100%-'Rekap Pemotongan'!F167)</f>
        <v>1</v>
      </c>
      <c r="E163" s="128">
        <f>'Daftar Pegawai'!K164</f>
        <v>0</v>
      </c>
      <c r="F163" s="128">
        <f>'Rekap Harian'!H170
+'Rekap Harian'!O170
+'Rekap Harian'!V170
+'Rekap Harian'!AC170
+'Rekap Harian'!AJ170
+'Rekap Harian'!AQ170
+'Rekap Harian'!AX170
+'Rekap Harian'!BE170
+'Rekap Harian'!BL170
+'Rekap Harian'!BS170
+'Rekap Harian'!BZ170
+'Rekap Harian'!CG170
+'Rekap Harian'!CN170
+'Rekap Harian'!CU170
+'Rekap Harian'!DB170
+'Rekap Harian'!DI170
+'Rekap Harian'!DP170
+'Rekap Harian'!DW170
+'Rekap Harian'!ED170
+'Rekap Harian'!EK170
+'Rekap Harian'!ER170
+'Rekap Harian'!EY170
+'Rekap Harian'!FF170
+'Rekap Harian'!FM170
+'Rekap Harian'!FT170
+'Rekap Harian'!GA170
+'Rekap Harian'!GH170
+'Rekap Harian'!GO170
+'Rekap Harian'!GV170
+'Rekap Harian'!HC170
+'Rekap Harian'!HJ170</f>
        <v>0</v>
      </c>
      <c r="G163" s="128">
        <f>'Rekap Harian'!HN170*3%</f>
        <v>0</v>
      </c>
      <c r="H163" s="128">
        <f>'Rekap Harian'!I170
+'Rekap Harian'!J170
+'Rekap Harian'!P170
+'Rekap Harian'!Q170
+'Rekap Harian'!W170
+'Rekap Harian'!X170
+'Rekap Harian'!AD170
+'Rekap Harian'!AE170
+'Rekap Harian'!AK170
+'Rekap Harian'!AL170
+'Rekap Harian'!AR170
+'Rekap Harian'!AS170
+'Rekap Harian'!AY170
+'Rekap Harian'!AZ170
+'Rekap Harian'!BF170
+'Rekap Harian'!BG170
+'Rekap Harian'!BM170
+'Rekap Harian'!BN170
+'Rekap Harian'!BT170
+'Rekap Harian'!BU170
+'Rekap Harian'!CA170
+'Rekap Harian'!CB170
+'Rekap Harian'!CH170
+'Rekap Harian'!CI170
+'Rekap Harian'!CO170
+'Rekap Harian'!CP170
+'Rekap Harian'!CV170
+'Rekap Harian'!CW170
+'Rekap Harian'!DC170
+'Rekap Harian'!DD170
+'Rekap Harian'!DJ170
+'Rekap Harian'!AK170
+'Rekap Harian'!DQ170
+'Rekap Harian'!DR170
+'Rekap Harian'!DX170
+'Rekap Harian'!DY170
+'Rekap Harian'!EE170
+'Rekap Harian'!EF170
+'Rekap Harian'!EL170
+'Rekap Harian'!EM170
+'Rekap Harian'!ES170
+'Rekap Harian'!ET170
+'Rekap Harian'!EZ170
+'Rekap Harian'!FA170
+'Rekap Harian'!FG170
+'Rekap Harian'!FH170
+'Rekap Harian'!FN170
+'Rekap Harian'!FO170
+'Rekap Harian'!FU170
+'Rekap Harian'!FV170
+'Rekap Harian'!GB170
+'Rekap Harian'!GC170
+'Rekap Harian'!GI170
+'Rekap Harian'!GJ170
+'Rekap Harian'!GP170
+'Rekap Harian'!GQ170
+'Rekap Harian'!GW170
+'Rekap Harian'!GX170
+'Rekap Harian'!HD170
+'Rekap Harian'!HE170
+'Rekap Harian'!HK170
+'Rekap Harian'!HL170</f>
        <v>0</v>
      </c>
      <c r="I163" s="128">
        <f>'Daftar Pegawai'!M164</f>
        <v>0</v>
      </c>
      <c r="J163" s="128">
        <f>'Daftar Pegawai'!O164</f>
        <v>0</v>
      </c>
      <c r="K163" s="128">
        <f>'Daftar Pegawai'!Q164</f>
        <v>0</v>
      </c>
      <c r="L163" s="128">
        <f>'Daftar Pegawai'!S164</f>
        <v>0</v>
      </c>
      <c r="M163" s="128">
        <f>'Daftar Pegawai'!U164</f>
        <v>0</v>
      </c>
      <c r="N163" s="128">
        <f t="shared" si="5"/>
        <v>0</v>
      </c>
    </row>
    <row r="164" spans="1:14" x14ac:dyDescent="0.25">
      <c r="A164" s="121">
        <f t="shared" si="4"/>
        <v>161</v>
      </c>
      <c r="B164" s="121">
        <f>'Daftar Pegawai'!B165</f>
        <v>0</v>
      </c>
      <c r="C164" s="121">
        <f>'Daftar Pegawai'!C165</f>
        <v>0</v>
      </c>
      <c r="D164" s="128">
        <f>IF('Rekap Pemotongan'!F168="",0%,100%-'Rekap Pemotongan'!F168)</f>
        <v>1</v>
      </c>
      <c r="E164" s="128">
        <f>'Daftar Pegawai'!K165</f>
        <v>0</v>
      </c>
      <c r="F164" s="128">
        <f>'Rekap Harian'!H171
+'Rekap Harian'!O171
+'Rekap Harian'!V171
+'Rekap Harian'!AC171
+'Rekap Harian'!AJ171
+'Rekap Harian'!AQ171
+'Rekap Harian'!AX171
+'Rekap Harian'!BE171
+'Rekap Harian'!BL171
+'Rekap Harian'!BS171
+'Rekap Harian'!BZ171
+'Rekap Harian'!CG171
+'Rekap Harian'!CN171
+'Rekap Harian'!CU171
+'Rekap Harian'!DB171
+'Rekap Harian'!DI171
+'Rekap Harian'!DP171
+'Rekap Harian'!DW171
+'Rekap Harian'!ED171
+'Rekap Harian'!EK171
+'Rekap Harian'!ER171
+'Rekap Harian'!EY171
+'Rekap Harian'!FF171
+'Rekap Harian'!FM171
+'Rekap Harian'!FT171
+'Rekap Harian'!GA171
+'Rekap Harian'!GH171
+'Rekap Harian'!GO171
+'Rekap Harian'!GV171
+'Rekap Harian'!HC171
+'Rekap Harian'!HJ171</f>
        <v>0</v>
      </c>
      <c r="G164" s="128">
        <f>'Rekap Harian'!HN171*3%</f>
        <v>0</v>
      </c>
      <c r="H164" s="128">
        <f>'Rekap Harian'!I171
+'Rekap Harian'!J171
+'Rekap Harian'!P171
+'Rekap Harian'!Q171
+'Rekap Harian'!W171
+'Rekap Harian'!X171
+'Rekap Harian'!AD171
+'Rekap Harian'!AE171
+'Rekap Harian'!AK171
+'Rekap Harian'!AL171
+'Rekap Harian'!AR171
+'Rekap Harian'!AS171
+'Rekap Harian'!AY171
+'Rekap Harian'!AZ171
+'Rekap Harian'!BF171
+'Rekap Harian'!BG171
+'Rekap Harian'!BM171
+'Rekap Harian'!BN171
+'Rekap Harian'!BT171
+'Rekap Harian'!BU171
+'Rekap Harian'!CA171
+'Rekap Harian'!CB171
+'Rekap Harian'!CH171
+'Rekap Harian'!CI171
+'Rekap Harian'!CO171
+'Rekap Harian'!CP171
+'Rekap Harian'!CV171
+'Rekap Harian'!CW171
+'Rekap Harian'!DC171
+'Rekap Harian'!DD171
+'Rekap Harian'!DJ171
+'Rekap Harian'!AK171
+'Rekap Harian'!DQ171
+'Rekap Harian'!DR171
+'Rekap Harian'!DX171
+'Rekap Harian'!DY171
+'Rekap Harian'!EE171
+'Rekap Harian'!EF171
+'Rekap Harian'!EL171
+'Rekap Harian'!EM171
+'Rekap Harian'!ES171
+'Rekap Harian'!ET171
+'Rekap Harian'!EZ171
+'Rekap Harian'!FA171
+'Rekap Harian'!FG171
+'Rekap Harian'!FH171
+'Rekap Harian'!FN171
+'Rekap Harian'!FO171
+'Rekap Harian'!FU171
+'Rekap Harian'!FV171
+'Rekap Harian'!GB171
+'Rekap Harian'!GC171
+'Rekap Harian'!GI171
+'Rekap Harian'!GJ171
+'Rekap Harian'!GP171
+'Rekap Harian'!GQ171
+'Rekap Harian'!GW171
+'Rekap Harian'!GX171
+'Rekap Harian'!HD171
+'Rekap Harian'!HE171
+'Rekap Harian'!HK171
+'Rekap Harian'!HL171</f>
        <v>0</v>
      </c>
      <c r="I164" s="128">
        <f>'Daftar Pegawai'!M165</f>
        <v>0</v>
      </c>
      <c r="J164" s="128">
        <f>'Daftar Pegawai'!O165</f>
        <v>0</v>
      </c>
      <c r="K164" s="128">
        <f>'Daftar Pegawai'!Q165</f>
        <v>0</v>
      </c>
      <c r="L164" s="128">
        <f>'Daftar Pegawai'!S165</f>
        <v>0</v>
      </c>
      <c r="M164" s="128">
        <f>'Daftar Pegawai'!U165</f>
        <v>0</v>
      </c>
      <c r="N164" s="128">
        <f t="shared" si="5"/>
        <v>0</v>
      </c>
    </row>
    <row r="165" spans="1:14" x14ac:dyDescent="0.25">
      <c r="A165" s="121">
        <f t="shared" si="4"/>
        <v>162</v>
      </c>
      <c r="B165" s="121">
        <f>'Daftar Pegawai'!B166</f>
        <v>0</v>
      </c>
      <c r="C165" s="121">
        <f>'Daftar Pegawai'!C166</f>
        <v>0</v>
      </c>
      <c r="D165" s="128">
        <f>IF('Rekap Pemotongan'!F169="",0%,100%-'Rekap Pemotongan'!F169)</f>
        <v>1</v>
      </c>
      <c r="E165" s="128">
        <f>'Daftar Pegawai'!K166</f>
        <v>0</v>
      </c>
      <c r="F165" s="128">
        <f>'Rekap Harian'!H172
+'Rekap Harian'!O172
+'Rekap Harian'!V172
+'Rekap Harian'!AC172
+'Rekap Harian'!AJ172
+'Rekap Harian'!AQ172
+'Rekap Harian'!AX172
+'Rekap Harian'!BE172
+'Rekap Harian'!BL172
+'Rekap Harian'!BS172
+'Rekap Harian'!BZ172
+'Rekap Harian'!CG172
+'Rekap Harian'!CN172
+'Rekap Harian'!CU172
+'Rekap Harian'!DB172
+'Rekap Harian'!DI172
+'Rekap Harian'!DP172
+'Rekap Harian'!DW172
+'Rekap Harian'!ED172
+'Rekap Harian'!EK172
+'Rekap Harian'!ER172
+'Rekap Harian'!EY172
+'Rekap Harian'!FF172
+'Rekap Harian'!FM172
+'Rekap Harian'!FT172
+'Rekap Harian'!GA172
+'Rekap Harian'!GH172
+'Rekap Harian'!GO172
+'Rekap Harian'!GV172
+'Rekap Harian'!HC172
+'Rekap Harian'!HJ172</f>
        <v>0</v>
      </c>
      <c r="G165" s="128">
        <f>'Rekap Harian'!HN172*3%</f>
        <v>0</v>
      </c>
      <c r="H165" s="128">
        <f>'Rekap Harian'!I172
+'Rekap Harian'!J172
+'Rekap Harian'!P172
+'Rekap Harian'!Q172
+'Rekap Harian'!W172
+'Rekap Harian'!X172
+'Rekap Harian'!AD172
+'Rekap Harian'!AE172
+'Rekap Harian'!AK172
+'Rekap Harian'!AL172
+'Rekap Harian'!AR172
+'Rekap Harian'!AS172
+'Rekap Harian'!AY172
+'Rekap Harian'!AZ172
+'Rekap Harian'!BF172
+'Rekap Harian'!BG172
+'Rekap Harian'!BM172
+'Rekap Harian'!BN172
+'Rekap Harian'!BT172
+'Rekap Harian'!BU172
+'Rekap Harian'!CA172
+'Rekap Harian'!CB172
+'Rekap Harian'!CH172
+'Rekap Harian'!CI172
+'Rekap Harian'!CO172
+'Rekap Harian'!CP172
+'Rekap Harian'!CV172
+'Rekap Harian'!CW172
+'Rekap Harian'!DC172
+'Rekap Harian'!DD172
+'Rekap Harian'!DJ172
+'Rekap Harian'!AK172
+'Rekap Harian'!DQ172
+'Rekap Harian'!DR172
+'Rekap Harian'!DX172
+'Rekap Harian'!DY172
+'Rekap Harian'!EE172
+'Rekap Harian'!EF172
+'Rekap Harian'!EL172
+'Rekap Harian'!EM172
+'Rekap Harian'!ES172
+'Rekap Harian'!ET172
+'Rekap Harian'!EZ172
+'Rekap Harian'!FA172
+'Rekap Harian'!FG172
+'Rekap Harian'!FH172
+'Rekap Harian'!FN172
+'Rekap Harian'!FO172
+'Rekap Harian'!FU172
+'Rekap Harian'!FV172
+'Rekap Harian'!GB172
+'Rekap Harian'!GC172
+'Rekap Harian'!GI172
+'Rekap Harian'!GJ172
+'Rekap Harian'!GP172
+'Rekap Harian'!GQ172
+'Rekap Harian'!GW172
+'Rekap Harian'!GX172
+'Rekap Harian'!HD172
+'Rekap Harian'!HE172
+'Rekap Harian'!HK172
+'Rekap Harian'!HL172</f>
        <v>0</v>
      </c>
      <c r="I165" s="128">
        <f>'Daftar Pegawai'!M166</f>
        <v>0</v>
      </c>
      <c r="J165" s="128">
        <f>'Daftar Pegawai'!O166</f>
        <v>0</v>
      </c>
      <c r="K165" s="128">
        <f>'Daftar Pegawai'!Q166</f>
        <v>0</v>
      </c>
      <c r="L165" s="128">
        <f>'Daftar Pegawai'!S166</f>
        <v>0</v>
      </c>
      <c r="M165" s="128">
        <f>'Daftar Pegawai'!U166</f>
        <v>0</v>
      </c>
      <c r="N165" s="128">
        <f t="shared" si="5"/>
        <v>0</v>
      </c>
    </row>
    <row r="166" spans="1:14" x14ac:dyDescent="0.25">
      <c r="A166" s="121">
        <f t="shared" si="4"/>
        <v>163</v>
      </c>
      <c r="B166" s="121">
        <f>'Daftar Pegawai'!B167</f>
        <v>0</v>
      </c>
      <c r="C166" s="121">
        <f>'Daftar Pegawai'!C167</f>
        <v>0</v>
      </c>
      <c r="D166" s="128">
        <f>IF('Rekap Pemotongan'!F170="",0%,100%-'Rekap Pemotongan'!F170)</f>
        <v>1</v>
      </c>
      <c r="E166" s="128">
        <f>'Daftar Pegawai'!K167</f>
        <v>0</v>
      </c>
      <c r="F166" s="128">
        <f>'Rekap Harian'!H173
+'Rekap Harian'!O173
+'Rekap Harian'!V173
+'Rekap Harian'!AC173
+'Rekap Harian'!AJ173
+'Rekap Harian'!AQ173
+'Rekap Harian'!AX173
+'Rekap Harian'!BE173
+'Rekap Harian'!BL173
+'Rekap Harian'!BS173
+'Rekap Harian'!BZ173
+'Rekap Harian'!CG173
+'Rekap Harian'!CN173
+'Rekap Harian'!CU173
+'Rekap Harian'!DB173
+'Rekap Harian'!DI173
+'Rekap Harian'!DP173
+'Rekap Harian'!DW173
+'Rekap Harian'!ED173
+'Rekap Harian'!EK173
+'Rekap Harian'!ER173
+'Rekap Harian'!EY173
+'Rekap Harian'!FF173
+'Rekap Harian'!FM173
+'Rekap Harian'!FT173
+'Rekap Harian'!GA173
+'Rekap Harian'!GH173
+'Rekap Harian'!GO173
+'Rekap Harian'!GV173
+'Rekap Harian'!HC173
+'Rekap Harian'!HJ173</f>
        <v>0</v>
      </c>
      <c r="G166" s="128">
        <f>'Rekap Harian'!HN173*3%</f>
        <v>0</v>
      </c>
      <c r="H166" s="128">
        <f>'Rekap Harian'!I173
+'Rekap Harian'!J173
+'Rekap Harian'!P173
+'Rekap Harian'!Q173
+'Rekap Harian'!W173
+'Rekap Harian'!X173
+'Rekap Harian'!AD173
+'Rekap Harian'!AE173
+'Rekap Harian'!AK173
+'Rekap Harian'!AL173
+'Rekap Harian'!AR173
+'Rekap Harian'!AS173
+'Rekap Harian'!AY173
+'Rekap Harian'!AZ173
+'Rekap Harian'!BF173
+'Rekap Harian'!BG173
+'Rekap Harian'!BM173
+'Rekap Harian'!BN173
+'Rekap Harian'!BT173
+'Rekap Harian'!BU173
+'Rekap Harian'!CA173
+'Rekap Harian'!CB173
+'Rekap Harian'!CH173
+'Rekap Harian'!CI173
+'Rekap Harian'!CO173
+'Rekap Harian'!CP173
+'Rekap Harian'!CV173
+'Rekap Harian'!CW173
+'Rekap Harian'!DC173
+'Rekap Harian'!DD173
+'Rekap Harian'!DJ173
+'Rekap Harian'!AK173
+'Rekap Harian'!DQ173
+'Rekap Harian'!DR173
+'Rekap Harian'!DX173
+'Rekap Harian'!DY173
+'Rekap Harian'!EE173
+'Rekap Harian'!EF173
+'Rekap Harian'!EL173
+'Rekap Harian'!EM173
+'Rekap Harian'!ES173
+'Rekap Harian'!ET173
+'Rekap Harian'!EZ173
+'Rekap Harian'!FA173
+'Rekap Harian'!FG173
+'Rekap Harian'!FH173
+'Rekap Harian'!FN173
+'Rekap Harian'!FO173
+'Rekap Harian'!FU173
+'Rekap Harian'!FV173
+'Rekap Harian'!GB173
+'Rekap Harian'!GC173
+'Rekap Harian'!GI173
+'Rekap Harian'!GJ173
+'Rekap Harian'!GP173
+'Rekap Harian'!GQ173
+'Rekap Harian'!GW173
+'Rekap Harian'!GX173
+'Rekap Harian'!HD173
+'Rekap Harian'!HE173
+'Rekap Harian'!HK173
+'Rekap Harian'!HL173</f>
        <v>0</v>
      </c>
      <c r="I166" s="128">
        <f>'Daftar Pegawai'!M167</f>
        <v>0</v>
      </c>
      <c r="J166" s="128">
        <f>'Daftar Pegawai'!O167</f>
        <v>0</v>
      </c>
      <c r="K166" s="128">
        <f>'Daftar Pegawai'!Q167</f>
        <v>0</v>
      </c>
      <c r="L166" s="128">
        <f>'Daftar Pegawai'!S167</f>
        <v>0</v>
      </c>
      <c r="M166" s="128">
        <f>'Daftar Pegawai'!U167</f>
        <v>0</v>
      </c>
      <c r="N166" s="128">
        <f t="shared" si="5"/>
        <v>0</v>
      </c>
    </row>
    <row r="167" spans="1:14" x14ac:dyDescent="0.25">
      <c r="A167" s="121">
        <f t="shared" si="4"/>
        <v>164</v>
      </c>
      <c r="B167" s="121">
        <f>'Daftar Pegawai'!B168</f>
        <v>0</v>
      </c>
      <c r="C167" s="121">
        <f>'Daftar Pegawai'!C168</f>
        <v>0</v>
      </c>
      <c r="D167" s="128">
        <f>IF('Rekap Pemotongan'!F171="",0%,100%-'Rekap Pemotongan'!F171)</f>
        <v>1</v>
      </c>
      <c r="E167" s="128">
        <f>'Daftar Pegawai'!K168</f>
        <v>0</v>
      </c>
      <c r="F167" s="128">
        <f>'Rekap Harian'!H174
+'Rekap Harian'!O174
+'Rekap Harian'!V174
+'Rekap Harian'!AC174
+'Rekap Harian'!AJ174
+'Rekap Harian'!AQ174
+'Rekap Harian'!AX174
+'Rekap Harian'!BE174
+'Rekap Harian'!BL174
+'Rekap Harian'!BS174
+'Rekap Harian'!BZ174
+'Rekap Harian'!CG174
+'Rekap Harian'!CN174
+'Rekap Harian'!CU174
+'Rekap Harian'!DB174
+'Rekap Harian'!DI174
+'Rekap Harian'!DP174
+'Rekap Harian'!DW174
+'Rekap Harian'!ED174
+'Rekap Harian'!EK174
+'Rekap Harian'!ER174
+'Rekap Harian'!EY174
+'Rekap Harian'!FF174
+'Rekap Harian'!FM174
+'Rekap Harian'!FT174
+'Rekap Harian'!GA174
+'Rekap Harian'!GH174
+'Rekap Harian'!GO174
+'Rekap Harian'!GV174
+'Rekap Harian'!HC174
+'Rekap Harian'!HJ174</f>
        <v>0</v>
      </c>
      <c r="G167" s="128">
        <f>'Rekap Harian'!HN174*3%</f>
        <v>0</v>
      </c>
      <c r="H167" s="128">
        <f>'Rekap Harian'!I174
+'Rekap Harian'!J174
+'Rekap Harian'!P174
+'Rekap Harian'!Q174
+'Rekap Harian'!W174
+'Rekap Harian'!X174
+'Rekap Harian'!AD174
+'Rekap Harian'!AE174
+'Rekap Harian'!AK174
+'Rekap Harian'!AL174
+'Rekap Harian'!AR174
+'Rekap Harian'!AS174
+'Rekap Harian'!AY174
+'Rekap Harian'!AZ174
+'Rekap Harian'!BF174
+'Rekap Harian'!BG174
+'Rekap Harian'!BM174
+'Rekap Harian'!BN174
+'Rekap Harian'!BT174
+'Rekap Harian'!BU174
+'Rekap Harian'!CA174
+'Rekap Harian'!CB174
+'Rekap Harian'!CH174
+'Rekap Harian'!CI174
+'Rekap Harian'!CO174
+'Rekap Harian'!CP174
+'Rekap Harian'!CV174
+'Rekap Harian'!CW174
+'Rekap Harian'!DC174
+'Rekap Harian'!DD174
+'Rekap Harian'!DJ174
+'Rekap Harian'!AK174
+'Rekap Harian'!DQ174
+'Rekap Harian'!DR174
+'Rekap Harian'!DX174
+'Rekap Harian'!DY174
+'Rekap Harian'!EE174
+'Rekap Harian'!EF174
+'Rekap Harian'!EL174
+'Rekap Harian'!EM174
+'Rekap Harian'!ES174
+'Rekap Harian'!ET174
+'Rekap Harian'!EZ174
+'Rekap Harian'!FA174
+'Rekap Harian'!FG174
+'Rekap Harian'!FH174
+'Rekap Harian'!FN174
+'Rekap Harian'!FO174
+'Rekap Harian'!FU174
+'Rekap Harian'!FV174
+'Rekap Harian'!GB174
+'Rekap Harian'!GC174
+'Rekap Harian'!GI174
+'Rekap Harian'!GJ174
+'Rekap Harian'!GP174
+'Rekap Harian'!GQ174
+'Rekap Harian'!GW174
+'Rekap Harian'!GX174
+'Rekap Harian'!HD174
+'Rekap Harian'!HE174
+'Rekap Harian'!HK174
+'Rekap Harian'!HL174</f>
        <v>0</v>
      </c>
      <c r="I167" s="128">
        <f>'Daftar Pegawai'!M168</f>
        <v>0</v>
      </c>
      <c r="J167" s="128">
        <f>'Daftar Pegawai'!O168</f>
        <v>0</v>
      </c>
      <c r="K167" s="128">
        <f>'Daftar Pegawai'!Q168</f>
        <v>0</v>
      </c>
      <c r="L167" s="128">
        <f>'Daftar Pegawai'!S168</f>
        <v>0</v>
      </c>
      <c r="M167" s="128">
        <f>'Daftar Pegawai'!U168</f>
        <v>0</v>
      </c>
      <c r="N167" s="128">
        <f t="shared" si="5"/>
        <v>0</v>
      </c>
    </row>
    <row r="168" spans="1:14" x14ac:dyDescent="0.25">
      <c r="A168" s="121">
        <f t="shared" si="4"/>
        <v>165</v>
      </c>
      <c r="B168" s="121">
        <f>'Daftar Pegawai'!B169</f>
        <v>0</v>
      </c>
      <c r="C168" s="121">
        <f>'Daftar Pegawai'!C169</f>
        <v>0</v>
      </c>
      <c r="D168" s="128">
        <f>IF('Rekap Pemotongan'!F172="",0%,100%-'Rekap Pemotongan'!F172)</f>
        <v>1</v>
      </c>
      <c r="E168" s="128">
        <f>'Daftar Pegawai'!K169</f>
        <v>0</v>
      </c>
      <c r="F168" s="128">
        <f>'Rekap Harian'!H175
+'Rekap Harian'!O175
+'Rekap Harian'!V175
+'Rekap Harian'!AC175
+'Rekap Harian'!AJ175
+'Rekap Harian'!AQ175
+'Rekap Harian'!AX175
+'Rekap Harian'!BE175
+'Rekap Harian'!BL175
+'Rekap Harian'!BS175
+'Rekap Harian'!BZ175
+'Rekap Harian'!CG175
+'Rekap Harian'!CN175
+'Rekap Harian'!CU175
+'Rekap Harian'!DB175
+'Rekap Harian'!DI175
+'Rekap Harian'!DP175
+'Rekap Harian'!DW175
+'Rekap Harian'!ED175
+'Rekap Harian'!EK175
+'Rekap Harian'!ER175
+'Rekap Harian'!EY175
+'Rekap Harian'!FF175
+'Rekap Harian'!FM175
+'Rekap Harian'!FT175
+'Rekap Harian'!GA175
+'Rekap Harian'!GH175
+'Rekap Harian'!GO175
+'Rekap Harian'!GV175
+'Rekap Harian'!HC175
+'Rekap Harian'!HJ175</f>
        <v>0</v>
      </c>
      <c r="G168" s="128">
        <f>'Rekap Harian'!HN175*3%</f>
        <v>0</v>
      </c>
      <c r="H168" s="128">
        <f>'Rekap Harian'!I175
+'Rekap Harian'!J175
+'Rekap Harian'!P175
+'Rekap Harian'!Q175
+'Rekap Harian'!W175
+'Rekap Harian'!X175
+'Rekap Harian'!AD175
+'Rekap Harian'!AE175
+'Rekap Harian'!AK175
+'Rekap Harian'!AL175
+'Rekap Harian'!AR175
+'Rekap Harian'!AS175
+'Rekap Harian'!AY175
+'Rekap Harian'!AZ175
+'Rekap Harian'!BF175
+'Rekap Harian'!BG175
+'Rekap Harian'!BM175
+'Rekap Harian'!BN175
+'Rekap Harian'!BT175
+'Rekap Harian'!BU175
+'Rekap Harian'!CA175
+'Rekap Harian'!CB175
+'Rekap Harian'!CH175
+'Rekap Harian'!CI175
+'Rekap Harian'!CO175
+'Rekap Harian'!CP175
+'Rekap Harian'!CV175
+'Rekap Harian'!CW175
+'Rekap Harian'!DC175
+'Rekap Harian'!DD175
+'Rekap Harian'!DJ175
+'Rekap Harian'!AK175
+'Rekap Harian'!DQ175
+'Rekap Harian'!DR175
+'Rekap Harian'!DX175
+'Rekap Harian'!DY175
+'Rekap Harian'!EE175
+'Rekap Harian'!EF175
+'Rekap Harian'!EL175
+'Rekap Harian'!EM175
+'Rekap Harian'!ES175
+'Rekap Harian'!ET175
+'Rekap Harian'!EZ175
+'Rekap Harian'!FA175
+'Rekap Harian'!FG175
+'Rekap Harian'!FH175
+'Rekap Harian'!FN175
+'Rekap Harian'!FO175
+'Rekap Harian'!FU175
+'Rekap Harian'!FV175
+'Rekap Harian'!GB175
+'Rekap Harian'!GC175
+'Rekap Harian'!GI175
+'Rekap Harian'!GJ175
+'Rekap Harian'!GP175
+'Rekap Harian'!GQ175
+'Rekap Harian'!GW175
+'Rekap Harian'!GX175
+'Rekap Harian'!HD175
+'Rekap Harian'!HE175
+'Rekap Harian'!HK175
+'Rekap Harian'!HL175</f>
        <v>0</v>
      </c>
      <c r="I168" s="128">
        <f>'Daftar Pegawai'!M169</f>
        <v>0</v>
      </c>
      <c r="J168" s="128">
        <f>'Daftar Pegawai'!O169</f>
        <v>0</v>
      </c>
      <c r="K168" s="128">
        <f>'Daftar Pegawai'!Q169</f>
        <v>0</v>
      </c>
      <c r="L168" s="128">
        <f>'Daftar Pegawai'!S169</f>
        <v>0</v>
      </c>
      <c r="M168" s="128">
        <f>'Daftar Pegawai'!U169</f>
        <v>0</v>
      </c>
      <c r="N168" s="128">
        <f t="shared" si="5"/>
        <v>0</v>
      </c>
    </row>
    <row r="169" spans="1:14" x14ac:dyDescent="0.25">
      <c r="A169" s="121">
        <f t="shared" si="4"/>
        <v>166</v>
      </c>
      <c r="B169" s="121">
        <f>'Daftar Pegawai'!B170</f>
        <v>0</v>
      </c>
      <c r="C169" s="121">
        <f>'Daftar Pegawai'!C170</f>
        <v>0</v>
      </c>
      <c r="D169" s="128">
        <f>IF('Rekap Pemotongan'!F173="",0%,100%-'Rekap Pemotongan'!F173)</f>
        <v>1</v>
      </c>
      <c r="E169" s="128">
        <f>'Daftar Pegawai'!K170</f>
        <v>0</v>
      </c>
      <c r="F169" s="128">
        <f>'Rekap Harian'!H176
+'Rekap Harian'!O176
+'Rekap Harian'!V176
+'Rekap Harian'!AC176
+'Rekap Harian'!AJ176
+'Rekap Harian'!AQ176
+'Rekap Harian'!AX176
+'Rekap Harian'!BE176
+'Rekap Harian'!BL176
+'Rekap Harian'!BS176
+'Rekap Harian'!BZ176
+'Rekap Harian'!CG176
+'Rekap Harian'!CN176
+'Rekap Harian'!CU176
+'Rekap Harian'!DB176
+'Rekap Harian'!DI176
+'Rekap Harian'!DP176
+'Rekap Harian'!DW176
+'Rekap Harian'!ED176
+'Rekap Harian'!EK176
+'Rekap Harian'!ER176
+'Rekap Harian'!EY176
+'Rekap Harian'!FF176
+'Rekap Harian'!FM176
+'Rekap Harian'!FT176
+'Rekap Harian'!GA176
+'Rekap Harian'!GH176
+'Rekap Harian'!GO176
+'Rekap Harian'!GV176
+'Rekap Harian'!HC176
+'Rekap Harian'!HJ176</f>
        <v>0</v>
      </c>
      <c r="G169" s="128">
        <f>'Rekap Harian'!HN176*3%</f>
        <v>0</v>
      </c>
      <c r="H169" s="128">
        <f>'Rekap Harian'!I176
+'Rekap Harian'!J176
+'Rekap Harian'!P176
+'Rekap Harian'!Q176
+'Rekap Harian'!W176
+'Rekap Harian'!X176
+'Rekap Harian'!AD176
+'Rekap Harian'!AE176
+'Rekap Harian'!AK176
+'Rekap Harian'!AL176
+'Rekap Harian'!AR176
+'Rekap Harian'!AS176
+'Rekap Harian'!AY176
+'Rekap Harian'!AZ176
+'Rekap Harian'!BF176
+'Rekap Harian'!BG176
+'Rekap Harian'!BM176
+'Rekap Harian'!BN176
+'Rekap Harian'!BT176
+'Rekap Harian'!BU176
+'Rekap Harian'!CA176
+'Rekap Harian'!CB176
+'Rekap Harian'!CH176
+'Rekap Harian'!CI176
+'Rekap Harian'!CO176
+'Rekap Harian'!CP176
+'Rekap Harian'!CV176
+'Rekap Harian'!CW176
+'Rekap Harian'!DC176
+'Rekap Harian'!DD176
+'Rekap Harian'!DJ176
+'Rekap Harian'!AK176
+'Rekap Harian'!DQ176
+'Rekap Harian'!DR176
+'Rekap Harian'!DX176
+'Rekap Harian'!DY176
+'Rekap Harian'!EE176
+'Rekap Harian'!EF176
+'Rekap Harian'!EL176
+'Rekap Harian'!EM176
+'Rekap Harian'!ES176
+'Rekap Harian'!ET176
+'Rekap Harian'!EZ176
+'Rekap Harian'!FA176
+'Rekap Harian'!FG176
+'Rekap Harian'!FH176
+'Rekap Harian'!FN176
+'Rekap Harian'!FO176
+'Rekap Harian'!FU176
+'Rekap Harian'!FV176
+'Rekap Harian'!GB176
+'Rekap Harian'!GC176
+'Rekap Harian'!GI176
+'Rekap Harian'!GJ176
+'Rekap Harian'!GP176
+'Rekap Harian'!GQ176
+'Rekap Harian'!GW176
+'Rekap Harian'!GX176
+'Rekap Harian'!HD176
+'Rekap Harian'!HE176
+'Rekap Harian'!HK176
+'Rekap Harian'!HL176</f>
        <v>0</v>
      </c>
      <c r="I169" s="128">
        <f>'Daftar Pegawai'!M170</f>
        <v>0</v>
      </c>
      <c r="J169" s="128">
        <f>'Daftar Pegawai'!O170</f>
        <v>0</v>
      </c>
      <c r="K169" s="128">
        <f>'Daftar Pegawai'!Q170</f>
        <v>0</v>
      </c>
      <c r="L169" s="128">
        <f>'Daftar Pegawai'!S170</f>
        <v>0</v>
      </c>
      <c r="M169" s="128">
        <f>'Daftar Pegawai'!U170</f>
        <v>0</v>
      </c>
      <c r="N169" s="128">
        <f t="shared" si="5"/>
        <v>0</v>
      </c>
    </row>
    <row r="170" spans="1:14" x14ac:dyDescent="0.25">
      <c r="A170" s="121">
        <f t="shared" si="4"/>
        <v>167</v>
      </c>
      <c r="B170" s="121">
        <f>'Daftar Pegawai'!B171</f>
        <v>0</v>
      </c>
      <c r="C170" s="121">
        <f>'Daftar Pegawai'!C171</f>
        <v>0</v>
      </c>
      <c r="D170" s="128">
        <f>IF('Rekap Pemotongan'!F174="",0%,100%-'Rekap Pemotongan'!F174)</f>
        <v>1</v>
      </c>
      <c r="E170" s="128">
        <f>'Daftar Pegawai'!K171</f>
        <v>0</v>
      </c>
      <c r="F170" s="128">
        <f>'Rekap Harian'!H177
+'Rekap Harian'!O177
+'Rekap Harian'!V177
+'Rekap Harian'!AC177
+'Rekap Harian'!AJ177
+'Rekap Harian'!AQ177
+'Rekap Harian'!AX177
+'Rekap Harian'!BE177
+'Rekap Harian'!BL177
+'Rekap Harian'!BS177
+'Rekap Harian'!BZ177
+'Rekap Harian'!CG177
+'Rekap Harian'!CN177
+'Rekap Harian'!CU177
+'Rekap Harian'!DB177
+'Rekap Harian'!DI177
+'Rekap Harian'!DP177
+'Rekap Harian'!DW177
+'Rekap Harian'!ED177
+'Rekap Harian'!EK177
+'Rekap Harian'!ER177
+'Rekap Harian'!EY177
+'Rekap Harian'!FF177
+'Rekap Harian'!FM177
+'Rekap Harian'!FT177
+'Rekap Harian'!GA177
+'Rekap Harian'!GH177
+'Rekap Harian'!GO177
+'Rekap Harian'!GV177
+'Rekap Harian'!HC177
+'Rekap Harian'!HJ177</f>
        <v>0</v>
      </c>
      <c r="G170" s="128">
        <f>'Rekap Harian'!HN177*3%</f>
        <v>0</v>
      </c>
      <c r="H170" s="128">
        <f>'Rekap Harian'!I177
+'Rekap Harian'!J177
+'Rekap Harian'!P177
+'Rekap Harian'!Q177
+'Rekap Harian'!W177
+'Rekap Harian'!X177
+'Rekap Harian'!AD177
+'Rekap Harian'!AE177
+'Rekap Harian'!AK177
+'Rekap Harian'!AL177
+'Rekap Harian'!AR177
+'Rekap Harian'!AS177
+'Rekap Harian'!AY177
+'Rekap Harian'!AZ177
+'Rekap Harian'!BF177
+'Rekap Harian'!BG177
+'Rekap Harian'!BM177
+'Rekap Harian'!BN177
+'Rekap Harian'!BT177
+'Rekap Harian'!BU177
+'Rekap Harian'!CA177
+'Rekap Harian'!CB177
+'Rekap Harian'!CH177
+'Rekap Harian'!CI177
+'Rekap Harian'!CO177
+'Rekap Harian'!CP177
+'Rekap Harian'!CV177
+'Rekap Harian'!CW177
+'Rekap Harian'!DC177
+'Rekap Harian'!DD177
+'Rekap Harian'!DJ177
+'Rekap Harian'!AK177
+'Rekap Harian'!DQ177
+'Rekap Harian'!DR177
+'Rekap Harian'!DX177
+'Rekap Harian'!DY177
+'Rekap Harian'!EE177
+'Rekap Harian'!EF177
+'Rekap Harian'!EL177
+'Rekap Harian'!EM177
+'Rekap Harian'!ES177
+'Rekap Harian'!ET177
+'Rekap Harian'!EZ177
+'Rekap Harian'!FA177
+'Rekap Harian'!FG177
+'Rekap Harian'!FH177
+'Rekap Harian'!FN177
+'Rekap Harian'!FO177
+'Rekap Harian'!FU177
+'Rekap Harian'!FV177
+'Rekap Harian'!GB177
+'Rekap Harian'!GC177
+'Rekap Harian'!GI177
+'Rekap Harian'!GJ177
+'Rekap Harian'!GP177
+'Rekap Harian'!GQ177
+'Rekap Harian'!GW177
+'Rekap Harian'!GX177
+'Rekap Harian'!HD177
+'Rekap Harian'!HE177
+'Rekap Harian'!HK177
+'Rekap Harian'!HL177</f>
        <v>0</v>
      </c>
      <c r="I170" s="128">
        <f>'Daftar Pegawai'!M171</f>
        <v>0</v>
      </c>
      <c r="J170" s="128">
        <f>'Daftar Pegawai'!O171</f>
        <v>0</v>
      </c>
      <c r="K170" s="128">
        <f>'Daftar Pegawai'!Q171</f>
        <v>0</v>
      </c>
      <c r="L170" s="128">
        <f>'Daftar Pegawai'!S171</f>
        <v>0</v>
      </c>
      <c r="M170" s="128">
        <f>'Daftar Pegawai'!U171</f>
        <v>0</v>
      </c>
      <c r="N170" s="128">
        <f t="shared" si="5"/>
        <v>0</v>
      </c>
    </row>
    <row r="171" spans="1:14" x14ac:dyDescent="0.25">
      <c r="A171" s="121">
        <f t="shared" si="4"/>
        <v>168</v>
      </c>
      <c r="B171" s="121">
        <f>'Daftar Pegawai'!B172</f>
        <v>0</v>
      </c>
      <c r="C171" s="121">
        <f>'Daftar Pegawai'!C172</f>
        <v>0</v>
      </c>
      <c r="D171" s="128">
        <f>IF('Rekap Pemotongan'!F175="",0%,100%-'Rekap Pemotongan'!F175)</f>
        <v>1</v>
      </c>
      <c r="E171" s="128">
        <f>'Daftar Pegawai'!K172</f>
        <v>0</v>
      </c>
      <c r="F171" s="128">
        <f>'Rekap Harian'!H178
+'Rekap Harian'!O178
+'Rekap Harian'!V178
+'Rekap Harian'!AC178
+'Rekap Harian'!AJ178
+'Rekap Harian'!AQ178
+'Rekap Harian'!AX178
+'Rekap Harian'!BE178
+'Rekap Harian'!BL178
+'Rekap Harian'!BS178
+'Rekap Harian'!BZ178
+'Rekap Harian'!CG178
+'Rekap Harian'!CN178
+'Rekap Harian'!CU178
+'Rekap Harian'!DB178
+'Rekap Harian'!DI178
+'Rekap Harian'!DP178
+'Rekap Harian'!DW178
+'Rekap Harian'!ED178
+'Rekap Harian'!EK178
+'Rekap Harian'!ER178
+'Rekap Harian'!EY178
+'Rekap Harian'!FF178
+'Rekap Harian'!FM178
+'Rekap Harian'!FT178
+'Rekap Harian'!GA178
+'Rekap Harian'!GH178
+'Rekap Harian'!GO178
+'Rekap Harian'!GV178
+'Rekap Harian'!HC178
+'Rekap Harian'!HJ178</f>
        <v>0</v>
      </c>
      <c r="G171" s="128">
        <f>'Rekap Harian'!HN178*3%</f>
        <v>0</v>
      </c>
      <c r="H171" s="128">
        <f>'Rekap Harian'!I178
+'Rekap Harian'!J178
+'Rekap Harian'!P178
+'Rekap Harian'!Q178
+'Rekap Harian'!W178
+'Rekap Harian'!X178
+'Rekap Harian'!AD178
+'Rekap Harian'!AE178
+'Rekap Harian'!AK178
+'Rekap Harian'!AL178
+'Rekap Harian'!AR178
+'Rekap Harian'!AS178
+'Rekap Harian'!AY178
+'Rekap Harian'!AZ178
+'Rekap Harian'!BF178
+'Rekap Harian'!BG178
+'Rekap Harian'!BM178
+'Rekap Harian'!BN178
+'Rekap Harian'!BT178
+'Rekap Harian'!BU178
+'Rekap Harian'!CA178
+'Rekap Harian'!CB178
+'Rekap Harian'!CH178
+'Rekap Harian'!CI178
+'Rekap Harian'!CO178
+'Rekap Harian'!CP178
+'Rekap Harian'!CV178
+'Rekap Harian'!CW178
+'Rekap Harian'!DC178
+'Rekap Harian'!DD178
+'Rekap Harian'!DJ178
+'Rekap Harian'!AK178
+'Rekap Harian'!DQ178
+'Rekap Harian'!DR178
+'Rekap Harian'!DX178
+'Rekap Harian'!DY178
+'Rekap Harian'!EE178
+'Rekap Harian'!EF178
+'Rekap Harian'!EL178
+'Rekap Harian'!EM178
+'Rekap Harian'!ES178
+'Rekap Harian'!ET178
+'Rekap Harian'!EZ178
+'Rekap Harian'!FA178
+'Rekap Harian'!FG178
+'Rekap Harian'!FH178
+'Rekap Harian'!FN178
+'Rekap Harian'!FO178
+'Rekap Harian'!FU178
+'Rekap Harian'!FV178
+'Rekap Harian'!GB178
+'Rekap Harian'!GC178
+'Rekap Harian'!GI178
+'Rekap Harian'!GJ178
+'Rekap Harian'!GP178
+'Rekap Harian'!GQ178
+'Rekap Harian'!GW178
+'Rekap Harian'!GX178
+'Rekap Harian'!HD178
+'Rekap Harian'!HE178
+'Rekap Harian'!HK178
+'Rekap Harian'!HL178</f>
        <v>0</v>
      </c>
      <c r="I171" s="128">
        <f>'Daftar Pegawai'!M172</f>
        <v>0</v>
      </c>
      <c r="J171" s="128">
        <f>'Daftar Pegawai'!O172</f>
        <v>0</v>
      </c>
      <c r="K171" s="128">
        <f>'Daftar Pegawai'!Q172</f>
        <v>0</v>
      </c>
      <c r="L171" s="128">
        <f>'Daftar Pegawai'!S172</f>
        <v>0</v>
      </c>
      <c r="M171" s="128">
        <f>'Daftar Pegawai'!U172</f>
        <v>0</v>
      </c>
      <c r="N171" s="128">
        <f t="shared" si="5"/>
        <v>0</v>
      </c>
    </row>
    <row r="172" spans="1:14" x14ac:dyDescent="0.25">
      <c r="A172" s="121">
        <f t="shared" si="4"/>
        <v>169</v>
      </c>
      <c r="B172" s="121">
        <f>'Daftar Pegawai'!B173</f>
        <v>0</v>
      </c>
      <c r="C172" s="121">
        <f>'Daftar Pegawai'!C173</f>
        <v>0</v>
      </c>
      <c r="D172" s="128">
        <f>IF('Rekap Pemotongan'!F176="",0%,100%-'Rekap Pemotongan'!F176)</f>
        <v>1</v>
      </c>
      <c r="E172" s="128">
        <f>'Daftar Pegawai'!K173</f>
        <v>0</v>
      </c>
      <c r="F172" s="128">
        <f>'Rekap Harian'!H179
+'Rekap Harian'!O179
+'Rekap Harian'!V179
+'Rekap Harian'!AC179
+'Rekap Harian'!AJ179
+'Rekap Harian'!AQ179
+'Rekap Harian'!AX179
+'Rekap Harian'!BE179
+'Rekap Harian'!BL179
+'Rekap Harian'!BS179
+'Rekap Harian'!BZ179
+'Rekap Harian'!CG179
+'Rekap Harian'!CN179
+'Rekap Harian'!CU179
+'Rekap Harian'!DB179
+'Rekap Harian'!DI179
+'Rekap Harian'!DP179
+'Rekap Harian'!DW179
+'Rekap Harian'!ED179
+'Rekap Harian'!EK179
+'Rekap Harian'!ER179
+'Rekap Harian'!EY179
+'Rekap Harian'!FF179
+'Rekap Harian'!FM179
+'Rekap Harian'!FT179
+'Rekap Harian'!GA179
+'Rekap Harian'!GH179
+'Rekap Harian'!GO179
+'Rekap Harian'!GV179
+'Rekap Harian'!HC179
+'Rekap Harian'!HJ179</f>
        <v>0</v>
      </c>
      <c r="G172" s="128">
        <f>'Rekap Harian'!HN179*3%</f>
        <v>0</v>
      </c>
      <c r="H172" s="128">
        <f>'Rekap Harian'!I179
+'Rekap Harian'!J179
+'Rekap Harian'!P179
+'Rekap Harian'!Q179
+'Rekap Harian'!W179
+'Rekap Harian'!X179
+'Rekap Harian'!AD179
+'Rekap Harian'!AE179
+'Rekap Harian'!AK179
+'Rekap Harian'!AL179
+'Rekap Harian'!AR179
+'Rekap Harian'!AS179
+'Rekap Harian'!AY179
+'Rekap Harian'!AZ179
+'Rekap Harian'!BF179
+'Rekap Harian'!BG179
+'Rekap Harian'!BM179
+'Rekap Harian'!BN179
+'Rekap Harian'!BT179
+'Rekap Harian'!BU179
+'Rekap Harian'!CA179
+'Rekap Harian'!CB179
+'Rekap Harian'!CH179
+'Rekap Harian'!CI179
+'Rekap Harian'!CO179
+'Rekap Harian'!CP179
+'Rekap Harian'!CV179
+'Rekap Harian'!CW179
+'Rekap Harian'!DC179
+'Rekap Harian'!DD179
+'Rekap Harian'!DJ179
+'Rekap Harian'!AK179
+'Rekap Harian'!DQ179
+'Rekap Harian'!DR179
+'Rekap Harian'!DX179
+'Rekap Harian'!DY179
+'Rekap Harian'!EE179
+'Rekap Harian'!EF179
+'Rekap Harian'!EL179
+'Rekap Harian'!EM179
+'Rekap Harian'!ES179
+'Rekap Harian'!ET179
+'Rekap Harian'!EZ179
+'Rekap Harian'!FA179
+'Rekap Harian'!FG179
+'Rekap Harian'!FH179
+'Rekap Harian'!FN179
+'Rekap Harian'!FO179
+'Rekap Harian'!FU179
+'Rekap Harian'!FV179
+'Rekap Harian'!GB179
+'Rekap Harian'!GC179
+'Rekap Harian'!GI179
+'Rekap Harian'!GJ179
+'Rekap Harian'!GP179
+'Rekap Harian'!GQ179
+'Rekap Harian'!GW179
+'Rekap Harian'!GX179
+'Rekap Harian'!HD179
+'Rekap Harian'!HE179
+'Rekap Harian'!HK179
+'Rekap Harian'!HL179</f>
        <v>0</v>
      </c>
      <c r="I172" s="128">
        <f>'Daftar Pegawai'!M173</f>
        <v>0</v>
      </c>
      <c r="J172" s="128">
        <f>'Daftar Pegawai'!O173</f>
        <v>0</v>
      </c>
      <c r="K172" s="128">
        <f>'Daftar Pegawai'!Q173</f>
        <v>0</v>
      </c>
      <c r="L172" s="128">
        <f>'Daftar Pegawai'!S173</f>
        <v>0</v>
      </c>
      <c r="M172" s="128">
        <f>'Daftar Pegawai'!U173</f>
        <v>0</v>
      </c>
      <c r="N172" s="128">
        <f t="shared" si="5"/>
        <v>0</v>
      </c>
    </row>
    <row r="173" spans="1:14" x14ac:dyDescent="0.25">
      <c r="A173" s="121">
        <f t="shared" si="4"/>
        <v>170</v>
      </c>
      <c r="B173" s="121">
        <f>'Daftar Pegawai'!B174</f>
        <v>0</v>
      </c>
      <c r="C173" s="121">
        <f>'Daftar Pegawai'!C174</f>
        <v>0</v>
      </c>
      <c r="D173" s="128">
        <f>IF('Rekap Pemotongan'!F177="",0%,100%-'Rekap Pemotongan'!F177)</f>
        <v>1</v>
      </c>
      <c r="E173" s="128">
        <f>'Daftar Pegawai'!K174</f>
        <v>0</v>
      </c>
      <c r="F173" s="128">
        <f>'Rekap Harian'!H180
+'Rekap Harian'!O180
+'Rekap Harian'!V180
+'Rekap Harian'!AC180
+'Rekap Harian'!AJ180
+'Rekap Harian'!AQ180
+'Rekap Harian'!AX180
+'Rekap Harian'!BE180
+'Rekap Harian'!BL180
+'Rekap Harian'!BS180
+'Rekap Harian'!BZ180
+'Rekap Harian'!CG180
+'Rekap Harian'!CN180
+'Rekap Harian'!CU180
+'Rekap Harian'!DB180
+'Rekap Harian'!DI180
+'Rekap Harian'!DP180
+'Rekap Harian'!DW180
+'Rekap Harian'!ED180
+'Rekap Harian'!EK180
+'Rekap Harian'!ER180
+'Rekap Harian'!EY180
+'Rekap Harian'!FF180
+'Rekap Harian'!FM180
+'Rekap Harian'!FT180
+'Rekap Harian'!GA180
+'Rekap Harian'!GH180
+'Rekap Harian'!GO180
+'Rekap Harian'!GV180
+'Rekap Harian'!HC180
+'Rekap Harian'!HJ180</f>
        <v>0</v>
      </c>
      <c r="G173" s="128">
        <f>'Rekap Harian'!HN180*3%</f>
        <v>0</v>
      </c>
      <c r="H173" s="128">
        <f>'Rekap Harian'!I180
+'Rekap Harian'!J180
+'Rekap Harian'!P180
+'Rekap Harian'!Q180
+'Rekap Harian'!W180
+'Rekap Harian'!X180
+'Rekap Harian'!AD180
+'Rekap Harian'!AE180
+'Rekap Harian'!AK180
+'Rekap Harian'!AL180
+'Rekap Harian'!AR180
+'Rekap Harian'!AS180
+'Rekap Harian'!AY180
+'Rekap Harian'!AZ180
+'Rekap Harian'!BF180
+'Rekap Harian'!BG180
+'Rekap Harian'!BM180
+'Rekap Harian'!BN180
+'Rekap Harian'!BT180
+'Rekap Harian'!BU180
+'Rekap Harian'!CA180
+'Rekap Harian'!CB180
+'Rekap Harian'!CH180
+'Rekap Harian'!CI180
+'Rekap Harian'!CO180
+'Rekap Harian'!CP180
+'Rekap Harian'!CV180
+'Rekap Harian'!CW180
+'Rekap Harian'!DC180
+'Rekap Harian'!DD180
+'Rekap Harian'!DJ180
+'Rekap Harian'!AK180
+'Rekap Harian'!DQ180
+'Rekap Harian'!DR180
+'Rekap Harian'!DX180
+'Rekap Harian'!DY180
+'Rekap Harian'!EE180
+'Rekap Harian'!EF180
+'Rekap Harian'!EL180
+'Rekap Harian'!EM180
+'Rekap Harian'!ES180
+'Rekap Harian'!ET180
+'Rekap Harian'!EZ180
+'Rekap Harian'!FA180
+'Rekap Harian'!FG180
+'Rekap Harian'!FH180
+'Rekap Harian'!FN180
+'Rekap Harian'!FO180
+'Rekap Harian'!FU180
+'Rekap Harian'!FV180
+'Rekap Harian'!GB180
+'Rekap Harian'!GC180
+'Rekap Harian'!GI180
+'Rekap Harian'!GJ180
+'Rekap Harian'!GP180
+'Rekap Harian'!GQ180
+'Rekap Harian'!GW180
+'Rekap Harian'!GX180
+'Rekap Harian'!HD180
+'Rekap Harian'!HE180
+'Rekap Harian'!HK180
+'Rekap Harian'!HL180</f>
        <v>0</v>
      </c>
      <c r="I173" s="128">
        <f>'Daftar Pegawai'!M174</f>
        <v>0</v>
      </c>
      <c r="J173" s="128">
        <f>'Daftar Pegawai'!O174</f>
        <v>0</v>
      </c>
      <c r="K173" s="128">
        <f>'Daftar Pegawai'!Q174</f>
        <v>0</v>
      </c>
      <c r="L173" s="128">
        <f>'Daftar Pegawai'!S174</f>
        <v>0</v>
      </c>
      <c r="M173" s="128">
        <f>'Daftar Pegawai'!U174</f>
        <v>0</v>
      </c>
      <c r="N173" s="128">
        <f t="shared" si="5"/>
        <v>0</v>
      </c>
    </row>
    <row r="174" spans="1:14" x14ac:dyDescent="0.25">
      <c r="A174" s="121">
        <f t="shared" si="4"/>
        <v>171</v>
      </c>
      <c r="B174" s="121">
        <f>'Daftar Pegawai'!B175</f>
        <v>0</v>
      </c>
      <c r="C174" s="121">
        <f>'Daftar Pegawai'!C175</f>
        <v>0</v>
      </c>
      <c r="D174" s="128">
        <f>IF('Rekap Pemotongan'!F178="",0%,100%-'Rekap Pemotongan'!F178)</f>
        <v>1</v>
      </c>
      <c r="E174" s="128">
        <f>'Daftar Pegawai'!K175</f>
        <v>0</v>
      </c>
      <c r="F174" s="128">
        <f>'Rekap Harian'!H181
+'Rekap Harian'!O181
+'Rekap Harian'!V181
+'Rekap Harian'!AC181
+'Rekap Harian'!AJ181
+'Rekap Harian'!AQ181
+'Rekap Harian'!AX181
+'Rekap Harian'!BE181
+'Rekap Harian'!BL181
+'Rekap Harian'!BS181
+'Rekap Harian'!BZ181
+'Rekap Harian'!CG181
+'Rekap Harian'!CN181
+'Rekap Harian'!CU181
+'Rekap Harian'!DB181
+'Rekap Harian'!DI181
+'Rekap Harian'!DP181
+'Rekap Harian'!DW181
+'Rekap Harian'!ED181
+'Rekap Harian'!EK181
+'Rekap Harian'!ER181
+'Rekap Harian'!EY181
+'Rekap Harian'!FF181
+'Rekap Harian'!FM181
+'Rekap Harian'!FT181
+'Rekap Harian'!GA181
+'Rekap Harian'!GH181
+'Rekap Harian'!GO181
+'Rekap Harian'!GV181
+'Rekap Harian'!HC181
+'Rekap Harian'!HJ181</f>
        <v>0</v>
      </c>
      <c r="G174" s="128">
        <f>'Rekap Harian'!HN181*3%</f>
        <v>0</v>
      </c>
      <c r="H174" s="128">
        <f>'Rekap Harian'!I181
+'Rekap Harian'!J181
+'Rekap Harian'!P181
+'Rekap Harian'!Q181
+'Rekap Harian'!W181
+'Rekap Harian'!X181
+'Rekap Harian'!AD181
+'Rekap Harian'!AE181
+'Rekap Harian'!AK181
+'Rekap Harian'!AL181
+'Rekap Harian'!AR181
+'Rekap Harian'!AS181
+'Rekap Harian'!AY181
+'Rekap Harian'!AZ181
+'Rekap Harian'!BF181
+'Rekap Harian'!BG181
+'Rekap Harian'!BM181
+'Rekap Harian'!BN181
+'Rekap Harian'!BT181
+'Rekap Harian'!BU181
+'Rekap Harian'!CA181
+'Rekap Harian'!CB181
+'Rekap Harian'!CH181
+'Rekap Harian'!CI181
+'Rekap Harian'!CO181
+'Rekap Harian'!CP181
+'Rekap Harian'!CV181
+'Rekap Harian'!CW181
+'Rekap Harian'!DC181
+'Rekap Harian'!DD181
+'Rekap Harian'!DJ181
+'Rekap Harian'!AK181
+'Rekap Harian'!DQ181
+'Rekap Harian'!DR181
+'Rekap Harian'!DX181
+'Rekap Harian'!DY181
+'Rekap Harian'!EE181
+'Rekap Harian'!EF181
+'Rekap Harian'!EL181
+'Rekap Harian'!EM181
+'Rekap Harian'!ES181
+'Rekap Harian'!ET181
+'Rekap Harian'!EZ181
+'Rekap Harian'!FA181
+'Rekap Harian'!FG181
+'Rekap Harian'!FH181
+'Rekap Harian'!FN181
+'Rekap Harian'!FO181
+'Rekap Harian'!FU181
+'Rekap Harian'!FV181
+'Rekap Harian'!GB181
+'Rekap Harian'!GC181
+'Rekap Harian'!GI181
+'Rekap Harian'!GJ181
+'Rekap Harian'!GP181
+'Rekap Harian'!GQ181
+'Rekap Harian'!GW181
+'Rekap Harian'!GX181
+'Rekap Harian'!HD181
+'Rekap Harian'!HE181
+'Rekap Harian'!HK181
+'Rekap Harian'!HL181</f>
        <v>0</v>
      </c>
      <c r="I174" s="128">
        <f>'Daftar Pegawai'!M175</f>
        <v>0</v>
      </c>
      <c r="J174" s="128">
        <f>'Daftar Pegawai'!O175</f>
        <v>0</v>
      </c>
      <c r="K174" s="128">
        <f>'Daftar Pegawai'!Q175</f>
        <v>0</v>
      </c>
      <c r="L174" s="128">
        <f>'Daftar Pegawai'!S175</f>
        <v>0</v>
      </c>
      <c r="M174" s="128">
        <f>'Daftar Pegawai'!U175</f>
        <v>0</v>
      </c>
      <c r="N174" s="128">
        <f t="shared" si="5"/>
        <v>0</v>
      </c>
    </row>
    <row r="175" spans="1:14" x14ac:dyDescent="0.25">
      <c r="A175" s="121">
        <f t="shared" si="4"/>
        <v>172</v>
      </c>
      <c r="B175" s="121">
        <f>'Daftar Pegawai'!B176</f>
        <v>0</v>
      </c>
      <c r="C175" s="121">
        <f>'Daftar Pegawai'!C176</f>
        <v>0</v>
      </c>
      <c r="D175" s="128">
        <f>IF('Rekap Pemotongan'!F179="",0%,100%-'Rekap Pemotongan'!F179)</f>
        <v>1</v>
      </c>
      <c r="E175" s="128">
        <f>'Daftar Pegawai'!K176</f>
        <v>0</v>
      </c>
      <c r="F175" s="128">
        <f>'Rekap Harian'!H182
+'Rekap Harian'!O182
+'Rekap Harian'!V182
+'Rekap Harian'!AC182
+'Rekap Harian'!AJ182
+'Rekap Harian'!AQ182
+'Rekap Harian'!AX182
+'Rekap Harian'!BE182
+'Rekap Harian'!BL182
+'Rekap Harian'!BS182
+'Rekap Harian'!BZ182
+'Rekap Harian'!CG182
+'Rekap Harian'!CN182
+'Rekap Harian'!CU182
+'Rekap Harian'!DB182
+'Rekap Harian'!DI182
+'Rekap Harian'!DP182
+'Rekap Harian'!DW182
+'Rekap Harian'!ED182
+'Rekap Harian'!EK182
+'Rekap Harian'!ER182
+'Rekap Harian'!EY182
+'Rekap Harian'!FF182
+'Rekap Harian'!FM182
+'Rekap Harian'!FT182
+'Rekap Harian'!GA182
+'Rekap Harian'!GH182
+'Rekap Harian'!GO182
+'Rekap Harian'!GV182
+'Rekap Harian'!HC182
+'Rekap Harian'!HJ182</f>
        <v>0</v>
      </c>
      <c r="G175" s="128">
        <f>'Rekap Harian'!HN182*3%</f>
        <v>0</v>
      </c>
      <c r="H175" s="128">
        <f>'Rekap Harian'!I182
+'Rekap Harian'!J182
+'Rekap Harian'!P182
+'Rekap Harian'!Q182
+'Rekap Harian'!W182
+'Rekap Harian'!X182
+'Rekap Harian'!AD182
+'Rekap Harian'!AE182
+'Rekap Harian'!AK182
+'Rekap Harian'!AL182
+'Rekap Harian'!AR182
+'Rekap Harian'!AS182
+'Rekap Harian'!AY182
+'Rekap Harian'!AZ182
+'Rekap Harian'!BF182
+'Rekap Harian'!BG182
+'Rekap Harian'!BM182
+'Rekap Harian'!BN182
+'Rekap Harian'!BT182
+'Rekap Harian'!BU182
+'Rekap Harian'!CA182
+'Rekap Harian'!CB182
+'Rekap Harian'!CH182
+'Rekap Harian'!CI182
+'Rekap Harian'!CO182
+'Rekap Harian'!CP182
+'Rekap Harian'!CV182
+'Rekap Harian'!CW182
+'Rekap Harian'!DC182
+'Rekap Harian'!DD182
+'Rekap Harian'!DJ182
+'Rekap Harian'!AK182
+'Rekap Harian'!DQ182
+'Rekap Harian'!DR182
+'Rekap Harian'!DX182
+'Rekap Harian'!DY182
+'Rekap Harian'!EE182
+'Rekap Harian'!EF182
+'Rekap Harian'!EL182
+'Rekap Harian'!EM182
+'Rekap Harian'!ES182
+'Rekap Harian'!ET182
+'Rekap Harian'!EZ182
+'Rekap Harian'!FA182
+'Rekap Harian'!FG182
+'Rekap Harian'!FH182
+'Rekap Harian'!FN182
+'Rekap Harian'!FO182
+'Rekap Harian'!FU182
+'Rekap Harian'!FV182
+'Rekap Harian'!GB182
+'Rekap Harian'!GC182
+'Rekap Harian'!GI182
+'Rekap Harian'!GJ182
+'Rekap Harian'!GP182
+'Rekap Harian'!GQ182
+'Rekap Harian'!GW182
+'Rekap Harian'!GX182
+'Rekap Harian'!HD182
+'Rekap Harian'!HE182
+'Rekap Harian'!HK182
+'Rekap Harian'!HL182</f>
        <v>0</v>
      </c>
      <c r="I175" s="128">
        <f>'Daftar Pegawai'!M176</f>
        <v>0</v>
      </c>
      <c r="J175" s="128">
        <f>'Daftar Pegawai'!O176</f>
        <v>0</v>
      </c>
      <c r="K175" s="128">
        <f>'Daftar Pegawai'!Q176</f>
        <v>0</v>
      </c>
      <c r="L175" s="128">
        <f>'Daftar Pegawai'!S176</f>
        <v>0</v>
      </c>
      <c r="M175" s="128">
        <f>'Daftar Pegawai'!U176</f>
        <v>0</v>
      </c>
      <c r="N175" s="128">
        <f t="shared" si="5"/>
        <v>0</v>
      </c>
    </row>
    <row r="176" spans="1:14" x14ac:dyDescent="0.25">
      <c r="A176" s="121">
        <f t="shared" si="4"/>
        <v>173</v>
      </c>
      <c r="B176" s="121">
        <f>'Daftar Pegawai'!B177</f>
        <v>0</v>
      </c>
      <c r="C176" s="121">
        <f>'Daftar Pegawai'!C177</f>
        <v>0</v>
      </c>
      <c r="D176" s="128">
        <f>IF('Rekap Pemotongan'!F180="",0%,100%-'Rekap Pemotongan'!F180)</f>
        <v>1</v>
      </c>
      <c r="E176" s="128">
        <f>'Daftar Pegawai'!K177</f>
        <v>0</v>
      </c>
      <c r="F176" s="128">
        <f>'Rekap Harian'!H183
+'Rekap Harian'!O183
+'Rekap Harian'!V183
+'Rekap Harian'!AC183
+'Rekap Harian'!AJ183
+'Rekap Harian'!AQ183
+'Rekap Harian'!AX183
+'Rekap Harian'!BE183
+'Rekap Harian'!BL183
+'Rekap Harian'!BS183
+'Rekap Harian'!BZ183
+'Rekap Harian'!CG183
+'Rekap Harian'!CN183
+'Rekap Harian'!CU183
+'Rekap Harian'!DB183
+'Rekap Harian'!DI183
+'Rekap Harian'!DP183
+'Rekap Harian'!DW183
+'Rekap Harian'!ED183
+'Rekap Harian'!EK183
+'Rekap Harian'!ER183
+'Rekap Harian'!EY183
+'Rekap Harian'!FF183
+'Rekap Harian'!FM183
+'Rekap Harian'!FT183
+'Rekap Harian'!GA183
+'Rekap Harian'!GH183
+'Rekap Harian'!GO183
+'Rekap Harian'!GV183
+'Rekap Harian'!HC183
+'Rekap Harian'!HJ183</f>
        <v>0</v>
      </c>
      <c r="G176" s="128">
        <f>'Rekap Harian'!HN183*3%</f>
        <v>0</v>
      </c>
      <c r="H176" s="128">
        <f>'Rekap Harian'!I183
+'Rekap Harian'!J183
+'Rekap Harian'!P183
+'Rekap Harian'!Q183
+'Rekap Harian'!W183
+'Rekap Harian'!X183
+'Rekap Harian'!AD183
+'Rekap Harian'!AE183
+'Rekap Harian'!AK183
+'Rekap Harian'!AL183
+'Rekap Harian'!AR183
+'Rekap Harian'!AS183
+'Rekap Harian'!AY183
+'Rekap Harian'!AZ183
+'Rekap Harian'!BF183
+'Rekap Harian'!BG183
+'Rekap Harian'!BM183
+'Rekap Harian'!BN183
+'Rekap Harian'!BT183
+'Rekap Harian'!BU183
+'Rekap Harian'!CA183
+'Rekap Harian'!CB183
+'Rekap Harian'!CH183
+'Rekap Harian'!CI183
+'Rekap Harian'!CO183
+'Rekap Harian'!CP183
+'Rekap Harian'!CV183
+'Rekap Harian'!CW183
+'Rekap Harian'!DC183
+'Rekap Harian'!DD183
+'Rekap Harian'!DJ183
+'Rekap Harian'!AK183
+'Rekap Harian'!DQ183
+'Rekap Harian'!DR183
+'Rekap Harian'!DX183
+'Rekap Harian'!DY183
+'Rekap Harian'!EE183
+'Rekap Harian'!EF183
+'Rekap Harian'!EL183
+'Rekap Harian'!EM183
+'Rekap Harian'!ES183
+'Rekap Harian'!ET183
+'Rekap Harian'!EZ183
+'Rekap Harian'!FA183
+'Rekap Harian'!FG183
+'Rekap Harian'!FH183
+'Rekap Harian'!FN183
+'Rekap Harian'!FO183
+'Rekap Harian'!FU183
+'Rekap Harian'!FV183
+'Rekap Harian'!GB183
+'Rekap Harian'!GC183
+'Rekap Harian'!GI183
+'Rekap Harian'!GJ183
+'Rekap Harian'!GP183
+'Rekap Harian'!GQ183
+'Rekap Harian'!GW183
+'Rekap Harian'!GX183
+'Rekap Harian'!HD183
+'Rekap Harian'!HE183
+'Rekap Harian'!HK183
+'Rekap Harian'!HL183</f>
        <v>0</v>
      </c>
      <c r="I176" s="128">
        <f>'Daftar Pegawai'!M177</f>
        <v>0</v>
      </c>
      <c r="J176" s="128">
        <f>'Daftar Pegawai'!O177</f>
        <v>0</v>
      </c>
      <c r="K176" s="128">
        <f>'Daftar Pegawai'!Q177</f>
        <v>0</v>
      </c>
      <c r="L176" s="128">
        <f>'Daftar Pegawai'!S177</f>
        <v>0</v>
      </c>
      <c r="M176" s="128">
        <f>'Daftar Pegawai'!U177</f>
        <v>0</v>
      </c>
      <c r="N176" s="128">
        <f t="shared" si="5"/>
        <v>0</v>
      </c>
    </row>
    <row r="177" spans="1:14" x14ac:dyDescent="0.25">
      <c r="A177" s="121">
        <f t="shared" si="4"/>
        <v>174</v>
      </c>
      <c r="B177" s="121">
        <f>'Daftar Pegawai'!B178</f>
        <v>0</v>
      </c>
      <c r="C177" s="121">
        <f>'Daftar Pegawai'!C178</f>
        <v>0</v>
      </c>
      <c r="D177" s="128">
        <f>IF('Rekap Pemotongan'!F181="",0%,100%-'Rekap Pemotongan'!F181)</f>
        <v>1</v>
      </c>
      <c r="E177" s="128">
        <f>'Daftar Pegawai'!K178</f>
        <v>0</v>
      </c>
      <c r="F177" s="128">
        <f>'Rekap Harian'!H184
+'Rekap Harian'!O184
+'Rekap Harian'!V184
+'Rekap Harian'!AC184
+'Rekap Harian'!AJ184
+'Rekap Harian'!AQ184
+'Rekap Harian'!AX184
+'Rekap Harian'!BE184
+'Rekap Harian'!BL184
+'Rekap Harian'!BS184
+'Rekap Harian'!BZ184
+'Rekap Harian'!CG184
+'Rekap Harian'!CN184
+'Rekap Harian'!CU184
+'Rekap Harian'!DB184
+'Rekap Harian'!DI184
+'Rekap Harian'!DP184
+'Rekap Harian'!DW184
+'Rekap Harian'!ED184
+'Rekap Harian'!EK184
+'Rekap Harian'!ER184
+'Rekap Harian'!EY184
+'Rekap Harian'!FF184
+'Rekap Harian'!FM184
+'Rekap Harian'!FT184
+'Rekap Harian'!GA184
+'Rekap Harian'!GH184
+'Rekap Harian'!GO184
+'Rekap Harian'!GV184
+'Rekap Harian'!HC184
+'Rekap Harian'!HJ184</f>
        <v>0</v>
      </c>
      <c r="G177" s="128">
        <f>'Rekap Harian'!HN184*3%</f>
        <v>0</v>
      </c>
      <c r="H177" s="128">
        <f>'Rekap Harian'!I184
+'Rekap Harian'!J184
+'Rekap Harian'!P184
+'Rekap Harian'!Q184
+'Rekap Harian'!W184
+'Rekap Harian'!X184
+'Rekap Harian'!AD184
+'Rekap Harian'!AE184
+'Rekap Harian'!AK184
+'Rekap Harian'!AL184
+'Rekap Harian'!AR184
+'Rekap Harian'!AS184
+'Rekap Harian'!AY184
+'Rekap Harian'!AZ184
+'Rekap Harian'!BF184
+'Rekap Harian'!BG184
+'Rekap Harian'!BM184
+'Rekap Harian'!BN184
+'Rekap Harian'!BT184
+'Rekap Harian'!BU184
+'Rekap Harian'!CA184
+'Rekap Harian'!CB184
+'Rekap Harian'!CH184
+'Rekap Harian'!CI184
+'Rekap Harian'!CO184
+'Rekap Harian'!CP184
+'Rekap Harian'!CV184
+'Rekap Harian'!CW184
+'Rekap Harian'!DC184
+'Rekap Harian'!DD184
+'Rekap Harian'!DJ184
+'Rekap Harian'!AK184
+'Rekap Harian'!DQ184
+'Rekap Harian'!DR184
+'Rekap Harian'!DX184
+'Rekap Harian'!DY184
+'Rekap Harian'!EE184
+'Rekap Harian'!EF184
+'Rekap Harian'!EL184
+'Rekap Harian'!EM184
+'Rekap Harian'!ES184
+'Rekap Harian'!ET184
+'Rekap Harian'!EZ184
+'Rekap Harian'!FA184
+'Rekap Harian'!FG184
+'Rekap Harian'!FH184
+'Rekap Harian'!FN184
+'Rekap Harian'!FO184
+'Rekap Harian'!FU184
+'Rekap Harian'!FV184
+'Rekap Harian'!GB184
+'Rekap Harian'!GC184
+'Rekap Harian'!GI184
+'Rekap Harian'!GJ184
+'Rekap Harian'!GP184
+'Rekap Harian'!GQ184
+'Rekap Harian'!GW184
+'Rekap Harian'!GX184
+'Rekap Harian'!HD184
+'Rekap Harian'!HE184
+'Rekap Harian'!HK184
+'Rekap Harian'!HL184</f>
        <v>0</v>
      </c>
      <c r="I177" s="128">
        <f>'Daftar Pegawai'!M178</f>
        <v>0</v>
      </c>
      <c r="J177" s="128">
        <f>'Daftar Pegawai'!O178</f>
        <v>0</v>
      </c>
      <c r="K177" s="128">
        <f>'Daftar Pegawai'!Q178</f>
        <v>0</v>
      </c>
      <c r="L177" s="128">
        <f>'Daftar Pegawai'!S178</f>
        <v>0</v>
      </c>
      <c r="M177" s="128">
        <f>'Daftar Pegawai'!U178</f>
        <v>0</v>
      </c>
      <c r="N177" s="128">
        <f t="shared" si="5"/>
        <v>0</v>
      </c>
    </row>
    <row r="178" spans="1:14" x14ac:dyDescent="0.25">
      <c r="A178" s="121">
        <f t="shared" si="4"/>
        <v>175</v>
      </c>
      <c r="B178" s="121">
        <f>'Daftar Pegawai'!B179</f>
        <v>0</v>
      </c>
      <c r="C178" s="121">
        <f>'Daftar Pegawai'!C179</f>
        <v>0</v>
      </c>
      <c r="D178" s="128">
        <f>IF('Rekap Pemotongan'!F182="",0%,100%-'Rekap Pemotongan'!F182)</f>
        <v>1</v>
      </c>
      <c r="E178" s="128">
        <f>'Daftar Pegawai'!K179</f>
        <v>0</v>
      </c>
      <c r="F178" s="128">
        <f>'Rekap Harian'!H185
+'Rekap Harian'!O185
+'Rekap Harian'!V185
+'Rekap Harian'!AC185
+'Rekap Harian'!AJ185
+'Rekap Harian'!AQ185
+'Rekap Harian'!AX185
+'Rekap Harian'!BE185
+'Rekap Harian'!BL185
+'Rekap Harian'!BS185
+'Rekap Harian'!BZ185
+'Rekap Harian'!CG185
+'Rekap Harian'!CN185
+'Rekap Harian'!CU185
+'Rekap Harian'!DB185
+'Rekap Harian'!DI185
+'Rekap Harian'!DP185
+'Rekap Harian'!DW185
+'Rekap Harian'!ED185
+'Rekap Harian'!EK185
+'Rekap Harian'!ER185
+'Rekap Harian'!EY185
+'Rekap Harian'!FF185
+'Rekap Harian'!FM185
+'Rekap Harian'!FT185
+'Rekap Harian'!GA185
+'Rekap Harian'!GH185
+'Rekap Harian'!GO185
+'Rekap Harian'!GV185
+'Rekap Harian'!HC185
+'Rekap Harian'!HJ185</f>
        <v>0</v>
      </c>
      <c r="G178" s="128">
        <f>'Rekap Harian'!HN185*3%</f>
        <v>0</v>
      </c>
      <c r="H178" s="128">
        <f>'Rekap Harian'!I185
+'Rekap Harian'!J185
+'Rekap Harian'!P185
+'Rekap Harian'!Q185
+'Rekap Harian'!W185
+'Rekap Harian'!X185
+'Rekap Harian'!AD185
+'Rekap Harian'!AE185
+'Rekap Harian'!AK185
+'Rekap Harian'!AL185
+'Rekap Harian'!AR185
+'Rekap Harian'!AS185
+'Rekap Harian'!AY185
+'Rekap Harian'!AZ185
+'Rekap Harian'!BF185
+'Rekap Harian'!BG185
+'Rekap Harian'!BM185
+'Rekap Harian'!BN185
+'Rekap Harian'!BT185
+'Rekap Harian'!BU185
+'Rekap Harian'!CA185
+'Rekap Harian'!CB185
+'Rekap Harian'!CH185
+'Rekap Harian'!CI185
+'Rekap Harian'!CO185
+'Rekap Harian'!CP185
+'Rekap Harian'!CV185
+'Rekap Harian'!CW185
+'Rekap Harian'!DC185
+'Rekap Harian'!DD185
+'Rekap Harian'!DJ185
+'Rekap Harian'!AK185
+'Rekap Harian'!DQ185
+'Rekap Harian'!DR185
+'Rekap Harian'!DX185
+'Rekap Harian'!DY185
+'Rekap Harian'!EE185
+'Rekap Harian'!EF185
+'Rekap Harian'!EL185
+'Rekap Harian'!EM185
+'Rekap Harian'!ES185
+'Rekap Harian'!ET185
+'Rekap Harian'!EZ185
+'Rekap Harian'!FA185
+'Rekap Harian'!FG185
+'Rekap Harian'!FH185
+'Rekap Harian'!FN185
+'Rekap Harian'!FO185
+'Rekap Harian'!FU185
+'Rekap Harian'!FV185
+'Rekap Harian'!GB185
+'Rekap Harian'!GC185
+'Rekap Harian'!GI185
+'Rekap Harian'!GJ185
+'Rekap Harian'!GP185
+'Rekap Harian'!GQ185
+'Rekap Harian'!GW185
+'Rekap Harian'!GX185
+'Rekap Harian'!HD185
+'Rekap Harian'!HE185
+'Rekap Harian'!HK185
+'Rekap Harian'!HL185</f>
        <v>0</v>
      </c>
      <c r="I178" s="128">
        <f>'Daftar Pegawai'!M179</f>
        <v>0</v>
      </c>
      <c r="J178" s="128">
        <f>'Daftar Pegawai'!O179</f>
        <v>0</v>
      </c>
      <c r="K178" s="128">
        <f>'Daftar Pegawai'!Q179</f>
        <v>0</v>
      </c>
      <c r="L178" s="128">
        <f>'Daftar Pegawai'!S179</f>
        <v>0</v>
      </c>
      <c r="M178" s="128">
        <f>'Daftar Pegawai'!U179</f>
        <v>0</v>
      </c>
      <c r="N178" s="128">
        <f t="shared" si="5"/>
        <v>0</v>
      </c>
    </row>
    <row r="179" spans="1:14" x14ac:dyDescent="0.25">
      <c r="A179" s="121">
        <f t="shared" si="4"/>
        <v>176</v>
      </c>
      <c r="B179" s="121">
        <f>'Daftar Pegawai'!B180</f>
        <v>0</v>
      </c>
      <c r="C179" s="121">
        <f>'Daftar Pegawai'!C180</f>
        <v>0</v>
      </c>
      <c r="D179" s="128">
        <f>IF('Rekap Pemotongan'!F183="",0%,100%-'Rekap Pemotongan'!F183)</f>
        <v>1</v>
      </c>
      <c r="E179" s="128">
        <f>'Daftar Pegawai'!K180</f>
        <v>0</v>
      </c>
      <c r="F179" s="128">
        <f>'Rekap Harian'!H186
+'Rekap Harian'!O186
+'Rekap Harian'!V186
+'Rekap Harian'!AC186
+'Rekap Harian'!AJ186
+'Rekap Harian'!AQ186
+'Rekap Harian'!AX186
+'Rekap Harian'!BE186
+'Rekap Harian'!BL186
+'Rekap Harian'!BS186
+'Rekap Harian'!BZ186
+'Rekap Harian'!CG186
+'Rekap Harian'!CN186
+'Rekap Harian'!CU186
+'Rekap Harian'!DB186
+'Rekap Harian'!DI186
+'Rekap Harian'!DP186
+'Rekap Harian'!DW186
+'Rekap Harian'!ED186
+'Rekap Harian'!EK186
+'Rekap Harian'!ER186
+'Rekap Harian'!EY186
+'Rekap Harian'!FF186
+'Rekap Harian'!FM186
+'Rekap Harian'!FT186
+'Rekap Harian'!GA186
+'Rekap Harian'!GH186
+'Rekap Harian'!GO186
+'Rekap Harian'!GV186
+'Rekap Harian'!HC186
+'Rekap Harian'!HJ186</f>
        <v>0</v>
      </c>
      <c r="G179" s="128">
        <f>'Rekap Harian'!HN186*3%</f>
        <v>0</v>
      </c>
      <c r="H179" s="128">
        <f>'Rekap Harian'!I186
+'Rekap Harian'!J186
+'Rekap Harian'!P186
+'Rekap Harian'!Q186
+'Rekap Harian'!W186
+'Rekap Harian'!X186
+'Rekap Harian'!AD186
+'Rekap Harian'!AE186
+'Rekap Harian'!AK186
+'Rekap Harian'!AL186
+'Rekap Harian'!AR186
+'Rekap Harian'!AS186
+'Rekap Harian'!AY186
+'Rekap Harian'!AZ186
+'Rekap Harian'!BF186
+'Rekap Harian'!BG186
+'Rekap Harian'!BM186
+'Rekap Harian'!BN186
+'Rekap Harian'!BT186
+'Rekap Harian'!BU186
+'Rekap Harian'!CA186
+'Rekap Harian'!CB186
+'Rekap Harian'!CH186
+'Rekap Harian'!CI186
+'Rekap Harian'!CO186
+'Rekap Harian'!CP186
+'Rekap Harian'!CV186
+'Rekap Harian'!CW186
+'Rekap Harian'!DC186
+'Rekap Harian'!DD186
+'Rekap Harian'!DJ186
+'Rekap Harian'!AK186
+'Rekap Harian'!DQ186
+'Rekap Harian'!DR186
+'Rekap Harian'!DX186
+'Rekap Harian'!DY186
+'Rekap Harian'!EE186
+'Rekap Harian'!EF186
+'Rekap Harian'!EL186
+'Rekap Harian'!EM186
+'Rekap Harian'!ES186
+'Rekap Harian'!ET186
+'Rekap Harian'!EZ186
+'Rekap Harian'!FA186
+'Rekap Harian'!FG186
+'Rekap Harian'!FH186
+'Rekap Harian'!FN186
+'Rekap Harian'!FO186
+'Rekap Harian'!FU186
+'Rekap Harian'!FV186
+'Rekap Harian'!GB186
+'Rekap Harian'!GC186
+'Rekap Harian'!GI186
+'Rekap Harian'!GJ186
+'Rekap Harian'!GP186
+'Rekap Harian'!GQ186
+'Rekap Harian'!GW186
+'Rekap Harian'!GX186
+'Rekap Harian'!HD186
+'Rekap Harian'!HE186
+'Rekap Harian'!HK186
+'Rekap Harian'!HL186</f>
        <v>0</v>
      </c>
      <c r="I179" s="128">
        <f>'Daftar Pegawai'!M180</f>
        <v>0</v>
      </c>
      <c r="J179" s="128">
        <f>'Daftar Pegawai'!O180</f>
        <v>0</v>
      </c>
      <c r="K179" s="128">
        <f>'Daftar Pegawai'!Q180</f>
        <v>0</v>
      </c>
      <c r="L179" s="128">
        <f>'Daftar Pegawai'!S180</f>
        <v>0</v>
      </c>
      <c r="M179" s="128">
        <f>'Daftar Pegawai'!U180</f>
        <v>0</v>
      </c>
      <c r="N179" s="128">
        <f t="shared" si="5"/>
        <v>0</v>
      </c>
    </row>
    <row r="180" spans="1:14" x14ac:dyDescent="0.25">
      <c r="A180" s="121">
        <f t="shared" si="4"/>
        <v>177</v>
      </c>
      <c r="B180" s="121">
        <f>'Daftar Pegawai'!B181</f>
        <v>0</v>
      </c>
      <c r="C180" s="121">
        <f>'Daftar Pegawai'!C181</f>
        <v>0</v>
      </c>
      <c r="D180" s="128">
        <f>IF('Rekap Pemotongan'!F184="",0%,100%-'Rekap Pemotongan'!F184)</f>
        <v>1</v>
      </c>
      <c r="E180" s="128">
        <f>'Daftar Pegawai'!K181</f>
        <v>0</v>
      </c>
      <c r="F180" s="128">
        <f>'Rekap Harian'!H187
+'Rekap Harian'!O187
+'Rekap Harian'!V187
+'Rekap Harian'!AC187
+'Rekap Harian'!AJ187
+'Rekap Harian'!AQ187
+'Rekap Harian'!AX187
+'Rekap Harian'!BE187
+'Rekap Harian'!BL187
+'Rekap Harian'!BS187
+'Rekap Harian'!BZ187
+'Rekap Harian'!CG187
+'Rekap Harian'!CN187
+'Rekap Harian'!CU187
+'Rekap Harian'!DB187
+'Rekap Harian'!DI187
+'Rekap Harian'!DP187
+'Rekap Harian'!DW187
+'Rekap Harian'!ED187
+'Rekap Harian'!EK187
+'Rekap Harian'!ER187
+'Rekap Harian'!EY187
+'Rekap Harian'!FF187
+'Rekap Harian'!FM187
+'Rekap Harian'!FT187
+'Rekap Harian'!GA187
+'Rekap Harian'!GH187
+'Rekap Harian'!GO187
+'Rekap Harian'!GV187
+'Rekap Harian'!HC187
+'Rekap Harian'!HJ187</f>
        <v>0</v>
      </c>
      <c r="G180" s="128">
        <f>'Rekap Harian'!HN187*3%</f>
        <v>0</v>
      </c>
      <c r="H180" s="128">
        <f>'Rekap Harian'!I187
+'Rekap Harian'!J187
+'Rekap Harian'!P187
+'Rekap Harian'!Q187
+'Rekap Harian'!W187
+'Rekap Harian'!X187
+'Rekap Harian'!AD187
+'Rekap Harian'!AE187
+'Rekap Harian'!AK187
+'Rekap Harian'!AL187
+'Rekap Harian'!AR187
+'Rekap Harian'!AS187
+'Rekap Harian'!AY187
+'Rekap Harian'!AZ187
+'Rekap Harian'!BF187
+'Rekap Harian'!BG187
+'Rekap Harian'!BM187
+'Rekap Harian'!BN187
+'Rekap Harian'!BT187
+'Rekap Harian'!BU187
+'Rekap Harian'!CA187
+'Rekap Harian'!CB187
+'Rekap Harian'!CH187
+'Rekap Harian'!CI187
+'Rekap Harian'!CO187
+'Rekap Harian'!CP187
+'Rekap Harian'!CV187
+'Rekap Harian'!CW187
+'Rekap Harian'!DC187
+'Rekap Harian'!DD187
+'Rekap Harian'!DJ187
+'Rekap Harian'!AK187
+'Rekap Harian'!DQ187
+'Rekap Harian'!DR187
+'Rekap Harian'!DX187
+'Rekap Harian'!DY187
+'Rekap Harian'!EE187
+'Rekap Harian'!EF187
+'Rekap Harian'!EL187
+'Rekap Harian'!EM187
+'Rekap Harian'!ES187
+'Rekap Harian'!ET187
+'Rekap Harian'!EZ187
+'Rekap Harian'!FA187
+'Rekap Harian'!FG187
+'Rekap Harian'!FH187
+'Rekap Harian'!FN187
+'Rekap Harian'!FO187
+'Rekap Harian'!FU187
+'Rekap Harian'!FV187
+'Rekap Harian'!GB187
+'Rekap Harian'!GC187
+'Rekap Harian'!GI187
+'Rekap Harian'!GJ187
+'Rekap Harian'!GP187
+'Rekap Harian'!GQ187
+'Rekap Harian'!GW187
+'Rekap Harian'!GX187
+'Rekap Harian'!HD187
+'Rekap Harian'!HE187
+'Rekap Harian'!HK187
+'Rekap Harian'!HL187</f>
        <v>0</v>
      </c>
      <c r="I180" s="128">
        <f>'Daftar Pegawai'!M181</f>
        <v>0</v>
      </c>
      <c r="J180" s="128">
        <f>'Daftar Pegawai'!O181</f>
        <v>0</v>
      </c>
      <c r="K180" s="128">
        <f>'Daftar Pegawai'!Q181</f>
        <v>0</v>
      </c>
      <c r="L180" s="128">
        <f>'Daftar Pegawai'!S181</f>
        <v>0</v>
      </c>
      <c r="M180" s="128">
        <f>'Daftar Pegawai'!U181</f>
        <v>0</v>
      </c>
      <c r="N180" s="128">
        <f t="shared" si="5"/>
        <v>0</v>
      </c>
    </row>
    <row r="181" spans="1:14" x14ac:dyDescent="0.25">
      <c r="A181" s="121">
        <f t="shared" si="4"/>
        <v>178</v>
      </c>
      <c r="B181" s="121">
        <f>'Daftar Pegawai'!B182</f>
        <v>0</v>
      </c>
      <c r="C181" s="121">
        <f>'Daftar Pegawai'!C182</f>
        <v>0</v>
      </c>
      <c r="D181" s="128">
        <f>IF('Rekap Pemotongan'!F185="",0%,100%-'Rekap Pemotongan'!F185)</f>
        <v>1</v>
      </c>
      <c r="E181" s="128">
        <f>'Daftar Pegawai'!K182</f>
        <v>0</v>
      </c>
      <c r="F181" s="128">
        <f>'Rekap Harian'!H188
+'Rekap Harian'!O188
+'Rekap Harian'!V188
+'Rekap Harian'!AC188
+'Rekap Harian'!AJ188
+'Rekap Harian'!AQ188
+'Rekap Harian'!AX188
+'Rekap Harian'!BE188
+'Rekap Harian'!BL188
+'Rekap Harian'!BS188
+'Rekap Harian'!BZ188
+'Rekap Harian'!CG188
+'Rekap Harian'!CN188
+'Rekap Harian'!CU188
+'Rekap Harian'!DB188
+'Rekap Harian'!DI188
+'Rekap Harian'!DP188
+'Rekap Harian'!DW188
+'Rekap Harian'!ED188
+'Rekap Harian'!EK188
+'Rekap Harian'!ER188
+'Rekap Harian'!EY188
+'Rekap Harian'!FF188
+'Rekap Harian'!FM188
+'Rekap Harian'!FT188
+'Rekap Harian'!GA188
+'Rekap Harian'!GH188
+'Rekap Harian'!GO188
+'Rekap Harian'!GV188
+'Rekap Harian'!HC188
+'Rekap Harian'!HJ188</f>
        <v>0</v>
      </c>
      <c r="G181" s="128">
        <f>'Rekap Harian'!HN188*3%</f>
        <v>0</v>
      </c>
      <c r="H181" s="128">
        <f>'Rekap Harian'!I188
+'Rekap Harian'!J188
+'Rekap Harian'!P188
+'Rekap Harian'!Q188
+'Rekap Harian'!W188
+'Rekap Harian'!X188
+'Rekap Harian'!AD188
+'Rekap Harian'!AE188
+'Rekap Harian'!AK188
+'Rekap Harian'!AL188
+'Rekap Harian'!AR188
+'Rekap Harian'!AS188
+'Rekap Harian'!AY188
+'Rekap Harian'!AZ188
+'Rekap Harian'!BF188
+'Rekap Harian'!BG188
+'Rekap Harian'!BM188
+'Rekap Harian'!BN188
+'Rekap Harian'!BT188
+'Rekap Harian'!BU188
+'Rekap Harian'!CA188
+'Rekap Harian'!CB188
+'Rekap Harian'!CH188
+'Rekap Harian'!CI188
+'Rekap Harian'!CO188
+'Rekap Harian'!CP188
+'Rekap Harian'!CV188
+'Rekap Harian'!CW188
+'Rekap Harian'!DC188
+'Rekap Harian'!DD188
+'Rekap Harian'!DJ188
+'Rekap Harian'!AK188
+'Rekap Harian'!DQ188
+'Rekap Harian'!DR188
+'Rekap Harian'!DX188
+'Rekap Harian'!DY188
+'Rekap Harian'!EE188
+'Rekap Harian'!EF188
+'Rekap Harian'!EL188
+'Rekap Harian'!EM188
+'Rekap Harian'!ES188
+'Rekap Harian'!ET188
+'Rekap Harian'!EZ188
+'Rekap Harian'!FA188
+'Rekap Harian'!FG188
+'Rekap Harian'!FH188
+'Rekap Harian'!FN188
+'Rekap Harian'!FO188
+'Rekap Harian'!FU188
+'Rekap Harian'!FV188
+'Rekap Harian'!GB188
+'Rekap Harian'!GC188
+'Rekap Harian'!GI188
+'Rekap Harian'!GJ188
+'Rekap Harian'!GP188
+'Rekap Harian'!GQ188
+'Rekap Harian'!GW188
+'Rekap Harian'!GX188
+'Rekap Harian'!HD188
+'Rekap Harian'!HE188
+'Rekap Harian'!HK188
+'Rekap Harian'!HL188</f>
        <v>0</v>
      </c>
      <c r="I181" s="128">
        <f>'Daftar Pegawai'!M182</f>
        <v>0</v>
      </c>
      <c r="J181" s="128">
        <f>'Daftar Pegawai'!O182</f>
        <v>0</v>
      </c>
      <c r="K181" s="128">
        <f>'Daftar Pegawai'!Q182</f>
        <v>0</v>
      </c>
      <c r="L181" s="128">
        <f>'Daftar Pegawai'!S182</f>
        <v>0</v>
      </c>
      <c r="M181" s="128">
        <f>'Daftar Pegawai'!U182</f>
        <v>0</v>
      </c>
      <c r="N181" s="128">
        <f t="shared" si="5"/>
        <v>0</v>
      </c>
    </row>
    <row r="182" spans="1:14" x14ac:dyDescent="0.25">
      <c r="A182" s="121">
        <f t="shared" si="4"/>
        <v>179</v>
      </c>
      <c r="B182" s="121">
        <f>'Daftar Pegawai'!B183</f>
        <v>0</v>
      </c>
      <c r="C182" s="121">
        <f>'Daftar Pegawai'!C183</f>
        <v>0</v>
      </c>
      <c r="D182" s="128">
        <f>IF('Rekap Pemotongan'!F186="",0%,100%-'Rekap Pemotongan'!F186)</f>
        <v>1</v>
      </c>
      <c r="E182" s="128">
        <f>'Daftar Pegawai'!K183</f>
        <v>0</v>
      </c>
      <c r="F182" s="128">
        <f>'Rekap Harian'!H189
+'Rekap Harian'!O189
+'Rekap Harian'!V189
+'Rekap Harian'!AC189
+'Rekap Harian'!AJ189
+'Rekap Harian'!AQ189
+'Rekap Harian'!AX189
+'Rekap Harian'!BE189
+'Rekap Harian'!BL189
+'Rekap Harian'!BS189
+'Rekap Harian'!BZ189
+'Rekap Harian'!CG189
+'Rekap Harian'!CN189
+'Rekap Harian'!CU189
+'Rekap Harian'!DB189
+'Rekap Harian'!DI189
+'Rekap Harian'!DP189
+'Rekap Harian'!DW189
+'Rekap Harian'!ED189
+'Rekap Harian'!EK189
+'Rekap Harian'!ER189
+'Rekap Harian'!EY189
+'Rekap Harian'!FF189
+'Rekap Harian'!FM189
+'Rekap Harian'!FT189
+'Rekap Harian'!GA189
+'Rekap Harian'!GH189
+'Rekap Harian'!GO189
+'Rekap Harian'!GV189
+'Rekap Harian'!HC189
+'Rekap Harian'!HJ189</f>
        <v>0</v>
      </c>
      <c r="G182" s="128">
        <f>'Rekap Harian'!HN189*3%</f>
        <v>0</v>
      </c>
      <c r="H182" s="128">
        <f>'Rekap Harian'!I189
+'Rekap Harian'!J189
+'Rekap Harian'!P189
+'Rekap Harian'!Q189
+'Rekap Harian'!W189
+'Rekap Harian'!X189
+'Rekap Harian'!AD189
+'Rekap Harian'!AE189
+'Rekap Harian'!AK189
+'Rekap Harian'!AL189
+'Rekap Harian'!AR189
+'Rekap Harian'!AS189
+'Rekap Harian'!AY189
+'Rekap Harian'!AZ189
+'Rekap Harian'!BF189
+'Rekap Harian'!BG189
+'Rekap Harian'!BM189
+'Rekap Harian'!BN189
+'Rekap Harian'!BT189
+'Rekap Harian'!BU189
+'Rekap Harian'!CA189
+'Rekap Harian'!CB189
+'Rekap Harian'!CH189
+'Rekap Harian'!CI189
+'Rekap Harian'!CO189
+'Rekap Harian'!CP189
+'Rekap Harian'!CV189
+'Rekap Harian'!CW189
+'Rekap Harian'!DC189
+'Rekap Harian'!DD189
+'Rekap Harian'!DJ189
+'Rekap Harian'!AK189
+'Rekap Harian'!DQ189
+'Rekap Harian'!DR189
+'Rekap Harian'!DX189
+'Rekap Harian'!DY189
+'Rekap Harian'!EE189
+'Rekap Harian'!EF189
+'Rekap Harian'!EL189
+'Rekap Harian'!EM189
+'Rekap Harian'!ES189
+'Rekap Harian'!ET189
+'Rekap Harian'!EZ189
+'Rekap Harian'!FA189
+'Rekap Harian'!FG189
+'Rekap Harian'!FH189
+'Rekap Harian'!FN189
+'Rekap Harian'!FO189
+'Rekap Harian'!FU189
+'Rekap Harian'!FV189
+'Rekap Harian'!GB189
+'Rekap Harian'!GC189
+'Rekap Harian'!GI189
+'Rekap Harian'!GJ189
+'Rekap Harian'!GP189
+'Rekap Harian'!GQ189
+'Rekap Harian'!GW189
+'Rekap Harian'!GX189
+'Rekap Harian'!HD189
+'Rekap Harian'!HE189
+'Rekap Harian'!HK189
+'Rekap Harian'!HL189</f>
        <v>0</v>
      </c>
      <c r="I182" s="128">
        <f>'Daftar Pegawai'!M183</f>
        <v>0</v>
      </c>
      <c r="J182" s="128">
        <f>'Daftar Pegawai'!O183</f>
        <v>0</v>
      </c>
      <c r="K182" s="128">
        <f>'Daftar Pegawai'!Q183</f>
        <v>0</v>
      </c>
      <c r="L182" s="128">
        <f>'Daftar Pegawai'!S183</f>
        <v>0</v>
      </c>
      <c r="M182" s="128">
        <f>'Daftar Pegawai'!U183</f>
        <v>0</v>
      </c>
      <c r="N182" s="128">
        <f t="shared" si="5"/>
        <v>0</v>
      </c>
    </row>
    <row r="183" spans="1:14" x14ac:dyDescent="0.25">
      <c r="A183" s="121">
        <f t="shared" si="4"/>
        <v>180</v>
      </c>
      <c r="B183" s="121">
        <f>'Daftar Pegawai'!B184</f>
        <v>0</v>
      </c>
      <c r="C183" s="121">
        <f>'Daftar Pegawai'!C184</f>
        <v>0</v>
      </c>
      <c r="D183" s="128">
        <f>IF('Rekap Pemotongan'!F187="",0%,100%-'Rekap Pemotongan'!F187)</f>
        <v>1</v>
      </c>
      <c r="E183" s="128">
        <f>'Daftar Pegawai'!K184</f>
        <v>0</v>
      </c>
      <c r="F183" s="128">
        <f>'Rekap Harian'!H190
+'Rekap Harian'!O190
+'Rekap Harian'!V190
+'Rekap Harian'!AC190
+'Rekap Harian'!AJ190
+'Rekap Harian'!AQ190
+'Rekap Harian'!AX190
+'Rekap Harian'!BE190
+'Rekap Harian'!BL190
+'Rekap Harian'!BS190
+'Rekap Harian'!BZ190
+'Rekap Harian'!CG190
+'Rekap Harian'!CN190
+'Rekap Harian'!CU190
+'Rekap Harian'!DB190
+'Rekap Harian'!DI190
+'Rekap Harian'!DP190
+'Rekap Harian'!DW190
+'Rekap Harian'!ED190
+'Rekap Harian'!EK190
+'Rekap Harian'!ER190
+'Rekap Harian'!EY190
+'Rekap Harian'!FF190
+'Rekap Harian'!FM190
+'Rekap Harian'!FT190
+'Rekap Harian'!GA190
+'Rekap Harian'!GH190
+'Rekap Harian'!GO190
+'Rekap Harian'!GV190
+'Rekap Harian'!HC190
+'Rekap Harian'!HJ190</f>
        <v>0</v>
      </c>
      <c r="G183" s="128">
        <f>'Rekap Harian'!HN190*3%</f>
        <v>0</v>
      </c>
      <c r="H183" s="128">
        <f>'Rekap Harian'!I190
+'Rekap Harian'!J190
+'Rekap Harian'!P190
+'Rekap Harian'!Q190
+'Rekap Harian'!W190
+'Rekap Harian'!X190
+'Rekap Harian'!AD190
+'Rekap Harian'!AE190
+'Rekap Harian'!AK190
+'Rekap Harian'!AL190
+'Rekap Harian'!AR190
+'Rekap Harian'!AS190
+'Rekap Harian'!AY190
+'Rekap Harian'!AZ190
+'Rekap Harian'!BF190
+'Rekap Harian'!BG190
+'Rekap Harian'!BM190
+'Rekap Harian'!BN190
+'Rekap Harian'!BT190
+'Rekap Harian'!BU190
+'Rekap Harian'!CA190
+'Rekap Harian'!CB190
+'Rekap Harian'!CH190
+'Rekap Harian'!CI190
+'Rekap Harian'!CO190
+'Rekap Harian'!CP190
+'Rekap Harian'!CV190
+'Rekap Harian'!CW190
+'Rekap Harian'!DC190
+'Rekap Harian'!DD190
+'Rekap Harian'!DJ190
+'Rekap Harian'!AK190
+'Rekap Harian'!DQ190
+'Rekap Harian'!DR190
+'Rekap Harian'!DX190
+'Rekap Harian'!DY190
+'Rekap Harian'!EE190
+'Rekap Harian'!EF190
+'Rekap Harian'!EL190
+'Rekap Harian'!EM190
+'Rekap Harian'!ES190
+'Rekap Harian'!ET190
+'Rekap Harian'!EZ190
+'Rekap Harian'!FA190
+'Rekap Harian'!FG190
+'Rekap Harian'!FH190
+'Rekap Harian'!FN190
+'Rekap Harian'!FO190
+'Rekap Harian'!FU190
+'Rekap Harian'!FV190
+'Rekap Harian'!GB190
+'Rekap Harian'!GC190
+'Rekap Harian'!GI190
+'Rekap Harian'!GJ190
+'Rekap Harian'!GP190
+'Rekap Harian'!GQ190
+'Rekap Harian'!GW190
+'Rekap Harian'!GX190
+'Rekap Harian'!HD190
+'Rekap Harian'!HE190
+'Rekap Harian'!HK190
+'Rekap Harian'!HL190</f>
        <v>0</v>
      </c>
      <c r="I183" s="128">
        <f>'Daftar Pegawai'!M184</f>
        <v>0</v>
      </c>
      <c r="J183" s="128">
        <f>'Daftar Pegawai'!O184</f>
        <v>0</v>
      </c>
      <c r="K183" s="128">
        <f>'Daftar Pegawai'!Q184</f>
        <v>0</v>
      </c>
      <c r="L183" s="128">
        <f>'Daftar Pegawai'!S184</f>
        <v>0</v>
      </c>
      <c r="M183" s="128">
        <f>'Daftar Pegawai'!U184</f>
        <v>0</v>
      </c>
      <c r="N183" s="128">
        <f t="shared" si="5"/>
        <v>0</v>
      </c>
    </row>
    <row r="184" spans="1:14" x14ac:dyDescent="0.25">
      <c r="A184" s="121">
        <f t="shared" si="4"/>
        <v>181</v>
      </c>
      <c r="B184" s="121">
        <f>'Daftar Pegawai'!B185</f>
        <v>0</v>
      </c>
      <c r="C184" s="121">
        <f>'Daftar Pegawai'!C185</f>
        <v>0</v>
      </c>
      <c r="D184" s="128">
        <f>IF('Rekap Pemotongan'!F188="",0%,100%-'Rekap Pemotongan'!F188)</f>
        <v>1</v>
      </c>
      <c r="E184" s="128">
        <f>'Daftar Pegawai'!K185</f>
        <v>0</v>
      </c>
      <c r="F184" s="128">
        <f>'Rekap Harian'!H191
+'Rekap Harian'!O191
+'Rekap Harian'!V191
+'Rekap Harian'!AC191
+'Rekap Harian'!AJ191
+'Rekap Harian'!AQ191
+'Rekap Harian'!AX191
+'Rekap Harian'!BE191
+'Rekap Harian'!BL191
+'Rekap Harian'!BS191
+'Rekap Harian'!BZ191
+'Rekap Harian'!CG191
+'Rekap Harian'!CN191
+'Rekap Harian'!CU191
+'Rekap Harian'!DB191
+'Rekap Harian'!DI191
+'Rekap Harian'!DP191
+'Rekap Harian'!DW191
+'Rekap Harian'!ED191
+'Rekap Harian'!EK191
+'Rekap Harian'!ER191
+'Rekap Harian'!EY191
+'Rekap Harian'!FF191
+'Rekap Harian'!FM191
+'Rekap Harian'!FT191
+'Rekap Harian'!GA191
+'Rekap Harian'!GH191
+'Rekap Harian'!GO191
+'Rekap Harian'!GV191
+'Rekap Harian'!HC191
+'Rekap Harian'!HJ191</f>
        <v>0</v>
      </c>
      <c r="G184" s="128">
        <f>'Rekap Harian'!HN191*3%</f>
        <v>0</v>
      </c>
      <c r="H184" s="128">
        <f>'Rekap Harian'!I191
+'Rekap Harian'!J191
+'Rekap Harian'!P191
+'Rekap Harian'!Q191
+'Rekap Harian'!W191
+'Rekap Harian'!X191
+'Rekap Harian'!AD191
+'Rekap Harian'!AE191
+'Rekap Harian'!AK191
+'Rekap Harian'!AL191
+'Rekap Harian'!AR191
+'Rekap Harian'!AS191
+'Rekap Harian'!AY191
+'Rekap Harian'!AZ191
+'Rekap Harian'!BF191
+'Rekap Harian'!BG191
+'Rekap Harian'!BM191
+'Rekap Harian'!BN191
+'Rekap Harian'!BT191
+'Rekap Harian'!BU191
+'Rekap Harian'!CA191
+'Rekap Harian'!CB191
+'Rekap Harian'!CH191
+'Rekap Harian'!CI191
+'Rekap Harian'!CO191
+'Rekap Harian'!CP191
+'Rekap Harian'!CV191
+'Rekap Harian'!CW191
+'Rekap Harian'!DC191
+'Rekap Harian'!DD191
+'Rekap Harian'!DJ191
+'Rekap Harian'!AK191
+'Rekap Harian'!DQ191
+'Rekap Harian'!DR191
+'Rekap Harian'!DX191
+'Rekap Harian'!DY191
+'Rekap Harian'!EE191
+'Rekap Harian'!EF191
+'Rekap Harian'!EL191
+'Rekap Harian'!EM191
+'Rekap Harian'!ES191
+'Rekap Harian'!ET191
+'Rekap Harian'!EZ191
+'Rekap Harian'!FA191
+'Rekap Harian'!FG191
+'Rekap Harian'!FH191
+'Rekap Harian'!FN191
+'Rekap Harian'!FO191
+'Rekap Harian'!FU191
+'Rekap Harian'!FV191
+'Rekap Harian'!GB191
+'Rekap Harian'!GC191
+'Rekap Harian'!GI191
+'Rekap Harian'!GJ191
+'Rekap Harian'!GP191
+'Rekap Harian'!GQ191
+'Rekap Harian'!GW191
+'Rekap Harian'!GX191
+'Rekap Harian'!HD191
+'Rekap Harian'!HE191
+'Rekap Harian'!HK191
+'Rekap Harian'!HL191</f>
        <v>0</v>
      </c>
      <c r="I184" s="128">
        <f>'Daftar Pegawai'!M185</f>
        <v>0</v>
      </c>
      <c r="J184" s="128">
        <f>'Daftar Pegawai'!O185</f>
        <v>0</v>
      </c>
      <c r="K184" s="128">
        <f>'Daftar Pegawai'!Q185</f>
        <v>0</v>
      </c>
      <c r="L184" s="128">
        <f>'Daftar Pegawai'!S185</f>
        <v>0</v>
      </c>
      <c r="M184" s="128">
        <f>'Daftar Pegawai'!U185</f>
        <v>0</v>
      </c>
      <c r="N184" s="128">
        <f t="shared" si="5"/>
        <v>0</v>
      </c>
    </row>
    <row r="185" spans="1:14" x14ac:dyDescent="0.25">
      <c r="A185" s="121">
        <f t="shared" si="4"/>
        <v>182</v>
      </c>
      <c r="B185" s="121">
        <f>'Daftar Pegawai'!B186</f>
        <v>0</v>
      </c>
      <c r="C185" s="121">
        <f>'Daftar Pegawai'!C186</f>
        <v>0</v>
      </c>
      <c r="D185" s="128">
        <f>IF('Rekap Pemotongan'!F189="",0%,100%-'Rekap Pemotongan'!F189)</f>
        <v>1</v>
      </c>
      <c r="E185" s="128">
        <f>'Daftar Pegawai'!K186</f>
        <v>0</v>
      </c>
      <c r="F185" s="128">
        <f>'Rekap Harian'!H192
+'Rekap Harian'!O192
+'Rekap Harian'!V192
+'Rekap Harian'!AC192
+'Rekap Harian'!AJ192
+'Rekap Harian'!AQ192
+'Rekap Harian'!AX192
+'Rekap Harian'!BE192
+'Rekap Harian'!BL192
+'Rekap Harian'!BS192
+'Rekap Harian'!BZ192
+'Rekap Harian'!CG192
+'Rekap Harian'!CN192
+'Rekap Harian'!CU192
+'Rekap Harian'!DB192
+'Rekap Harian'!DI192
+'Rekap Harian'!DP192
+'Rekap Harian'!DW192
+'Rekap Harian'!ED192
+'Rekap Harian'!EK192
+'Rekap Harian'!ER192
+'Rekap Harian'!EY192
+'Rekap Harian'!FF192
+'Rekap Harian'!FM192
+'Rekap Harian'!FT192
+'Rekap Harian'!GA192
+'Rekap Harian'!GH192
+'Rekap Harian'!GO192
+'Rekap Harian'!GV192
+'Rekap Harian'!HC192
+'Rekap Harian'!HJ192</f>
        <v>0</v>
      </c>
      <c r="G185" s="128">
        <f>'Rekap Harian'!HN192*3%</f>
        <v>0</v>
      </c>
      <c r="H185" s="128">
        <f>'Rekap Harian'!I192
+'Rekap Harian'!J192
+'Rekap Harian'!P192
+'Rekap Harian'!Q192
+'Rekap Harian'!W192
+'Rekap Harian'!X192
+'Rekap Harian'!AD192
+'Rekap Harian'!AE192
+'Rekap Harian'!AK192
+'Rekap Harian'!AL192
+'Rekap Harian'!AR192
+'Rekap Harian'!AS192
+'Rekap Harian'!AY192
+'Rekap Harian'!AZ192
+'Rekap Harian'!BF192
+'Rekap Harian'!BG192
+'Rekap Harian'!BM192
+'Rekap Harian'!BN192
+'Rekap Harian'!BT192
+'Rekap Harian'!BU192
+'Rekap Harian'!CA192
+'Rekap Harian'!CB192
+'Rekap Harian'!CH192
+'Rekap Harian'!CI192
+'Rekap Harian'!CO192
+'Rekap Harian'!CP192
+'Rekap Harian'!CV192
+'Rekap Harian'!CW192
+'Rekap Harian'!DC192
+'Rekap Harian'!DD192
+'Rekap Harian'!DJ192
+'Rekap Harian'!AK192
+'Rekap Harian'!DQ192
+'Rekap Harian'!DR192
+'Rekap Harian'!DX192
+'Rekap Harian'!DY192
+'Rekap Harian'!EE192
+'Rekap Harian'!EF192
+'Rekap Harian'!EL192
+'Rekap Harian'!EM192
+'Rekap Harian'!ES192
+'Rekap Harian'!ET192
+'Rekap Harian'!EZ192
+'Rekap Harian'!FA192
+'Rekap Harian'!FG192
+'Rekap Harian'!FH192
+'Rekap Harian'!FN192
+'Rekap Harian'!FO192
+'Rekap Harian'!FU192
+'Rekap Harian'!FV192
+'Rekap Harian'!GB192
+'Rekap Harian'!GC192
+'Rekap Harian'!GI192
+'Rekap Harian'!GJ192
+'Rekap Harian'!GP192
+'Rekap Harian'!GQ192
+'Rekap Harian'!GW192
+'Rekap Harian'!GX192
+'Rekap Harian'!HD192
+'Rekap Harian'!HE192
+'Rekap Harian'!HK192
+'Rekap Harian'!HL192</f>
        <v>0</v>
      </c>
      <c r="I185" s="128">
        <f>'Daftar Pegawai'!M186</f>
        <v>0</v>
      </c>
      <c r="J185" s="128">
        <f>'Daftar Pegawai'!O186</f>
        <v>0</v>
      </c>
      <c r="K185" s="128">
        <f>'Daftar Pegawai'!Q186</f>
        <v>0</v>
      </c>
      <c r="L185" s="128">
        <f>'Daftar Pegawai'!S186</f>
        <v>0</v>
      </c>
      <c r="M185" s="128">
        <f>'Daftar Pegawai'!U186</f>
        <v>0</v>
      </c>
      <c r="N185" s="128">
        <f t="shared" si="5"/>
        <v>0</v>
      </c>
    </row>
    <row r="186" spans="1:14" x14ac:dyDescent="0.25">
      <c r="A186" s="121">
        <f t="shared" si="4"/>
        <v>183</v>
      </c>
      <c r="B186" s="121">
        <f>'Daftar Pegawai'!B187</f>
        <v>0</v>
      </c>
      <c r="C186" s="121">
        <f>'Daftar Pegawai'!C187</f>
        <v>0</v>
      </c>
      <c r="D186" s="128">
        <f>IF('Rekap Pemotongan'!F190="",0%,100%-'Rekap Pemotongan'!F190)</f>
        <v>1</v>
      </c>
      <c r="E186" s="128">
        <f>'Daftar Pegawai'!K187</f>
        <v>0</v>
      </c>
      <c r="F186" s="128">
        <f>'Rekap Harian'!H193
+'Rekap Harian'!O193
+'Rekap Harian'!V193
+'Rekap Harian'!AC193
+'Rekap Harian'!AJ193
+'Rekap Harian'!AQ193
+'Rekap Harian'!AX193
+'Rekap Harian'!BE193
+'Rekap Harian'!BL193
+'Rekap Harian'!BS193
+'Rekap Harian'!BZ193
+'Rekap Harian'!CG193
+'Rekap Harian'!CN193
+'Rekap Harian'!CU193
+'Rekap Harian'!DB193
+'Rekap Harian'!DI193
+'Rekap Harian'!DP193
+'Rekap Harian'!DW193
+'Rekap Harian'!ED193
+'Rekap Harian'!EK193
+'Rekap Harian'!ER193
+'Rekap Harian'!EY193
+'Rekap Harian'!FF193
+'Rekap Harian'!FM193
+'Rekap Harian'!FT193
+'Rekap Harian'!GA193
+'Rekap Harian'!GH193
+'Rekap Harian'!GO193
+'Rekap Harian'!GV193
+'Rekap Harian'!HC193
+'Rekap Harian'!HJ193</f>
        <v>0</v>
      </c>
      <c r="G186" s="128">
        <f>'Rekap Harian'!HN193*3%</f>
        <v>0</v>
      </c>
      <c r="H186" s="128">
        <f>'Rekap Harian'!I193
+'Rekap Harian'!J193
+'Rekap Harian'!P193
+'Rekap Harian'!Q193
+'Rekap Harian'!W193
+'Rekap Harian'!X193
+'Rekap Harian'!AD193
+'Rekap Harian'!AE193
+'Rekap Harian'!AK193
+'Rekap Harian'!AL193
+'Rekap Harian'!AR193
+'Rekap Harian'!AS193
+'Rekap Harian'!AY193
+'Rekap Harian'!AZ193
+'Rekap Harian'!BF193
+'Rekap Harian'!BG193
+'Rekap Harian'!BM193
+'Rekap Harian'!BN193
+'Rekap Harian'!BT193
+'Rekap Harian'!BU193
+'Rekap Harian'!CA193
+'Rekap Harian'!CB193
+'Rekap Harian'!CH193
+'Rekap Harian'!CI193
+'Rekap Harian'!CO193
+'Rekap Harian'!CP193
+'Rekap Harian'!CV193
+'Rekap Harian'!CW193
+'Rekap Harian'!DC193
+'Rekap Harian'!DD193
+'Rekap Harian'!DJ193
+'Rekap Harian'!AK193
+'Rekap Harian'!DQ193
+'Rekap Harian'!DR193
+'Rekap Harian'!DX193
+'Rekap Harian'!DY193
+'Rekap Harian'!EE193
+'Rekap Harian'!EF193
+'Rekap Harian'!EL193
+'Rekap Harian'!EM193
+'Rekap Harian'!ES193
+'Rekap Harian'!ET193
+'Rekap Harian'!EZ193
+'Rekap Harian'!FA193
+'Rekap Harian'!FG193
+'Rekap Harian'!FH193
+'Rekap Harian'!FN193
+'Rekap Harian'!FO193
+'Rekap Harian'!FU193
+'Rekap Harian'!FV193
+'Rekap Harian'!GB193
+'Rekap Harian'!GC193
+'Rekap Harian'!GI193
+'Rekap Harian'!GJ193
+'Rekap Harian'!GP193
+'Rekap Harian'!GQ193
+'Rekap Harian'!GW193
+'Rekap Harian'!GX193
+'Rekap Harian'!HD193
+'Rekap Harian'!HE193
+'Rekap Harian'!HK193
+'Rekap Harian'!HL193</f>
        <v>0</v>
      </c>
      <c r="I186" s="128">
        <f>'Daftar Pegawai'!M187</f>
        <v>0</v>
      </c>
      <c r="J186" s="128">
        <f>'Daftar Pegawai'!O187</f>
        <v>0</v>
      </c>
      <c r="K186" s="128">
        <f>'Daftar Pegawai'!Q187</f>
        <v>0</v>
      </c>
      <c r="L186" s="128">
        <f>'Daftar Pegawai'!S187</f>
        <v>0</v>
      </c>
      <c r="M186" s="128">
        <f>'Daftar Pegawai'!U187</f>
        <v>0</v>
      </c>
      <c r="N186" s="128">
        <f t="shared" si="5"/>
        <v>0</v>
      </c>
    </row>
    <row r="187" spans="1:14" x14ac:dyDescent="0.25">
      <c r="A187" s="121">
        <f t="shared" si="4"/>
        <v>184</v>
      </c>
      <c r="B187" s="121">
        <f>'Daftar Pegawai'!B188</f>
        <v>0</v>
      </c>
      <c r="C187" s="121">
        <f>'Daftar Pegawai'!C188</f>
        <v>0</v>
      </c>
      <c r="D187" s="128">
        <f>IF('Rekap Pemotongan'!F191="",0%,100%-'Rekap Pemotongan'!F191)</f>
        <v>1</v>
      </c>
      <c r="E187" s="128">
        <f>'Daftar Pegawai'!K188</f>
        <v>0</v>
      </c>
      <c r="F187" s="128">
        <f>'Rekap Harian'!H194
+'Rekap Harian'!O194
+'Rekap Harian'!V194
+'Rekap Harian'!AC194
+'Rekap Harian'!AJ194
+'Rekap Harian'!AQ194
+'Rekap Harian'!AX194
+'Rekap Harian'!BE194
+'Rekap Harian'!BL194
+'Rekap Harian'!BS194
+'Rekap Harian'!BZ194
+'Rekap Harian'!CG194
+'Rekap Harian'!CN194
+'Rekap Harian'!CU194
+'Rekap Harian'!DB194
+'Rekap Harian'!DI194
+'Rekap Harian'!DP194
+'Rekap Harian'!DW194
+'Rekap Harian'!ED194
+'Rekap Harian'!EK194
+'Rekap Harian'!ER194
+'Rekap Harian'!EY194
+'Rekap Harian'!FF194
+'Rekap Harian'!FM194
+'Rekap Harian'!FT194
+'Rekap Harian'!GA194
+'Rekap Harian'!GH194
+'Rekap Harian'!GO194
+'Rekap Harian'!GV194
+'Rekap Harian'!HC194
+'Rekap Harian'!HJ194</f>
        <v>0</v>
      </c>
      <c r="G187" s="128">
        <f>'Rekap Harian'!HN194*3%</f>
        <v>0</v>
      </c>
      <c r="H187" s="128">
        <f>'Rekap Harian'!I194
+'Rekap Harian'!J194
+'Rekap Harian'!P194
+'Rekap Harian'!Q194
+'Rekap Harian'!W194
+'Rekap Harian'!X194
+'Rekap Harian'!AD194
+'Rekap Harian'!AE194
+'Rekap Harian'!AK194
+'Rekap Harian'!AL194
+'Rekap Harian'!AR194
+'Rekap Harian'!AS194
+'Rekap Harian'!AY194
+'Rekap Harian'!AZ194
+'Rekap Harian'!BF194
+'Rekap Harian'!BG194
+'Rekap Harian'!BM194
+'Rekap Harian'!BN194
+'Rekap Harian'!BT194
+'Rekap Harian'!BU194
+'Rekap Harian'!CA194
+'Rekap Harian'!CB194
+'Rekap Harian'!CH194
+'Rekap Harian'!CI194
+'Rekap Harian'!CO194
+'Rekap Harian'!CP194
+'Rekap Harian'!CV194
+'Rekap Harian'!CW194
+'Rekap Harian'!DC194
+'Rekap Harian'!DD194
+'Rekap Harian'!DJ194
+'Rekap Harian'!AK194
+'Rekap Harian'!DQ194
+'Rekap Harian'!DR194
+'Rekap Harian'!DX194
+'Rekap Harian'!DY194
+'Rekap Harian'!EE194
+'Rekap Harian'!EF194
+'Rekap Harian'!EL194
+'Rekap Harian'!EM194
+'Rekap Harian'!ES194
+'Rekap Harian'!ET194
+'Rekap Harian'!EZ194
+'Rekap Harian'!FA194
+'Rekap Harian'!FG194
+'Rekap Harian'!FH194
+'Rekap Harian'!FN194
+'Rekap Harian'!FO194
+'Rekap Harian'!FU194
+'Rekap Harian'!FV194
+'Rekap Harian'!GB194
+'Rekap Harian'!GC194
+'Rekap Harian'!GI194
+'Rekap Harian'!GJ194
+'Rekap Harian'!GP194
+'Rekap Harian'!GQ194
+'Rekap Harian'!GW194
+'Rekap Harian'!GX194
+'Rekap Harian'!HD194
+'Rekap Harian'!HE194
+'Rekap Harian'!HK194
+'Rekap Harian'!HL194</f>
        <v>0</v>
      </c>
      <c r="I187" s="128">
        <f>'Daftar Pegawai'!M188</f>
        <v>0</v>
      </c>
      <c r="J187" s="128">
        <f>'Daftar Pegawai'!O188</f>
        <v>0</v>
      </c>
      <c r="K187" s="128">
        <f>'Daftar Pegawai'!Q188</f>
        <v>0</v>
      </c>
      <c r="L187" s="128">
        <f>'Daftar Pegawai'!S188</f>
        <v>0</v>
      </c>
      <c r="M187" s="128">
        <f>'Daftar Pegawai'!U188</f>
        <v>0</v>
      </c>
      <c r="N187" s="128">
        <f t="shared" si="5"/>
        <v>0</v>
      </c>
    </row>
    <row r="188" spans="1:14" x14ac:dyDescent="0.25">
      <c r="A188" s="121">
        <f t="shared" si="4"/>
        <v>185</v>
      </c>
      <c r="B188" s="121">
        <f>'Daftar Pegawai'!B189</f>
        <v>0</v>
      </c>
      <c r="C188" s="121">
        <f>'Daftar Pegawai'!C189</f>
        <v>0</v>
      </c>
      <c r="D188" s="128">
        <f>IF('Rekap Pemotongan'!F192="",0%,100%-'Rekap Pemotongan'!F192)</f>
        <v>1</v>
      </c>
      <c r="E188" s="128">
        <f>'Daftar Pegawai'!K189</f>
        <v>0</v>
      </c>
      <c r="F188" s="128">
        <f>'Rekap Harian'!H195
+'Rekap Harian'!O195
+'Rekap Harian'!V195
+'Rekap Harian'!AC195
+'Rekap Harian'!AJ195
+'Rekap Harian'!AQ195
+'Rekap Harian'!AX195
+'Rekap Harian'!BE195
+'Rekap Harian'!BL195
+'Rekap Harian'!BS195
+'Rekap Harian'!BZ195
+'Rekap Harian'!CG195
+'Rekap Harian'!CN195
+'Rekap Harian'!CU195
+'Rekap Harian'!DB195
+'Rekap Harian'!DI195
+'Rekap Harian'!DP195
+'Rekap Harian'!DW195
+'Rekap Harian'!ED195
+'Rekap Harian'!EK195
+'Rekap Harian'!ER195
+'Rekap Harian'!EY195
+'Rekap Harian'!FF195
+'Rekap Harian'!FM195
+'Rekap Harian'!FT195
+'Rekap Harian'!GA195
+'Rekap Harian'!GH195
+'Rekap Harian'!GO195
+'Rekap Harian'!GV195
+'Rekap Harian'!HC195
+'Rekap Harian'!HJ195</f>
        <v>0</v>
      </c>
      <c r="G188" s="128">
        <f>'Rekap Harian'!HN195*3%</f>
        <v>0</v>
      </c>
      <c r="H188" s="128">
        <f>'Rekap Harian'!I195
+'Rekap Harian'!J195
+'Rekap Harian'!P195
+'Rekap Harian'!Q195
+'Rekap Harian'!W195
+'Rekap Harian'!X195
+'Rekap Harian'!AD195
+'Rekap Harian'!AE195
+'Rekap Harian'!AK195
+'Rekap Harian'!AL195
+'Rekap Harian'!AR195
+'Rekap Harian'!AS195
+'Rekap Harian'!AY195
+'Rekap Harian'!AZ195
+'Rekap Harian'!BF195
+'Rekap Harian'!BG195
+'Rekap Harian'!BM195
+'Rekap Harian'!BN195
+'Rekap Harian'!BT195
+'Rekap Harian'!BU195
+'Rekap Harian'!CA195
+'Rekap Harian'!CB195
+'Rekap Harian'!CH195
+'Rekap Harian'!CI195
+'Rekap Harian'!CO195
+'Rekap Harian'!CP195
+'Rekap Harian'!CV195
+'Rekap Harian'!CW195
+'Rekap Harian'!DC195
+'Rekap Harian'!DD195
+'Rekap Harian'!DJ195
+'Rekap Harian'!AK195
+'Rekap Harian'!DQ195
+'Rekap Harian'!DR195
+'Rekap Harian'!DX195
+'Rekap Harian'!DY195
+'Rekap Harian'!EE195
+'Rekap Harian'!EF195
+'Rekap Harian'!EL195
+'Rekap Harian'!EM195
+'Rekap Harian'!ES195
+'Rekap Harian'!ET195
+'Rekap Harian'!EZ195
+'Rekap Harian'!FA195
+'Rekap Harian'!FG195
+'Rekap Harian'!FH195
+'Rekap Harian'!FN195
+'Rekap Harian'!FO195
+'Rekap Harian'!FU195
+'Rekap Harian'!FV195
+'Rekap Harian'!GB195
+'Rekap Harian'!GC195
+'Rekap Harian'!GI195
+'Rekap Harian'!GJ195
+'Rekap Harian'!GP195
+'Rekap Harian'!GQ195
+'Rekap Harian'!GW195
+'Rekap Harian'!GX195
+'Rekap Harian'!HD195
+'Rekap Harian'!HE195
+'Rekap Harian'!HK195
+'Rekap Harian'!HL195</f>
        <v>0</v>
      </c>
      <c r="I188" s="128">
        <f>'Daftar Pegawai'!M189</f>
        <v>0</v>
      </c>
      <c r="J188" s="128">
        <f>'Daftar Pegawai'!O189</f>
        <v>0</v>
      </c>
      <c r="K188" s="128">
        <f>'Daftar Pegawai'!Q189</f>
        <v>0</v>
      </c>
      <c r="L188" s="128">
        <f>'Daftar Pegawai'!S189</f>
        <v>0</v>
      </c>
      <c r="M188" s="128">
        <f>'Daftar Pegawai'!U189</f>
        <v>0</v>
      </c>
      <c r="N188" s="128">
        <f t="shared" si="5"/>
        <v>0</v>
      </c>
    </row>
    <row r="189" spans="1:14" x14ac:dyDescent="0.25">
      <c r="A189" s="121">
        <f t="shared" si="4"/>
        <v>186</v>
      </c>
      <c r="B189" s="121">
        <f>'Daftar Pegawai'!B190</f>
        <v>0</v>
      </c>
      <c r="C189" s="121">
        <f>'Daftar Pegawai'!C190</f>
        <v>0</v>
      </c>
      <c r="D189" s="128">
        <f>IF('Rekap Pemotongan'!F193="",0%,100%-'Rekap Pemotongan'!F193)</f>
        <v>1</v>
      </c>
      <c r="E189" s="128">
        <f>'Daftar Pegawai'!K190</f>
        <v>0</v>
      </c>
      <c r="F189" s="128">
        <f>'Rekap Harian'!H196
+'Rekap Harian'!O196
+'Rekap Harian'!V196
+'Rekap Harian'!AC196
+'Rekap Harian'!AJ196
+'Rekap Harian'!AQ196
+'Rekap Harian'!AX196
+'Rekap Harian'!BE196
+'Rekap Harian'!BL196
+'Rekap Harian'!BS196
+'Rekap Harian'!BZ196
+'Rekap Harian'!CG196
+'Rekap Harian'!CN196
+'Rekap Harian'!CU196
+'Rekap Harian'!DB196
+'Rekap Harian'!DI196
+'Rekap Harian'!DP196
+'Rekap Harian'!DW196
+'Rekap Harian'!ED196
+'Rekap Harian'!EK196
+'Rekap Harian'!ER196
+'Rekap Harian'!EY196
+'Rekap Harian'!FF196
+'Rekap Harian'!FM196
+'Rekap Harian'!FT196
+'Rekap Harian'!GA196
+'Rekap Harian'!GH196
+'Rekap Harian'!GO196
+'Rekap Harian'!GV196
+'Rekap Harian'!HC196
+'Rekap Harian'!HJ196</f>
        <v>0</v>
      </c>
      <c r="G189" s="128">
        <f>'Rekap Harian'!HN196*3%</f>
        <v>0</v>
      </c>
      <c r="H189" s="128">
        <f>'Rekap Harian'!I196
+'Rekap Harian'!J196
+'Rekap Harian'!P196
+'Rekap Harian'!Q196
+'Rekap Harian'!W196
+'Rekap Harian'!X196
+'Rekap Harian'!AD196
+'Rekap Harian'!AE196
+'Rekap Harian'!AK196
+'Rekap Harian'!AL196
+'Rekap Harian'!AR196
+'Rekap Harian'!AS196
+'Rekap Harian'!AY196
+'Rekap Harian'!AZ196
+'Rekap Harian'!BF196
+'Rekap Harian'!BG196
+'Rekap Harian'!BM196
+'Rekap Harian'!BN196
+'Rekap Harian'!BT196
+'Rekap Harian'!BU196
+'Rekap Harian'!CA196
+'Rekap Harian'!CB196
+'Rekap Harian'!CH196
+'Rekap Harian'!CI196
+'Rekap Harian'!CO196
+'Rekap Harian'!CP196
+'Rekap Harian'!CV196
+'Rekap Harian'!CW196
+'Rekap Harian'!DC196
+'Rekap Harian'!DD196
+'Rekap Harian'!DJ196
+'Rekap Harian'!AK196
+'Rekap Harian'!DQ196
+'Rekap Harian'!DR196
+'Rekap Harian'!DX196
+'Rekap Harian'!DY196
+'Rekap Harian'!EE196
+'Rekap Harian'!EF196
+'Rekap Harian'!EL196
+'Rekap Harian'!EM196
+'Rekap Harian'!ES196
+'Rekap Harian'!ET196
+'Rekap Harian'!EZ196
+'Rekap Harian'!FA196
+'Rekap Harian'!FG196
+'Rekap Harian'!FH196
+'Rekap Harian'!FN196
+'Rekap Harian'!FO196
+'Rekap Harian'!FU196
+'Rekap Harian'!FV196
+'Rekap Harian'!GB196
+'Rekap Harian'!GC196
+'Rekap Harian'!GI196
+'Rekap Harian'!GJ196
+'Rekap Harian'!GP196
+'Rekap Harian'!GQ196
+'Rekap Harian'!GW196
+'Rekap Harian'!GX196
+'Rekap Harian'!HD196
+'Rekap Harian'!HE196
+'Rekap Harian'!HK196
+'Rekap Harian'!HL196</f>
        <v>0</v>
      </c>
      <c r="I189" s="128">
        <f>'Daftar Pegawai'!M190</f>
        <v>0</v>
      </c>
      <c r="J189" s="128">
        <f>'Daftar Pegawai'!O190</f>
        <v>0</v>
      </c>
      <c r="K189" s="128">
        <f>'Daftar Pegawai'!Q190</f>
        <v>0</v>
      </c>
      <c r="L189" s="128">
        <f>'Daftar Pegawai'!S190</f>
        <v>0</v>
      </c>
      <c r="M189" s="128">
        <f>'Daftar Pegawai'!U190</f>
        <v>0</v>
      </c>
      <c r="N189" s="128">
        <f t="shared" si="5"/>
        <v>0</v>
      </c>
    </row>
    <row r="190" spans="1:14" x14ac:dyDescent="0.25">
      <c r="A190" s="121">
        <f t="shared" si="4"/>
        <v>187</v>
      </c>
      <c r="B190" s="121">
        <f>'Daftar Pegawai'!B191</f>
        <v>0</v>
      </c>
      <c r="C190" s="121">
        <f>'Daftar Pegawai'!C191</f>
        <v>0</v>
      </c>
      <c r="D190" s="128">
        <f>IF('Rekap Pemotongan'!F194="",0%,100%-'Rekap Pemotongan'!F194)</f>
        <v>1</v>
      </c>
      <c r="E190" s="128">
        <f>'Daftar Pegawai'!K191</f>
        <v>0</v>
      </c>
      <c r="F190" s="128">
        <f>'Rekap Harian'!H197
+'Rekap Harian'!O197
+'Rekap Harian'!V197
+'Rekap Harian'!AC197
+'Rekap Harian'!AJ197
+'Rekap Harian'!AQ197
+'Rekap Harian'!AX197
+'Rekap Harian'!BE197
+'Rekap Harian'!BL197
+'Rekap Harian'!BS197
+'Rekap Harian'!BZ197
+'Rekap Harian'!CG197
+'Rekap Harian'!CN197
+'Rekap Harian'!CU197
+'Rekap Harian'!DB197
+'Rekap Harian'!DI197
+'Rekap Harian'!DP197
+'Rekap Harian'!DW197
+'Rekap Harian'!ED197
+'Rekap Harian'!EK197
+'Rekap Harian'!ER197
+'Rekap Harian'!EY197
+'Rekap Harian'!FF197
+'Rekap Harian'!FM197
+'Rekap Harian'!FT197
+'Rekap Harian'!GA197
+'Rekap Harian'!GH197
+'Rekap Harian'!GO197
+'Rekap Harian'!GV197
+'Rekap Harian'!HC197
+'Rekap Harian'!HJ197</f>
        <v>0</v>
      </c>
      <c r="G190" s="128">
        <f>'Rekap Harian'!HN197*3%</f>
        <v>0</v>
      </c>
      <c r="H190" s="128">
        <f>'Rekap Harian'!I197
+'Rekap Harian'!J197
+'Rekap Harian'!P197
+'Rekap Harian'!Q197
+'Rekap Harian'!W197
+'Rekap Harian'!X197
+'Rekap Harian'!AD197
+'Rekap Harian'!AE197
+'Rekap Harian'!AK197
+'Rekap Harian'!AL197
+'Rekap Harian'!AR197
+'Rekap Harian'!AS197
+'Rekap Harian'!AY197
+'Rekap Harian'!AZ197
+'Rekap Harian'!BF197
+'Rekap Harian'!BG197
+'Rekap Harian'!BM197
+'Rekap Harian'!BN197
+'Rekap Harian'!BT197
+'Rekap Harian'!BU197
+'Rekap Harian'!CA197
+'Rekap Harian'!CB197
+'Rekap Harian'!CH197
+'Rekap Harian'!CI197
+'Rekap Harian'!CO197
+'Rekap Harian'!CP197
+'Rekap Harian'!CV197
+'Rekap Harian'!CW197
+'Rekap Harian'!DC197
+'Rekap Harian'!DD197
+'Rekap Harian'!DJ197
+'Rekap Harian'!AK197
+'Rekap Harian'!DQ197
+'Rekap Harian'!DR197
+'Rekap Harian'!DX197
+'Rekap Harian'!DY197
+'Rekap Harian'!EE197
+'Rekap Harian'!EF197
+'Rekap Harian'!EL197
+'Rekap Harian'!EM197
+'Rekap Harian'!ES197
+'Rekap Harian'!ET197
+'Rekap Harian'!EZ197
+'Rekap Harian'!FA197
+'Rekap Harian'!FG197
+'Rekap Harian'!FH197
+'Rekap Harian'!FN197
+'Rekap Harian'!FO197
+'Rekap Harian'!FU197
+'Rekap Harian'!FV197
+'Rekap Harian'!GB197
+'Rekap Harian'!GC197
+'Rekap Harian'!GI197
+'Rekap Harian'!GJ197
+'Rekap Harian'!GP197
+'Rekap Harian'!GQ197
+'Rekap Harian'!GW197
+'Rekap Harian'!GX197
+'Rekap Harian'!HD197
+'Rekap Harian'!HE197
+'Rekap Harian'!HK197
+'Rekap Harian'!HL197</f>
        <v>0</v>
      </c>
      <c r="I190" s="128">
        <f>'Daftar Pegawai'!M191</f>
        <v>0</v>
      </c>
      <c r="J190" s="128">
        <f>'Daftar Pegawai'!O191</f>
        <v>0</v>
      </c>
      <c r="K190" s="128">
        <f>'Daftar Pegawai'!Q191</f>
        <v>0</v>
      </c>
      <c r="L190" s="128">
        <f>'Daftar Pegawai'!S191</f>
        <v>0</v>
      </c>
      <c r="M190" s="128">
        <f>'Daftar Pegawai'!U191</f>
        <v>0</v>
      </c>
      <c r="N190" s="128">
        <f t="shared" si="5"/>
        <v>0</v>
      </c>
    </row>
    <row r="191" spans="1:14" x14ac:dyDescent="0.25">
      <c r="A191" s="121">
        <f t="shared" si="4"/>
        <v>188</v>
      </c>
      <c r="B191" s="121">
        <f>'Daftar Pegawai'!B192</f>
        <v>0</v>
      </c>
      <c r="C191" s="121">
        <f>'Daftar Pegawai'!C192</f>
        <v>0</v>
      </c>
      <c r="D191" s="128">
        <f>IF('Rekap Pemotongan'!F195="",0%,100%-'Rekap Pemotongan'!F195)</f>
        <v>1</v>
      </c>
      <c r="E191" s="128">
        <f>'Daftar Pegawai'!K192</f>
        <v>0</v>
      </c>
      <c r="F191" s="128">
        <f>'Rekap Harian'!H198
+'Rekap Harian'!O198
+'Rekap Harian'!V198
+'Rekap Harian'!AC198
+'Rekap Harian'!AJ198
+'Rekap Harian'!AQ198
+'Rekap Harian'!AX198
+'Rekap Harian'!BE198
+'Rekap Harian'!BL198
+'Rekap Harian'!BS198
+'Rekap Harian'!BZ198
+'Rekap Harian'!CG198
+'Rekap Harian'!CN198
+'Rekap Harian'!CU198
+'Rekap Harian'!DB198
+'Rekap Harian'!DI198
+'Rekap Harian'!DP198
+'Rekap Harian'!DW198
+'Rekap Harian'!ED198
+'Rekap Harian'!EK198
+'Rekap Harian'!ER198
+'Rekap Harian'!EY198
+'Rekap Harian'!FF198
+'Rekap Harian'!FM198
+'Rekap Harian'!FT198
+'Rekap Harian'!GA198
+'Rekap Harian'!GH198
+'Rekap Harian'!GO198
+'Rekap Harian'!GV198
+'Rekap Harian'!HC198
+'Rekap Harian'!HJ198</f>
        <v>0</v>
      </c>
      <c r="G191" s="128">
        <f>'Rekap Harian'!HN198*3%</f>
        <v>0</v>
      </c>
      <c r="H191" s="128">
        <f>'Rekap Harian'!I198
+'Rekap Harian'!J198
+'Rekap Harian'!P198
+'Rekap Harian'!Q198
+'Rekap Harian'!W198
+'Rekap Harian'!X198
+'Rekap Harian'!AD198
+'Rekap Harian'!AE198
+'Rekap Harian'!AK198
+'Rekap Harian'!AL198
+'Rekap Harian'!AR198
+'Rekap Harian'!AS198
+'Rekap Harian'!AY198
+'Rekap Harian'!AZ198
+'Rekap Harian'!BF198
+'Rekap Harian'!BG198
+'Rekap Harian'!BM198
+'Rekap Harian'!BN198
+'Rekap Harian'!BT198
+'Rekap Harian'!BU198
+'Rekap Harian'!CA198
+'Rekap Harian'!CB198
+'Rekap Harian'!CH198
+'Rekap Harian'!CI198
+'Rekap Harian'!CO198
+'Rekap Harian'!CP198
+'Rekap Harian'!CV198
+'Rekap Harian'!CW198
+'Rekap Harian'!DC198
+'Rekap Harian'!DD198
+'Rekap Harian'!DJ198
+'Rekap Harian'!AK198
+'Rekap Harian'!DQ198
+'Rekap Harian'!DR198
+'Rekap Harian'!DX198
+'Rekap Harian'!DY198
+'Rekap Harian'!EE198
+'Rekap Harian'!EF198
+'Rekap Harian'!EL198
+'Rekap Harian'!EM198
+'Rekap Harian'!ES198
+'Rekap Harian'!ET198
+'Rekap Harian'!EZ198
+'Rekap Harian'!FA198
+'Rekap Harian'!FG198
+'Rekap Harian'!FH198
+'Rekap Harian'!FN198
+'Rekap Harian'!FO198
+'Rekap Harian'!FU198
+'Rekap Harian'!FV198
+'Rekap Harian'!GB198
+'Rekap Harian'!GC198
+'Rekap Harian'!GI198
+'Rekap Harian'!GJ198
+'Rekap Harian'!GP198
+'Rekap Harian'!GQ198
+'Rekap Harian'!GW198
+'Rekap Harian'!GX198
+'Rekap Harian'!HD198
+'Rekap Harian'!HE198
+'Rekap Harian'!HK198
+'Rekap Harian'!HL198</f>
        <v>0</v>
      </c>
      <c r="I191" s="128">
        <f>'Daftar Pegawai'!M192</f>
        <v>0</v>
      </c>
      <c r="J191" s="128">
        <f>'Daftar Pegawai'!O192</f>
        <v>0</v>
      </c>
      <c r="K191" s="128">
        <f>'Daftar Pegawai'!Q192</f>
        <v>0</v>
      </c>
      <c r="L191" s="128">
        <f>'Daftar Pegawai'!S192</f>
        <v>0</v>
      </c>
      <c r="M191" s="128">
        <f>'Daftar Pegawai'!U192</f>
        <v>0</v>
      </c>
      <c r="N191" s="128">
        <f t="shared" si="5"/>
        <v>0</v>
      </c>
    </row>
    <row r="192" spans="1:14" x14ac:dyDescent="0.25">
      <c r="A192" s="121">
        <f t="shared" si="4"/>
        <v>189</v>
      </c>
      <c r="B192" s="121">
        <f>'Daftar Pegawai'!B193</f>
        <v>0</v>
      </c>
      <c r="C192" s="121">
        <f>'Daftar Pegawai'!C193</f>
        <v>0</v>
      </c>
      <c r="D192" s="128">
        <f>IF('Rekap Pemotongan'!F196="",0%,100%-'Rekap Pemotongan'!F196)</f>
        <v>1</v>
      </c>
      <c r="E192" s="128">
        <f>'Daftar Pegawai'!K193</f>
        <v>0</v>
      </c>
      <c r="F192" s="128">
        <f>'Rekap Harian'!H199
+'Rekap Harian'!O199
+'Rekap Harian'!V199
+'Rekap Harian'!AC199
+'Rekap Harian'!AJ199
+'Rekap Harian'!AQ199
+'Rekap Harian'!AX199
+'Rekap Harian'!BE199
+'Rekap Harian'!BL199
+'Rekap Harian'!BS199
+'Rekap Harian'!BZ199
+'Rekap Harian'!CG199
+'Rekap Harian'!CN199
+'Rekap Harian'!CU199
+'Rekap Harian'!DB199
+'Rekap Harian'!DI199
+'Rekap Harian'!DP199
+'Rekap Harian'!DW199
+'Rekap Harian'!ED199
+'Rekap Harian'!EK199
+'Rekap Harian'!ER199
+'Rekap Harian'!EY199
+'Rekap Harian'!FF199
+'Rekap Harian'!FM199
+'Rekap Harian'!FT199
+'Rekap Harian'!GA199
+'Rekap Harian'!GH199
+'Rekap Harian'!GO199
+'Rekap Harian'!GV199
+'Rekap Harian'!HC199
+'Rekap Harian'!HJ199</f>
        <v>0</v>
      </c>
      <c r="G192" s="128">
        <f>'Rekap Harian'!HN199*3%</f>
        <v>0</v>
      </c>
      <c r="H192" s="128">
        <f>'Rekap Harian'!I199
+'Rekap Harian'!J199
+'Rekap Harian'!P199
+'Rekap Harian'!Q199
+'Rekap Harian'!W199
+'Rekap Harian'!X199
+'Rekap Harian'!AD199
+'Rekap Harian'!AE199
+'Rekap Harian'!AK199
+'Rekap Harian'!AL199
+'Rekap Harian'!AR199
+'Rekap Harian'!AS199
+'Rekap Harian'!AY199
+'Rekap Harian'!AZ199
+'Rekap Harian'!BF199
+'Rekap Harian'!BG199
+'Rekap Harian'!BM199
+'Rekap Harian'!BN199
+'Rekap Harian'!BT199
+'Rekap Harian'!BU199
+'Rekap Harian'!CA199
+'Rekap Harian'!CB199
+'Rekap Harian'!CH199
+'Rekap Harian'!CI199
+'Rekap Harian'!CO199
+'Rekap Harian'!CP199
+'Rekap Harian'!CV199
+'Rekap Harian'!CW199
+'Rekap Harian'!DC199
+'Rekap Harian'!DD199
+'Rekap Harian'!DJ199
+'Rekap Harian'!AK199
+'Rekap Harian'!DQ199
+'Rekap Harian'!DR199
+'Rekap Harian'!DX199
+'Rekap Harian'!DY199
+'Rekap Harian'!EE199
+'Rekap Harian'!EF199
+'Rekap Harian'!EL199
+'Rekap Harian'!EM199
+'Rekap Harian'!ES199
+'Rekap Harian'!ET199
+'Rekap Harian'!EZ199
+'Rekap Harian'!FA199
+'Rekap Harian'!FG199
+'Rekap Harian'!FH199
+'Rekap Harian'!FN199
+'Rekap Harian'!FO199
+'Rekap Harian'!FU199
+'Rekap Harian'!FV199
+'Rekap Harian'!GB199
+'Rekap Harian'!GC199
+'Rekap Harian'!GI199
+'Rekap Harian'!GJ199
+'Rekap Harian'!GP199
+'Rekap Harian'!GQ199
+'Rekap Harian'!GW199
+'Rekap Harian'!GX199
+'Rekap Harian'!HD199
+'Rekap Harian'!HE199
+'Rekap Harian'!HK199
+'Rekap Harian'!HL199</f>
        <v>0</v>
      </c>
      <c r="I192" s="128">
        <f>'Daftar Pegawai'!M193</f>
        <v>0</v>
      </c>
      <c r="J192" s="128">
        <f>'Daftar Pegawai'!O193</f>
        <v>0</v>
      </c>
      <c r="K192" s="128">
        <f>'Daftar Pegawai'!Q193</f>
        <v>0</v>
      </c>
      <c r="L192" s="128">
        <f>'Daftar Pegawai'!S193</f>
        <v>0</v>
      </c>
      <c r="M192" s="128">
        <f>'Daftar Pegawai'!U193</f>
        <v>0</v>
      </c>
      <c r="N192" s="128">
        <f t="shared" si="5"/>
        <v>0</v>
      </c>
    </row>
    <row r="193" spans="1:14" x14ac:dyDescent="0.25">
      <c r="A193" s="121">
        <f t="shared" si="4"/>
        <v>190</v>
      </c>
      <c r="B193" s="121">
        <f>'Daftar Pegawai'!B194</f>
        <v>0</v>
      </c>
      <c r="C193" s="121">
        <f>'Daftar Pegawai'!C194</f>
        <v>0</v>
      </c>
      <c r="D193" s="128">
        <f>IF('Rekap Pemotongan'!F197="",0%,100%-'Rekap Pemotongan'!F197)</f>
        <v>1</v>
      </c>
      <c r="E193" s="128">
        <f>'Daftar Pegawai'!K194</f>
        <v>0</v>
      </c>
      <c r="F193" s="128">
        <f>'Rekap Harian'!H200
+'Rekap Harian'!O200
+'Rekap Harian'!V200
+'Rekap Harian'!AC200
+'Rekap Harian'!AJ200
+'Rekap Harian'!AQ200
+'Rekap Harian'!AX200
+'Rekap Harian'!BE200
+'Rekap Harian'!BL200
+'Rekap Harian'!BS200
+'Rekap Harian'!BZ200
+'Rekap Harian'!CG200
+'Rekap Harian'!CN200
+'Rekap Harian'!CU200
+'Rekap Harian'!DB200
+'Rekap Harian'!DI200
+'Rekap Harian'!DP200
+'Rekap Harian'!DW200
+'Rekap Harian'!ED200
+'Rekap Harian'!EK200
+'Rekap Harian'!ER200
+'Rekap Harian'!EY200
+'Rekap Harian'!FF200
+'Rekap Harian'!FM200
+'Rekap Harian'!FT200
+'Rekap Harian'!GA200
+'Rekap Harian'!GH200
+'Rekap Harian'!GO200
+'Rekap Harian'!GV200
+'Rekap Harian'!HC200
+'Rekap Harian'!HJ200</f>
        <v>0</v>
      </c>
      <c r="G193" s="128">
        <f>'Rekap Harian'!HN200*3%</f>
        <v>0</v>
      </c>
      <c r="H193" s="128">
        <f>'Rekap Harian'!I200
+'Rekap Harian'!J200
+'Rekap Harian'!P200
+'Rekap Harian'!Q200
+'Rekap Harian'!W200
+'Rekap Harian'!X200
+'Rekap Harian'!AD200
+'Rekap Harian'!AE200
+'Rekap Harian'!AK200
+'Rekap Harian'!AL200
+'Rekap Harian'!AR200
+'Rekap Harian'!AS200
+'Rekap Harian'!AY200
+'Rekap Harian'!AZ200
+'Rekap Harian'!BF200
+'Rekap Harian'!BG200
+'Rekap Harian'!BM200
+'Rekap Harian'!BN200
+'Rekap Harian'!BT200
+'Rekap Harian'!BU200
+'Rekap Harian'!CA200
+'Rekap Harian'!CB200
+'Rekap Harian'!CH200
+'Rekap Harian'!CI200
+'Rekap Harian'!CO200
+'Rekap Harian'!CP200
+'Rekap Harian'!CV200
+'Rekap Harian'!CW200
+'Rekap Harian'!DC200
+'Rekap Harian'!DD200
+'Rekap Harian'!DJ200
+'Rekap Harian'!AK200
+'Rekap Harian'!DQ200
+'Rekap Harian'!DR200
+'Rekap Harian'!DX200
+'Rekap Harian'!DY200
+'Rekap Harian'!EE200
+'Rekap Harian'!EF200
+'Rekap Harian'!EL200
+'Rekap Harian'!EM200
+'Rekap Harian'!ES200
+'Rekap Harian'!ET200
+'Rekap Harian'!EZ200
+'Rekap Harian'!FA200
+'Rekap Harian'!FG200
+'Rekap Harian'!FH200
+'Rekap Harian'!FN200
+'Rekap Harian'!FO200
+'Rekap Harian'!FU200
+'Rekap Harian'!FV200
+'Rekap Harian'!GB200
+'Rekap Harian'!GC200
+'Rekap Harian'!GI200
+'Rekap Harian'!GJ200
+'Rekap Harian'!GP200
+'Rekap Harian'!GQ200
+'Rekap Harian'!GW200
+'Rekap Harian'!GX200
+'Rekap Harian'!HD200
+'Rekap Harian'!HE200
+'Rekap Harian'!HK200
+'Rekap Harian'!HL200</f>
        <v>0</v>
      </c>
      <c r="I193" s="128">
        <f>'Daftar Pegawai'!M194</f>
        <v>0</v>
      </c>
      <c r="J193" s="128">
        <f>'Daftar Pegawai'!O194</f>
        <v>0</v>
      </c>
      <c r="K193" s="128">
        <f>'Daftar Pegawai'!Q194</f>
        <v>0</v>
      </c>
      <c r="L193" s="128">
        <f>'Daftar Pegawai'!S194</f>
        <v>0</v>
      </c>
      <c r="M193" s="128">
        <f>'Daftar Pegawai'!U194</f>
        <v>0</v>
      </c>
      <c r="N193" s="128">
        <f t="shared" si="5"/>
        <v>0</v>
      </c>
    </row>
    <row r="194" spans="1:14" x14ac:dyDescent="0.25">
      <c r="A194" s="121">
        <f t="shared" si="4"/>
        <v>191</v>
      </c>
      <c r="B194" s="121">
        <f>'Daftar Pegawai'!B195</f>
        <v>0</v>
      </c>
      <c r="C194" s="121">
        <f>'Daftar Pegawai'!C195</f>
        <v>0</v>
      </c>
      <c r="D194" s="128">
        <f>IF('Rekap Pemotongan'!F198="",0%,100%-'Rekap Pemotongan'!F198)</f>
        <v>1</v>
      </c>
      <c r="E194" s="128">
        <f>'Daftar Pegawai'!K195</f>
        <v>0</v>
      </c>
      <c r="F194" s="128">
        <f>'Rekap Harian'!H201
+'Rekap Harian'!O201
+'Rekap Harian'!V201
+'Rekap Harian'!AC201
+'Rekap Harian'!AJ201
+'Rekap Harian'!AQ201
+'Rekap Harian'!AX201
+'Rekap Harian'!BE201
+'Rekap Harian'!BL201
+'Rekap Harian'!BS201
+'Rekap Harian'!BZ201
+'Rekap Harian'!CG201
+'Rekap Harian'!CN201
+'Rekap Harian'!CU201
+'Rekap Harian'!DB201
+'Rekap Harian'!DI201
+'Rekap Harian'!DP201
+'Rekap Harian'!DW201
+'Rekap Harian'!ED201
+'Rekap Harian'!EK201
+'Rekap Harian'!ER201
+'Rekap Harian'!EY201
+'Rekap Harian'!FF201
+'Rekap Harian'!FM201
+'Rekap Harian'!FT201
+'Rekap Harian'!GA201
+'Rekap Harian'!GH201
+'Rekap Harian'!GO201
+'Rekap Harian'!GV201
+'Rekap Harian'!HC201
+'Rekap Harian'!HJ201</f>
        <v>0</v>
      </c>
      <c r="G194" s="128">
        <f>'Rekap Harian'!HN201*3%</f>
        <v>0</v>
      </c>
      <c r="H194" s="128">
        <f>'Rekap Harian'!I201
+'Rekap Harian'!J201
+'Rekap Harian'!P201
+'Rekap Harian'!Q201
+'Rekap Harian'!W201
+'Rekap Harian'!X201
+'Rekap Harian'!AD201
+'Rekap Harian'!AE201
+'Rekap Harian'!AK201
+'Rekap Harian'!AL201
+'Rekap Harian'!AR201
+'Rekap Harian'!AS201
+'Rekap Harian'!AY201
+'Rekap Harian'!AZ201
+'Rekap Harian'!BF201
+'Rekap Harian'!BG201
+'Rekap Harian'!BM201
+'Rekap Harian'!BN201
+'Rekap Harian'!BT201
+'Rekap Harian'!BU201
+'Rekap Harian'!CA201
+'Rekap Harian'!CB201
+'Rekap Harian'!CH201
+'Rekap Harian'!CI201
+'Rekap Harian'!CO201
+'Rekap Harian'!CP201
+'Rekap Harian'!CV201
+'Rekap Harian'!CW201
+'Rekap Harian'!DC201
+'Rekap Harian'!DD201
+'Rekap Harian'!DJ201
+'Rekap Harian'!AK201
+'Rekap Harian'!DQ201
+'Rekap Harian'!DR201
+'Rekap Harian'!DX201
+'Rekap Harian'!DY201
+'Rekap Harian'!EE201
+'Rekap Harian'!EF201
+'Rekap Harian'!EL201
+'Rekap Harian'!EM201
+'Rekap Harian'!ES201
+'Rekap Harian'!ET201
+'Rekap Harian'!EZ201
+'Rekap Harian'!FA201
+'Rekap Harian'!FG201
+'Rekap Harian'!FH201
+'Rekap Harian'!FN201
+'Rekap Harian'!FO201
+'Rekap Harian'!FU201
+'Rekap Harian'!FV201
+'Rekap Harian'!GB201
+'Rekap Harian'!GC201
+'Rekap Harian'!GI201
+'Rekap Harian'!GJ201
+'Rekap Harian'!GP201
+'Rekap Harian'!GQ201
+'Rekap Harian'!GW201
+'Rekap Harian'!GX201
+'Rekap Harian'!HD201
+'Rekap Harian'!HE201
+'Rekap Harian'!HK201
+'Rekap Harian'!HL201</f>
        <v>0</v>
      </c>
      <c r="I194" s="128">
        <f>'Daftar Pegawai'!M195</f>
        <v>0</v>
      </c>
      <c r="J194" s="128">
        <f>'Daftar Pegawai'!O195</f>
        <v>0</v>
      </c>
      <c r="K194" s="128">
        <f>'Daftar Pegawai'!Q195</f>
        <v>0</v>
      </c>
      <c r="L194" s="128">
        <f>'Daftar Pegawai'!S195</f>
        <v>0</v>
      </c>
      <c r="M194" s="128">
        <f>'Daftar Pegawai'!U195</f>
        <v>0</v>
      </c>
      <c r="N194" s="128">
        <f t="shared" si="5"/>
        <v>0</v>
      </c>
    </row>
    <row r="195" spans="1:14" x14ac:dyDescent="0.25">
      <c r="A195" s="121">
        <f t="shared" si="4"/>
        <v>192</v>
      </c>
      <c r="B195" s="121">
        <f>'Daftar Pegawai'!B196</f>
        <v>0</v>
      </c>
      <c r="C195" s="121">
        <f>'Daftar Pegawai'!C196</f>
        <v>0</v>
      </c>
      <c r="D195" s="128">
        <f>IF('Rekap Pemotongan'!F199="",0%,100%-'Rekap Pemotongan'!F199)</f>
        <v>1</v>
      </c>
      <c r="E195" s="128">
        <f>'Daftar Pegawai'!K196</f>
        <v>0</v>
      </c>
      <c r="F195" s="128">
        <f>'Rekap Harian'!H202
+'Rekap Harian'!O202
+'Rekap Harian'!V202
+'Rekap Harian'!AC202
+'Rekap Harian'!AJ202
+'Rekap Harian'!AQ202
+'Rekap Harian'!AX202
+'Rekap Harian'!BE202
+'Rekap Harian'!BL202
+'Rekap Harian'!BS202
+'Rekap Harian'!BZ202
+'Rekap Harian'!CG202
+'Rekap Harian'!CN202
+'Rekap Harian'!CU202
+'Rekap Harian'!DB202
+'Rekap Harian'!DI202
+'Rekap Harian'!DP202
+'Rekap Harian'!DW202
+'Rekap Harian'!ED202
+'Rekap Harian'!EK202
+'Rekap Harian'!ER202
+'Rekap Harian'!EY202
+'Rekap Harian'!FF202
+'Rekap Harian'!FM202
+'Rekap Harian'!FT202
+'Rekap Harian'!GA202
+'Rekap Harian'!GH202
+'Rekap Harian'!GO202
+'Rekap Harian'!GV202
+'Rekap Harian'!HC202
+'Rekap Harian'!HJ202</f>
        <v>0</v>
      </c>
      <c r="G195" s="128">
        <f>'Rekap Harian'!HN202*3%</f>
        <v>0</v>
      </c>
      <c r="H195" s="128">
        <f>'Rekap Harian'!I202
+'Rekap Harian'!J202
+'Rekap Harian'!P202
+'Rekap Harian'!Q202
+'Rekap Harian'!W202
+'Rekap Harian'!X202
+'Rekap Harian'!AD202
+'Rekap Harian'!AE202
+'Rekap Harian'!AK202
+'Rekap Harian'!AL202
+'Rekap Harian'!AR202
+'Rekap Harian'!AS202
+'Rekap Harian'!AY202
+'Rekap Harian'!AZ202
+'Rekap Harian'!BF202
+'Rekap Harian'!BG202
+'Rekap Harian'!BM202
+'Rekap Harian'!BN202
+'Rekap Harian'!BT202
+'Rekap Harian'!BU202
+'Rekap Harian'!CA202
+'Rekap Harian'!CB202
+'Rekap Harian'!CH202
+'Rekap Harian'!CI202
+'Rekap Harian'!CO202
+'Rekap Harian'!CP202
+'Rekap Harian'!CV202
+'Rekap Harian'!CW202
+'Rekap Harian'!DC202
+'Rekap Harian'!DD202
+'Rekap Harian'!DJ202
+'Rekap Harian'!AK202
+'Rekap Harian'!DQ202
+'Rekap Harian'!DR202
+'Rekap Harian'!DX202
+'Rekap Harian'!DY202
+'Rekap Harian'!EE202
+'Rekap Harian'!EF202
+'Rekap Harian'!EL202
+'Rekap Harian'!EM202
+'Rekap Harian'!ES202
+'Rekap Harian'!ET202
+'Rekap Harian'!EZ202
+'Rekap Harian'!FA202
+'Rekap Harian'!FG202
+'Rekap Harian'!FH202
+'Rekap Harian'!FN202
+'Rekap Harian'!FO202
+'Rekap Harian'!FU202
+'Rekap Harian'!FV202
+'Rekap Harian'!GB202
+'Rekap Harian'!GC202
+'Rekap Harian'!GI202
+'Rekap Harian'!GJ202
+'Rekap Harian'!GP202
+'Rekap Harian'!GQ202
+'Rekap Harian'!GW202
+'Rekap Harian'!GX202
+'Rekap Harian'!HD202
+'Rekap Harian'!HE202
+'Rekap Harian'!HK202
+'Rekap Harian'!HL202</f>
        <v>0</v>
      </c>
      <c r="I195" s="128">
        <f>'Daftar Pegawai'!M196</f>
        <v>0</v>
      </c>
      <c r="J195" s="128">
        <f>'Daftar Pegawai'!O196</f>
        <v>0</v>
      </c>
      <c r="K195" s="128">
        <f>'Daftar Pegawai'!Q196</f>
        <v>0</v>
      </c>
      <c r="L195" s="128">
        <f>'Daftar Pegawai'!S196</f>
        <v>0</v>
      </c>
      <c r="M195" s="128">
        <f>'Daftar Pegawai'!U196</f>
        <v>0</v>
      </c>
      <c r="N195" s="128">
        <f t="shared" si="5"/>
        <v>0</v>
      </c>
    </row>
    <row r="196" spans="1:14" x14ac:dyDescent="0.25">
      <c r="A196" s="121">
        <f t="shared" si="4"/>
        <v>193</v>
      </c>
      <c r="B196" s="121">
        <f>'Daftar Pegawai'!B197</f>
        <v>0</v>
      </c>
      <c r="C196" s="121">
        <f>'Daftar Pegawai'!C197</f>
        <v>0</v>
      </c>
      <c r="D196" s="128">
        <f>IF('Rekap Pemotongan'!F200="",0%,100%-'Rekap Pemotongan'!F200)</f>
        <v>1</v>
      </c>
      <c r="E196" s="128">
        <f>'Daftar Pegawai'!K197</f>
        <v>0</v>
      </c>
      <c r="F196" s="128">
        <f>'Rekap Harian'!H203
+'Rekap Harian'!O203
+'Rekap Harian'!V203
+'Rekap Harian'!AC203
+'Rekap Harian'!AJ203
+'Rekap Harian'!AQ203
+'Rekap Harian'!AX203
+'Rekap Harian'!BE203
+'Rekap Harian'!BL203
+'Rekap Harian'!BS203
+'Rekap Harian'!BZ203
+'Rekap Harian'!CG203
+'Rekap Harian'!CN203
+'Rekap Harian'!CU203
+'Rekap Harian'!DB203
+'Rekap Harian'!DI203
+'Rekap Harian'!DP203
+'Rekap Harian'!DW203
+'Rekap Harian'!ED203
+'Rekap Harian'!EK203
+'Rekap Harian'!ER203
+'Rekap Harian'!EY203
+'Rekap Harian'!FF203
+'Rekap Harian'!FM203
+'Rekap Harian'!FT203
+'Rekap Harian'!GA203
+'Rekap Harian'!GH203
+'Rekap Harian'!GO203
+'Rekap Harian'!GV203
+'Rekap Harian'!HC203
+'Rekap Harian'!HJ203</f>
        <v>0</v>
      </c>
      <c r="G196" s="128">
        <f>'Rekap Harian'!HN203*3%</f>
        <v>0</v>
      </c>
      <c r="H196" s="128">
        <f>'Rekap Harian'!I203
+'Rekap Harian'!J203
+'Rekap Harian'!P203
+'Rekap Harian'!Q203
+'Rekap Harian'!W203
+'Rekap Harian'!X203
+'Rekap Harian'!AD203
+'Rekap Harian'!AE203
+'Rekap Harian'!AK203
+'Rekap Harian'!AL203
+'Rekap Harian'!AR203
+'Rekap Harian'!AS203
+'Rekap Harian'!AY203
+'Rekap Harian'!AZ203
+'Rekap Harian'!BF203
+'Rekap Harian'!BG203
+'Rekap Harian'!BM203
+'Rekap Harian'!BN203
+'Rekap Harian'!BT203
+'Rekap Harian'!BU203
+'Rekap Harian'!CA203
+'Rekap Harian'!CB203
+'Rekap Harian'!CH203
+'Rekap Harian'!CI203
+'Rekap Harian'!CO203
+'Rekap Harian'!CP203
+'Rekap Harian'!CV203
+'Rekap Harian'!CW203
+'Rekap Harian'!DC203
+'Rekap Harian'!DD203
+'Rekap Harian'!DJ203
+'Rekap Harian'!AK203
+'Rekap Harian'!DQ203
+'Rekap Harian'!DR203
+'Rekap Harian'!DX203
+'Rekap Harian'!DY203
+'Rekap Harian'!EE203
+'Rekap Harian'!EF203
+'Rekap Harian'!EL203
+'Rekap Harian'!EM203
+'Rekap Harian'!ES203
+'Rekap Harian'!ET203
+'Rekap Harian'!EZ203
+'Rekap Harian'!FA203
+'Rekap Harian'!FG203
+'Rekap Harian'!FH203
+'Rekap Harian'!FN203
+'Rekap Harian'!FO203
+'Rekap Harian'!FU203
+'Rekap Harian'!FV203
+'Rekap Harian'!GB203
+'Rekap Harian'!GC203
+'Rekap Harian'!GI203
+'Rekap Harian'!GJ203
+'Rekap Harian'!GP203
+'Rekap Harian'!GQ203
+'Rekap Harian'!GW203
+'Rekap Harian'!GX203
+'Rekap Harian'!HD203
+'Rekap Harian'!HE203
+'Rekap Harian'!HK203
+'Rekap Harian'!HL203</f>
        <v>0</v>
      </c>
      <c r="I196" s="128">
        <f>'Daftar Pegawai'!M197</f>
        <v>0</v>
      </c>
      <c r="J196" s="128">
        <f>'Daftar Pegawai'!O197</f>
        <v>0</v>
      </c>
      <c r="K196" s="128">
        <f>'Daftar Pegawai'!Q197</f>
        <v>0</v>
      </c>
      <c r="L196" s="128">
        <f>'Daftar Pegawai'!S197</f>
        <v>0</v>
      </c>
      <c r="M196" s="128">
        <f>'Daftar Pegawai'!U197</f>
        <v>0</v>
      </c>
      <c r="N196" s="128">
        <f t="shared" si="5"/>
        <v>0</v>
      </c>
    </row>
    <row r="197" spans="1:14" x14ac:dyDescent="0.25">
      <c r="A197" s="121">
        <f t="shared" ref="A197:A253" si="6">ROW()-3</f>
        <v>194</v>
      </c>
      <c r="B197" s="121">
        <f>'Daftar Pegawai'!B198</f>
        <v>0</v>
      </c>
      <c r="C197" s="121">
        <f>'Daftar Pegawai'!C198</f>
        <v>0</v>
      </c>
      <c r="D197" s="128">
        <f>IF('Rekap Pemotongan'!F201="",0%,100%-'Rekap Pemotongan'!F201)</f>
        <v>1</v>
      </c>
      <c r="E197" s="128">
        <f>'Daftar Pegawai'!K198</f>
        <v>0</v>
      </c>
      <c r="F197" s="128">
        <f>'Rekap Harian'!H204
+'Rekap Harian'!O204
+'Rekap Harian'!V204
+'Rekap Harian'!AC204
+'Rekap Harian'!AJ204
+'Rekap Harian'!AQ204
+'Rekap Harian'!AX204
+'Rekap Harian'!BE204
+'Rekap Harian'!BL204
+'Rekap Harian'!BS204
+'Rekap Harian'!BZ204
+'Rekap Harian'!CG204
+'Rekap Harian'!CN204
+'Rekap Harian'!CU204
+'Rekap Harian'!DB204
+'Rekap Harian'!DI204
+'Rekap Harian'!DP204
+'Rekap Harian'!DW204
+'Rekap Harian'!ED204
+'Rekap Harian'!EK204
+'Rekap Harian'!ER204
+'Rekap Harian'!EY204
+'Rekap Harian'!FF204
+'Rekap Harian'!FM204
+'Rekap Harian'!FT204
+'Rekap Harian'!GA204
+'Rekap Harian'!GH204
+'Rekap Harian'!GO204
+'Rekap Harian'!GV204
+'Rekap Harian'!HC204
+'Rekap Harian'!HJ204</f>
        <v>0</v>
      </c>
      <c r="G197" s="128">
        <f>'Rekap Harian'!HN204*3%</f>
        <v>0</v>
      </c>
      <c r="H197" s="128">
        <f>'Rekap Harian'!I204
+'Rekap Harian'!J204
+'Rekap Harian'!P204
+'Rekap Harian'!Q204
+'Rekap Harian'!W204
+'Rekap Harian'!X204
+'Rekap Harian'!AD204
+'Rekap Harian'!AE204
+'Rekap Harian'!AK204
+'Rekap Harian'!AL204
+'Rekap Harian'!AR204
+'Rekap Harian'!AS204
+'Rekap Harian'!AY204
+'Rekap Harian'!AZ204
+'Rekap Harian'!BF204
+'Rekap Harian'!BG204
+'Rekap Harian'!BM204
+'Rekap Harian'!BN204
+'Rekap Harian'!BT204
+'Rekap Harian'!BU204
+'Rekap Harian'!CA204
+'Rekap Harian'!CB204
+'Rekap Harian'!CH204
+'Rekap Harian'!CI204
+'Rekap Harian'!CO204
+'Rekap Harian'!CP204
+'Rekap Harian'!CV204
+'Rekap Harian'!CW204
+'Rekap Harian'!DC204
+'Rekap Harian'!DD204
+'Rekap Harian'!DJ204
+'Rekap Harian'!AK204
+'Rekap Harian'!DQ204
+'Rekap Harian'!DR204
+'Rekap Harian'!DX204
+'Rekap Harian'!DY204
+'Rekap Harian'!EE204
+'Rekap Harian'!EF204
+'Rekap Harian'!EL204
+'Rekap Harian'!EM204
+'Rekap Harian'!ES204
+'Rekap Harian'!ET204
+'Rekap Harian'!EZ204
+'Rekap Harian'!FA204
+'Rekap Harian'!FG204
+'Rekap Harian'!FH204
+'Rekap Harian'!FN204
+'Rekap Harian'!FO204
+'Rekap Harian'!FU204
+'Rekap Harian'!FV204
+'Rekap Harian'!GB204
+'Rekap Harian'!GC204
+'Rekap Harian'!GI204
+'Rekap Harian'!GJ204
+'Rekap Harian'!GP204
+'Rekap Harian'!GQ204
+'Rekap Harian'!GW204
+'Rekap Harian'!GX204
+'Rekap Harian'!HD204
+'Rekap Harian'!HE204
+'Rekap Harian'!HK204
+'Rekap Harian'!HL204</f>
        <v>0</v>
      </c>
      <c r="I197" s="128">
        <f>'Daftar Pegawai'!M198</f>
        <v>0</v>
      </c>
      <c r="J197" s="128">
        <f>'Daftar Pegawai'!O198</f>
        <v>0</v>
      </c>
      <c r="K197" s="128">
        <f>'Daftar Pegawai'!Q198</f>
        <v>0</v>
      </c>
      <c r="L197" s="128">
        <f>'Daftar Pegawai'!S198</f>
        <v>0</v>
      </c>
      <c r="M197" s="128">
        <f>'Daftar Pegawai'!U198</f>
        <v>0</v>
      </c>
      <c r="N197" s="128">
        <f t="shared" ref="N197:N253" si="7">IF(SUM(E197:M197) &gt; 100%,100%, SUM(E197:M197))</f>
        <v>0</v>
      </c>
    </row>
    <row r="198" spans="1:14" x14ac:dyDescent="0.25">
      <c r="A198" s="121">
        <f t="shared" si="6"/>
        <v>195</v>
      </c>
      <c r="B198" s="121">
        <f>'Daftar Pegawai'!B199</f>
        <v>0</v>
      </c>
      <c r="C198" s="121">
        <f>'Daftar Pegawai'!C199</f>
        <v>0</v>
      </c>
      <c r="D198" s="128">
        <f>IF('Rekap Pemotongan'!F202="",0%,100%-'Rekap Pemotongan'!F202)</f>
        <v>1</v>
      </c>
      <c r="E198" s="128">
        <f>'Daftar Pegawai'!K199</f>
        <v>0</v>
      </c>
      <c r="F198" s="128">
        <f>'Rekap Harian'!H205
+'Rekap Harian'!O205
+'Rekap Harian'!V205
+'Rekap Harian'!AC205
+'Rekap Harian'!AJ205
+'Rekap Harian'!AQ205
+'Rekap Harian'!AX205
+'Rekap Harian'!BE205
+'Rekap Harian'!BL205
+'Rekap Harian'!BS205
+'Rekap Harian'!BZ205
+'Rekap Harian'!CG205
+'Rekap Harian'!CN205
+'Rekap Harian'!CU205
+'Rekap Harian'!DB205
+'Rekap Harian'!DI205
+'Rekap Harian'!DP205
+'Rekap Harian'!DW205
+'Rekap Harian'!ED205
+'Rekap Harian'!EK205
+'Rekap Harian'!ER205
+'Rekap Harian'!EY205
+'Rekap Harian'!FF205
+'Rekap Harian'!FM205
+'Rekap Harian'!FT205
+'Rekap Harian'!GA205
+'Rekap Harian'!GH205
+'Rekap Harian'!GO205
+'Rekap Harian'!GV205
+'Rekap Harian'!HC205
+'Rekap Harian'!HJ205</f>
        <v>0</v>
      </c>
      <c r="G198" s="128">
        <f>'Rekap Harian'!HN205*3%</f>
        <v>0</v>
      </c>
      <c r="H198" s="128">
        <f>'Rekap Harian'!I205
+'Rekap Harian'!J205
+'Rekap Harian'!P205
+'Rekap Harian'!Q205
+'Rekap Harian'!W205
+'Rekap Harian'!X205
+'Rekap Harian'!AD205
+'Rekap Harian'!AE205
+'Rekap Harian'!AK205
+'Rekap Harian'!AL205
+'Rekap Harian'!AR205
+'Rekap Harian'!AS205
+'Rekap Harian'!AY205
+'Rekap Harian'!AZ205
+'Rekap Harian'!BF205
+'Rekap Harian'!BG205
+'Rekap Harian'!BM205
+'Rekap Harian'!BN205
+'Rekap Harian'!BT205
+'Rekap Harian'!BU205
+'Rekap Harian'!CA205
+'Rekap Harian'!CB205
+'Rekap Harian'!CH205
+'Rekap Harian'!CI205
+'Rekap Harian'!CO205
+'Rekap Harian'!CP205
+'Rekap Harian'!CV205
+'Rekap Harian'!CW205
+'Rekap Harian'!DC205
+'Rekap Harian'!DD205
+'Rekap Harian'!DJ205
+'Rekap Harian'!AK205
+'Rekap Harian'!DQ205
+'Rekap Harian'!DR205
+'Rekap Harian'!DX205
+'Rekap Harian'!DY205
+'Rekap Harian'!EE205
+'Rekap Harian'!EF205
+'Rekap Harian'!EL205
+'Rekap Harian'!EM205
+'Rekap Harian'!ES205
+'Rekap Harian'!ET205
+'Rekap Harian'!EZ205
+'Rekap Harian'!FA205
+'Rekap Harian'!FG205
+'Rekap Harian'!FH205
+'Rekap Harian'!FN205
+'Rekap Harian'!FO205
+'Rekap Harian'!FU205
+'Rekap Harian'!FV205
+'Rekap Harian'!GB205
+'Rekap Harian'!GC205
+'Rekap Harian'!GI205
+'Rekap Harian'!GJ205
+'Rekap Harian'!GP205
+'Rekap Harian'!GQ205
+'Rekap Harian'!GW205
+'Rekap Harian'!GX205
+'Rekap Harian'!HD205
+'Rekap Harian'!HE205
+'Rekap Harian'!HK205
+'Rekap Harian'!HL205</f>
        <v>0</v>
      </c>
      <c r="I198" s="128">
        <f>'Daftar Pegawai'!M199</f>
        <v>0</v>
      </c>
      <c r="J198" s="128">
        <f>'Daftar Pegawai'!O199</f>
        <v>0</v>
      </c>
      <c r="K198" s="128">
        <f>'Daftar Pegawai'!Q199</f>
        <v>0</v>
      </c>
      <c r="L198" s="128">
        <f>'Daftar Pegawai'!S199</f>
        <v>0</v>
      </c>
      <c r="M198" s="128">
        <f>'Daftar Pegawai'!U199</f>
        <v>0</v>
      </c>
      <c r="N198" s="128">
        <f t="shared" si="7"/>
        <v>0</v>
      </c>
    </row>
    <row r="199" spans="1:14" x14ac:dyDescent="0.25">
      <c r="A199" s="121">
        <f t="shared" si="6"/>
        <v>196</v>
      </c>
      <c r="B199" s="121">
        <f>'Daftar Pegawai'!B200</f>
        <v>0</v>
      </c>
      <c r="C199" s="121">
        <f>'Daftar Pegawai'!C200</f>
        <v>0</v>
      </c>
      <c r="D199" s="128">
        <f>IF('Rekap Pemotongan'!F203="",0%,100%-'Rekap Pemotongan'!F203)</f>
        <v>1</v>
      </c>
      <c r="E199" s="128">
        <f>'Daftar Pegawai'!K200</f>
        <v>0</v>
      </c>
      <c r="F199" s="128">
        <f>'Rekap Harian'!H206
+'Rekap Harian'!O206
+'Rekap Harian'!V206
+'Rekap Harian'!AC206
+'Rekap Harian'!AJ206
+'Rekap Harian'!AQ206
+'Rekap Harian'!AX206
+'Rekap Harian'!BE206
+'Rekap Harian'!BL206
+'Rekap Harian'!BS206
+'Rekap Harian'!BZ206
+'Rekap Harian'!CG206
+'Rekap Harian'!CN206
+'Rekap Harian'!CU206
+'Rekap Harian'!DB206
+'Rekap Harian'!DI206
+'Rekap Harian'!DP206
+'Rekap Harian'!DW206
+'Rekap Harian'!ED206
+'Rekap Harian'!EK206
+'Rekap Harian'!ER206
+'Rekap Harian'!EY206
+'Rekap Harian'!FF206
+'Rekap Harian'!FM206
+'Rekap Harian'!FT206
+'Rekap Harian'!GA206
+'Rekap Harian'!GH206
+'Rekap Harian'!GO206
+'Rekap Harian'!GV206
+'Rekap Harian'!HC206
+'Rekap Harian'!HJ206</f>
        <v>0</v>
      </c>
      <c r="G199" s="128">
        <f>'Rekap Harian'!HN206*3%</f>
        <v>0</v>
      </c>
      <c r="H199" s="128">
        <f>'Rekap Harian'!I206
+'Rekap Harian'!J206
+'Rekap Harian'!P206
+'Rekap Harian'!Q206
+'Rekap Harian'!W206
+'Rekap Harian'!X206
+'Rekap Harian'!AD206
+'Rekap Harian'!AE206
+'Rekap Harian'!AK206
+'Rekap Harian'!AL206
+'Rekap Harian'!AR206
+'Rekap Harian'!AS206
+'Rekap Harian'!AY206
+'Rekap Harian'!AZ206
+'Rekap Harian'!BF206
+'Rekap Harian'!BG206
+'Rekap Harian'!BM206
+'Rekap Harian'!BN206
+'Rekap Harian'!BT206
+'Rekap Harian'!BU206
+'Rekap Harian'!CA206
+'Rekap Harian'!CB206
+'Rekap Harian'!CH206
+'Rekap Harian'!CI206
+'Rekap Harian'!CO206
+'Rekap Harian'!CP206
+'Rekap Harian'!CV206
+'Rekap Harian'!CW206
+'Rekap Harian'!DC206
+'Rekap Harian'!DD206
+'Rekap Harian'!DJ206
+'Rekap Harian'!AK206
+'Rekap Harian'!DQ206
+'Rekap Harian'!DR206
+'Rekap Harian'!DX206
+'Rekap Harian'!DY206
+'Rekap Harian'!EE206
+'Rekap Harian'!EF206
+'Rekap Harian'!EL206
+'Rekap Harian'!EM206
+'Rekap Harian'!ES206
+'Rekap Harian'!ET206
+'Rekap Harian'!EZ206
+'Rekap Harian'!FA206
+'Rekap Harian'!FG206
+'Rekap Harian'!FH206
+'Rekap Harian'!FN206
+'Rekap Harian'!FO206
+'Rekap Harian'!FU206
+'Rekap Harian'!FV206
+'Rekap Harian'!GB206
+'Rekap Harian'!GC206
+'Rekap Harian'!GI206
+'Rekap Harian'!GJ206
+'Rekap Harian'!GP206
+'Rekap Harian'!GQ206
+'Rekap Harian'!GW206
+'Rekap Harian'!GX206
+'Rekap Harian'!HD206
+'Rekap Harian'!HE206
+'Rekap Harian'!HK206
+'Rekap Harian'!HL206</f>
        <v>0</v>
      </c>
      <c r="I199" s="128">
        <f>'Daftar Pegawai'!M200</f>
        <v>0</v>
      </c>
      <c r="J199" s="128">
        <f>'Daftar Pegawai'!O200</f>
        <v>0</v>
      </c>
      <c r="K199" s="128">
        <f>'Daftar Pegawai'!Q200</f>
        <v>0</v>
      </c>
      <c r="L199" s="128">
        <f>'Daftar Pegawai'!S200</f>
        <v>0</v>
      </c>
      <c r="M199" s="128">
        <f>'Daftar Pegawai'!U200</f>
        <v>0</v>
      </c>
      <c r="N199" s="128">
        <f t="shared" si="7"/>
        <v>0</v>
      </c>
    </row>
    <row r="200" spans="1:14" x14ac:dyDescent="0.25">
      <c r="A200" s="121">
        <f t="shared" si="6"/>
        <v>197</v>
      </c>
      <c r="B200" s="121">
        <f>'Daftar Pegawai'!B201</f>
        <v>0</v>
      </c>
      <c r="C200" s="121">
        <f>'Daftar Pegawai'!C201</f>
        <v>0</v>
      </c>
      <c r="D200" s="128">
        <f>IF('Rekap Pemotongan'!F204="",0%,100%-'Rekap Pemotongan'!F204)</f>
        <v>1</v>
      </c>
      <c r="E200" s="128">
        <f>'Daftar Pegawai'!K201</f>
        <v>0</v>
      </c>
      <c r="F200" s="128">
        <f>'Rekap Harian'!H207
+'Rekap Harian'!O207
+'Rekap Harian'!V207
+'Rekap Harian'!AC207
+'Rekap Harian'!AJ207
+'Rekap Harian'!AQ207
+'Rekap Harian'!AX207
+'Rekap Harian'!BE207
+'Rekap Harian'!BL207
+'Rekap Harian'!BS207
+'Rekap Harian'!BZ207
+'Rekap Harian'!CG207
+'Rekap Harian'!CN207
+'Rekap Harian'!CU207
+'Rekap Harian'!DB207
+'Rekap Harian'!DI207
+'Rekap Harian'!DP207
+'Rekap Harian'!DW207
+'Rekap Harian'!ED207
+'Rekap Harian'!EK207
+'Rekap Harian'!ER207
+'Rekap Harian'!EY207
+'Rekap Harian'!FF207
+'Rekap Harian'!FM207
+'Rekap Harian'!FT207
+'Rekap Harian'!GA207
+'Rekap Harian'!GH207
+'Rekap Harian'!GO207
+'Rekap Harian'!GV207
+'Rekap Harian'!HC207
+'Rekap Harian'!HJ207</f>
        <v>0</v>
      </c>
      <c r="G200" s="128">
        <f>'Rekap Harian'!HN207*3%</f>
        <v>0</v>
      </c>
      <c r="H200" s="128">
        <f>'Rekap Harian'!I207
+'Rekap Harian'!J207
+'Rekap Harian'!P207
+'Rekap Harian'!Q207
+'Rekap Harian'!W207
+'Rekap Harian'!X207
+'Rekap Harian'!AD207
+'Rekap Harian'!AE207
+'Rekap Harian'!AK207
+'Rekap Harian'!AL207
+'Rekap Harian'!AR207
+'Rekap Harian'!AS207
+'Rekap Harian'!AY207
+'Rekap Harian'!AZ207
+'Rekap Harian'!BF207
+'Rekap Harian'!BG207
+'Rekap Harian'!BM207
+'Rekap Harian'!BN207
+'Rekap Harian'!BT207
+'Rekap Harian'!BU207
+'Rekap Harian'!CA207
+'Rekap Harian'!CB207
+'Rekap Harian'!CH207
+'Rekap Harian'!CI207
+'Rekap Harian'!CO207
+'Rekap Harian'!CP207
+'Rekap Harian'!CV207
+'Rekap Harian'!CW207
+'Rekap Harian'!DC207
+'Rekap Harian'!DD207
+'Rekap Harian'!DJ207
+'Rekap Harian'!AK207
+'Rekap Harian'!DQ207
+'Rekap Harian'!DR207
+'Rekap Harian'!DX207
+'Rekap Harian'!DY207
+'Rekap Harian'!EE207
+'Rekap Harian'!EF207
+'Rekap Harian'!EL207
+'Rekap Harian'!EM207
+'Rekap Harian'!ES207
+'Rekap Harian'!ET207
+'Rekap Harian'!EZ207
+'Rekap Harian'!FA207
+'Rekap Harian'!FG207
+'Rekap Harian'!FH207
+'Rekap Harian'!FN207
+'Rekap Harian'!FO207
+'Rekap Harian'!FU207
+'Rekap Harian'!FV207
+'Rekap Harian'!GB207
+'Rekap Harian'!GC207
+'Rekap Harian'!GI207
+'Rekap Harian'!GJ207
+'Rekap Harian'!GP207
+'Rekap Harian'!GQ207
+'Rekap Harian'!GW207
+'Rekap Harian'!GX207
+'Rekap Harian'!HD207
+'Rekap Harian'!HE207
+'Rekap Harian'!HK207
+'Rekap Harian'!HL207</f>
        <v>0</v>
      </c>
      <c r="I200" s="128">
        <f>'Daftar Pegawai'!M201</f>
        <v>0</v>
      </c>
      <c r="J200" s="128">
        <f>'Daftar Pegawai'!O201</f>
        <v>0</v>
      </c>
      <c r="K200" s="128">
        <f>'Daftar Pegawai'!Q201</f>
        <v>0</v>
      </c>
      <c r="L200" s="128">
        <f>'Daftar Pegawai'!S201</f>
        <v>0</v>
      </c>
      <c r="M200" s="128">
        <f>'Daftar Pegawai'!U201</f>
        <v>0</v>
      </c>
      <c r="N200" s="128">
        <f t="shared" si="7"/>
        <v>0</v>
      </c>
    </row>
    <row r="201" spans="1:14" x14ac:dyDescent="0.25">
      <c r="A201" s="121">
        <f t="shared" si="6"/>
        <v>198</v>
      </c>
      <c r="B201" s="121">
        <f>'Daftar Pegawai'!B202</f>
        <v>0</v>
      </c>
      <c r="C201" s="121">
        <f>'Daftar Pegawai'!C202</f>
        <v>0</v>
      </c>
      <c r="D201" s="128">
        <f>IF('Rekap Pemotongan'!F205="",0%,100%-'Rekap Pemotongan'!F205)</f>
        <v>1</v>
      </c>
      <c r="E201" s="128">
        <f>'Daftar Pegawai'!K202</f>
        <v>0</v>
      </c>
      <c r="F201" s="128">
        <f>'Rekap Harian'!H208
+'Rekap Harian'!O208
+'Rekap Harian'!V208
+'Rekap Harian'!AC208
+'Rekap Harian'!AJ208
+'Rekap Harian'!AQ208
+'Rekap Harian'!AX208
+'Rekap Harian'!BE208
+'Rekap Harian'!BL208
+'Rekap Harian'!BS208
+'Rekap Harian'!BZ208
+'Rekap Harian'!CG208
+'Rekap Harian'!CN208
+'Rekap Harian'!CU208
+'Rekap Harian'!DB208
+'Rekap Harian'!DI208
+'Rekap Harian'!DP208
+'Rekap Harian'!DW208
+'Rekap Harian'!ED208
+'Rekap Harian'!EK208
+'Rekap Harian'!ER208
+'Rekap Harian'!EY208
+'Rekap Harian'!FF208
+'Rekap Harian'!FM208
+'Rekap Harian'!FT208
+'Rekap Harian'!GA208
+'Rekap Harian'!GH208
+'Rekap Harian'!GO208
+'Rekap Harian'!GV208
+'Rekap Harian'!HC208
+'Rekap Harian'!HJ208</f>
        <v>0</v>
      </c>
      <c r="G201" s="128">
        <f>'Rekap Harian'!HN208*3%</f>
        <v>0</v>
      </c>
      <c r="H201" s="128">
        <f>'Rekap Harian'!I208
+'Rekap Harian'!J208
+'Rekap Harian'!P208
+'Rekap Harian'!Q208
+'Rekap Harian'!W208
+'Rekap Harian'!X208
+'Rekap Harian'!AD208
+'Rekap Harian'!AE208
+'Rekap Harian'!AK208
+'Rekap Harian'!AL208
+'Rekap Harian'!AR208
+'Rekap Harian'!AS208
+'Rekap Harian'!AY208
+'Rekap Harian'!AZ208
+'Rekap Harian'!BF208
+'Rekap Harian'!BG208
+'Rekap Harian'!BM208
+'Rekap Harian'!BN208
+'Rekap Harian'!BT208
+'Rekap Harian'!BU208
+'Rekap Harian'!CA208
+'Rekap Harian'!CB208
+'Rekap Harian'!CH208
+'Rekap Harian'!CI208
+'Rekap Harian'!CO208
+'Rekap Harian'!CP208
+'Rekap Harian'!CV208
+'Rekap Harian'!CW208
+'Rekap Harian'!DC208
+'Rekap Harian'!DD208
+'Rekap Harian'!DJ208
+'Rekap Harian'!AK208
+'Rekap Harian'!DQ208
+'Rekap Harian'!DR208
+'Rekap Harian'!DX208
+'Rekap Harian'!DY208
+'Rekap Harian'!EE208
+'Rekap Harian'!EF208
+'Rekap Harian'!EL208
+'Rekap Harian'!EM208
+'Rekap Harian'!ES208
+'Rekap Harian'!ET208
+'Rekap Harian'!EZ208
+'Rekap Harian'!FA208
+'Rekap Harian'!FG208
+'Rekap Harian'!FH208
+'Rekap Harian'!FN208
+'Rekap Harian'!FO208
+'Rekap Harian'!FU208
+'Rekap Harian'!FV208
+'Rekap Harian'!GB208
+'Rekap Harian'!GC208
+'Rekap Harian'!GI208
+'Rekap Harian'!GJ208
+'Rekap Harian'!GP208
+'Rekap Harian'!GQ208
+'Rekap Harian'!GW208
+'Rekap Harian'!GX208
+'Rekap Harian'!HD208
+'Rekap Harian'!HE208
+'Rekap Harian'!HK208
+'Rekap Harian'!HL208</f>
        <v>0</v>
      </c>
      <c r="I201" s="128">
        <f>'Daftar Pegawai'!M202</f>
        <v>0</v>
      </c>
      <c r="J201" s="128">
        <f>'Daftar Pegawai'!O202</f>
        <v>0</v>
      </c>
      <c r="K201" s="128">
        <f>'Daftar Pegawai'!Q202</f>
        <v>0</v>
      </c>
      <c r="L201" s="128">
        <f>'Daftar Pegawai'!S202</f>
        <v>0</v>
      </c>
      <c r="M201" s="128">
        <f>'Daftar Pegawai'!U202</f>
        <v>0</v>
      </c>
      <c r="N201" s="128">
        <f t="shared" si="7"/>
        <v>0</v>
      </c>
    </row>
    <row r="202" spans="1:14" x14ac:dyDescent="0.25">
      <c r="A202" s="121">
        <f t="shared" si="6"/>
        <v>199</v>
      </c>
      <c r="B202" s="121">
        <f>'Daftar Pegawai'!B203</f>
        <v>0</v>
      </c>
      <c r="C202" s="121">
        <f>'Daftar Pegawai'!C203</f>
        <v>0</v>
      </c>
      <c r="D202" s="128">
        <f>IF('Rekap Pemotongan'!F206="",0%,100%-'Rekap Pemotongan'!F206)</f>
        <v>1</v>
      </c>
      <c r="E202" s="128">
        <f>'Daftar Pegawai'!K203</f>
        <v>0</v>
      </c>
      <c r="F202" s="128">
        <f>'Rekap Harian'!H209
+'Rekap Harian'!O209
+'Rekap Harian'!V209
+'Rekap Harian'!AC209
+'Rekap Harian'!AJ209
+'Rekap Harian'!AQ209
+'Rekap Harian'!AX209
+'Rekap Harian'!BE209
+'Rekap Harian'!BL209
+'Rekap Harian'!BS209
+'Rekap Harian'!BZ209
+'Rekap Harian'!CG209
+'Rekap Harian'!CN209
+'Rekap Harian'!CU209
+'Rekap Harian'!DB209
+'Rekap Harian'!DI209
+'Rekap Harian'!DP209
+'Rekap Harian'!DW209
+'Rekap Harian'!ED209
+'Rekap Harian'!EK209
+'Rekap Harian'!ER209
+'Rekap Harian'!EY209
+'Rekap Harian'!FF209
+'Rekap Harian'!FM209
+'Rekap Harian'!FT209
+'Rekap Harian'!GA209
+'Rekap Harian'!GH209
+'Rekap Harian'!GO209
+'Rekap Harian'!GV209
+'Rekap Harian'!HC209
+'Rekap Harian'!HJ209</f>
        <v>0</v>
      </c>
      <c r="G202" s="128">
        <f>'Rekap Harian'!HN209*3%</f>
        <v>0</v>
      </c>
      <c r="H202" s="128">
        <f>'Rekap Harian'!I209
+'Rekap Harian'!J209
+'Rekap Harian'!P209
+'Rekap Harian'!Q209
+'Rekap Harian'!W209
+'Rekap Harian'!X209
+'Rekap Harian'!AD209
+'Rekap Harian'!AE209
+'Rekap Harian'!AK209
+'Rekap Harian'!AL209
+'Rekap Harian'!AR209
+'Rekap Harian'!AS209
+'Rekap Harian'!AY209
+'Rekap Harian'!AZ209
+'Rekap Harian'!BF209
+'Rekap Harian'!BG209
+'Rekap Harian'!BM209
+'Rekap Harian'!BN209
+'Rekap Harian'!BT209
+'Rekap Harian'!BU209
+'Rekap Harian'!CA209
+'Rekap Harian'!CB209
+'Rekap Harian'!CH209
+'Rekap Harian'!CI209
+'Rekap Harian'!CO209
+'Rekap Harian'!CP209
+'Rekap Harian'!CV209
+'Rekap Harian'!CW209
+'Rekap Harian'!DC209
+'Rekap Harian'!DD209
+'Rekap Harian'!DJ209
+'Rekap Harian'!AK209
+'Rekap Harian'!DQ209
+'Rekap Harian'!DR209
+'Rekap Harian'!DX209
+'Rekap Harian'!DY209
+'Rekap Harian'!EE209
+'Rekap Harian'!EF209
+'Rekap Harian'!EL209
+'Rekap Harian'!EM209
+'Rekap Harian'!ES209
+'Rekap Harian'!ET209
+'Rekap Harian'!EZ209
+'Rekap Harian'!FA209
+'Rekap Harian'!FG209
+'Rekap Harian'!FH209
+'Rekap Harian'!FN209
+'Rekap Harian'!FO209
+'Rekap Harian'!FU209
+'Rekap Harian'!FV209
+'Rekap Harian'!GB209
+'Rekap Harian'!GC209
+'Rekap Harian'!GI209
+'Rekap Harian'!GJ209
+'Rekap Harian'!GP209
+'Rekap Harian'!GQ209
+'Rekap Harian'!GW209
+'Rekap Harian'!GX209
+'Rekap Harian'!HD209
+'Rekap Harian'!HE209
+'Rekap Harian'!HK209
+'Rekap Harian'!HL209</f>
        <v>0</v>
      </c>
      <c r="I202" s="128">
        <f>'Daftar Pegawai'!M203</f>
        <v>0</v>
      </c>
      <c r="J202" s="128">
        <f>'Daftar Pegawai'!O203</f>
        <v>0</v>
      </c>
      <c r="K202" s="128">
        <f>'Daftar Pegawai'!Q203</f>
        <v>0</v>
      </c>
      <c r="L202" s="128">
        <f>'Daftar Pegawai'!S203</f>
        <v>0</v>
      </c>
      <c r="M202" s="128">
        <f>'Daftar Pegawai'!U203</f>
        <v>0</v>
      </c>
      <c r="N202" s="128">
        <f t="shared" si="7"/>
        <v>0</v>
      </c>
    </row>
    <row r="203" spans="1:14" x14ac:dyDescent="0.25">
      <c r="A203" s="121">
        <f t="shared" si="6"/>
        <v>200</v>
      </c>
      <c r="B203" s="121">
        <f>'Daftar Pegawai'!B204</f>
        <v>0</v>
      </c>
      <c r="C203" s="121">
        <f>'Daftar Pegawai'!C204</f>
        <v>0</v>
      </c>
      <c r="D203" s="128">
        <f>IF('Rekap Pemotongan'!F207="",0%,100%-'Rekap Pemotongan'!F207)</f>
        <v>1</v>
      </c>
      <c r="E203" s="128">
        <f>'Daftar Pegawai'!K204</f>
        <v>0</v>
      </c>
      <c r="F203" s="128">
        <f>'Rekap Harian'!H210
+'Rekap Harian'!O210
+'Rekap Harian'!V210
+'Rekap Harian'!AC210
+'Rekap Harian'!AJ210
+'Rekap Harian'!AQ210
+'Rekap Harian'!AX210
+'Rekap Harian'!BE210
+'Rekap Harian'!BL210
+'Rekap Harian'!BS210
+'Rekap Harian'!BZ210
+'Rekap Harian'!CG210
+'Rekap Harian'!CN210
+'Rekap Harian'!CU210
+'Rekap Harian'!DB210
+'Rekap Harian'!DI210
+'Rekap Harian'!DP210
+'Rekap Harian'!DW210
+'Rekap Harian'!ED210
+'Rekap Harian'!EK210
+'Rekap Harian'!ER210
+'Rekap Harian'!EY210
+'Rekap Harian'!FF210
+'Rekap Harian'!FM210
+'Rekap Harian'!FT210
+'Rekap Harian'!GA210
+'Rekap Harian'!GH210
+'Rekap Harian'!GO210
+'Rekap Harian'!GV210
+'Rekap Harian'!HC210
+'Rekap Harian'!HJ210</f>
        <v>0</v>
      </c>
      <c r="G203" s="128">
        <f>'Rekap Harian'!HN210*3%</f>
        <v>0</v>
      </c>
      <c r="H203" s="128">
        <f>'Rekap Harian'!I210
+'Rekap Harian'!J210
+'Rekap Harian'!P210
+'Rekap Harian'!Q210
+'Rekap Harian'!W210
+'Rekap Harian'!X210
+'Rekap Harian'!AD210
+'Rekap Harian'!AE210
+'Rekap Harian'!AK210
+'Rekap Harian'!AL210
+'Rekap Harian'!AR210
+'Rekap Harian'!AS210
+'Rekap Harian'!AY210
+'Rekap Harian'!AZ210
+'Rekap Harian'!BF210
+'Rekap Harian'!BG210
+'Rekap Harian'!BM210
+'Rekap Harian'!BN210
+'Rekap Harian'!BT210
+'Rekap Harian'!BU210
+'Rekap Harian'!CA210
+'Rekap Harian'!CB210
+'Rekap Harian'!CH210
+'Rekap Harian'!CI210
+'Rekap Harian'!CO210
+'Rekap Harian'!CP210
+'Rekap Harian'!CV210
+'Rekap Harian'!CW210
+'Rekap Harian'!DC210
+'Rekap Harian'!DD210
+'Rekap Harian'!DJ210
+'Rekap Harian'!AK210
+'Rekap Harian'!DQ210
+'Rekap Harian'!DR210
+'Rekap Harian'!DX210
+'Rekap Harian'!DY210
+'Rekap Harian'!EE210
+'Rekap Harian'!EF210
+'Rekap Harian'!EL210
+'Rekap Harian'!EM210
+'Rekap Harian'!ES210
+'Rekap Harian'!ET210
+'Rekap Harian'!EZ210
+'Rekap Harian'!FA210
+'Rekap Harian'!FG210
+'Rekap Harian'!FH210
+'Rekap Harian'!FN210
+'Rekap Harian'!FO210
+'Rekap Harian'!FU210
+'Rekap Harian'!FV210
+'Rekap Harian'!GB210
+'Rekap Harian'!GC210
+'Rekap Harian'!GI210
+'Rekap Harian'!GJ210
+'Rekap Harian'!GP210
+'Rekap Harian'!GQ210
+'Rekap Harian'!GW210
+'Rekap Harian'!GX210
+'Rekap Harian'!HD210
+'Rekap Harian'!HE210
+'Rekap Harian'!HK210
+'Rekap Harian'!HL210</f>
        <v>0</v>
      </c>
      <c r="I203" s="128">
        <f>'Daftar Pegawai'!M204</f>
        <v>0</v>
      </c>
      <c r="J203" s="128">
        <f>'Daftar Pegawai'!O204</f>
        <v>0</v>
      </c>
      <c r="K203" s="128">
        <f>'Daftar Pegawai'!Q204</f>
        <v>0</v>
      </c>
      <c r="L203" s="128">
        <f>'Daftar Pegawai'!S204</f>
        <v>0</v>
      </c>
      <c r="M203" s="128">
        <f>'Daftar Pegawai'!U204</f>
        <v>0</v>
      </c>
      <c r="N203" s="128">
        <f t="shared" si="7"/>
        <v>0</v>
      </c>
    </row>
    <row r="204" spans="1:14" x14ac:dyDescent="0.25">
      <c r="A204" s="121">
        <f t="shared" si="6"/>
        <v>201</v>
      </c>
      <c r="B204" s="121">
        <f>'Daftar Pegawai'!B205</f>
        <v>0</v>
      </c>
      <c r="C204" s="121">
        <f>'Daftar Pegawai'!C205</f>
        <v>0</v>
      </c>
      <c r="D204" s="128">
        <f>IF('Rekap Pemotongan'!F208="",0%,100%-'Rekap Pemotongan'!F208)</f>
        <v>1</v>
      </c>
      <c r="E204" s="128">
        <f>'Daftar Pegawai'!K205</f>
        <v>0</v>
      </c>
      <c r="F204" s="128">
        <f>'Rekap Harian'!H211
+'Rekap Harian'!O211
+'Rekap Harian'!V211
+'Rekap Harian'!AC211
+'Rekap Harian'!AJ211
+'Rekap Harian'!AQ211
+'Rekap Harian'!AX211
+'Rekap Harian'!BE211
+'Rekap Harian'!BL211
+'Rekap Harian'!BS211
+'Rekap Harian'!BZ211
+'Rekap Harian'!CG211
+'Rekap Harian'!CN211
+'Rekap Harian'!CU211
+'Rekap Harian'!DB211
+'Rekap Harian'!DI211
+'Rekap Harian'!DP211
+'Rekap Harian'!DW211
+'Rekap Harian'!ED211
+'Rekap Harian'!EK211
+'Rekap Harian'!ER211
+'Rekap Harian'!EY211
+'Rekap Harian'!FF211
+'Rekap Harian'!FM211
+'Rekap Harian'!FT211
+'Rekap Harian'!GA211
+'Rekap Harian'!GH211
+'Rekap Harian'!GO211
+'Rekap Harian'!GV211
+'Rekap Harian'!HC211
+'Rekap Harian'!HJ211</f>
        <v>0</v>
      </c>
      <c r="G204" s="128">
        <f>'Rekap Harian'!HN211*3%</f>
        <v>0</v>
      </c>
      <c r="H204" s="128">
        <f>'Rekap Harian'!I211
+'Rekap Harian'!J211
+'Rekap Harian'!P211
+'Rekap Harian'!Q211
+'Rekap Harian'!W211
+'Rekap Harian'!X211
+'Rekap Harian'!AD211
+'Rekap Harian'!AE211
+'Rekap Harian'!AK211
+'Rekap Harian'!AL211
+'Rekap Harian'!AR211
+'Rekap Harian'!AS211
+'Rekap Harian'!AY211
+'Rekap Harian'!AZ211
+'Rekap Harian'!BF211
+'Rekap Harian'!BG211
+'Rekap Harian'!BM211
+'Rekap Harian'!BN211
+'Rekap Harian'!BT211
+'Rekap Harian'!BU211
+'Rekap Harian'!CA211
+'Rekap Harian'!CB211
+'Rekap Harian'!CH211
+'Rekap Harian'!CI211
+'Rekap Harian'!CO211
+'Rekap Harian'!CP211
+'Rekap Harian'!CV211
+'Rekap Harian'!CW211
+'Rekap Harian'!DC211
+'Rekap Harian'!DD211
+'Rekap Harian'!DJ211
+'Rekap Harian'!AK211
+'Rekap Harian'!DQ211
+'Rekap Harian'!DR211
+'Rekap Harian'!DX211
+'Rekap Harian'!DY211
+'Rekap Harian'!EE211
+'Rekap Harian'!EF211
+'Rekap Harian'!EL211
+'Rekap Harian'!EM211
+'Rekap Harian'!ES211
+'Rekap Harian'!ET211
+'Rekap Harian'!EZ211
+'Rekap Harian'!FA211
+'Rekap Harian'!FG211
+'Rekap Harian'!FH211
+'Rekap Harian'!FN211
+'Rekap Harian'!FO211
+'Rekap Harian'!FU211
+'Rekap Harian'!FV211
+'Rekap Harian'!GB211
+'Rekap Harian'!GC211
+'Rekap Harian'!GI211
+'Rekap Harian'!GJ211
+'Rekap Harian'!GP211
+'Rekap Harian'!GQ211
+'Rekap Harian'!GW211
+'Rekap Harian'!GX211
+'Rekap Harian'!HD211
+'Rekap Harian'!HE211
+'Rekap Harian'!HK211
+'Rekap Harian'!HL211</f>
        <v>0</v>
      </c>
      <c r="I204" s="128">
        <f>'Daftar Pegawai'!M205</f>
        <v>0</v>
      </c>
      <c r="J204" s="128">
        <f>'Daftar Pegawai'!O205</f>
        <v>0</v>
      </c>
      <c r="K204" s="128">
        <f>'Daftar Pegawai'!Q205</f>
        <v>0</v>
      </c>
      <c r="L204" s="128">
        <f>'Daftar Pegawai'!S205</f>
        <v>0</v>
      </c>
      <c r="M204" s="128">
        <f>'Daftar Pegawai'!U205</f>
        <v>0</v>
      </c>
      <c r="N204" s="128">
        <f t="shared" si="7"/>
        <v>0</v>
      </c>
    </row>
    <row r="205" spans="1:14" x14ac:dyDescent="0.25">
      <c r="A205" s="121">
        <f t="shared" si="6"/>
        <v>202</v>
      </c>
      <c r="B205" s="121">
        <f>'Daftar Pegawai'!B206</f>
        <v>0</v>
      </c>
      <c r="C205" s="121">
        <f>'Daftar Pegawai'!C206</f>
        <v>0</v>
      </c>
      <c r="D205" s="128">
        <f>IF('Rekap Pemotongan'!F209="",0%,100%-'Rekap Pemotongan'!F209)</f>
        <v>1</v>
      </c>
      <c r="E205" s="128">
        <f>'Daftar Pegawai'!K206</f>
        <v>0</v>
      </c>
      <c r="F205" s="128">
        <f>'Rekap Harian'!H212
+'Rekap Harian'!O212
+'Rekap Harian'!V212
+'Rekap Harian'!AC212
+'Rekap Harian'!AJ212
+'Rekap Harian'!AQ212
+'Rekap Harian'!AX212
+'Rekap Harian'!BE212
+'Rekap Harian'!BL212
+'Rekap Harian'!BS212
+'Rekap Harian'!BZ212
+'Rekap Harian'!CG212
+'Rekap Harian'!CN212
+'Rekap Harian'!CU212
+'Rekap Harian'!DB212
+'Rekap Harian'!DI212
+'Rekap Harian'!DP212
+'Rekap Harian'!DW212
+'Rekap Harian'!ED212
+'Rekap Harian'!EK212
+'Rekap Harian'!ER212
+'Rekap Harian'!EY212
+'Rekap Harian'!FF212
+'Rekap Harian'!FM212
+'Rekap Harian'!FT212
+'Rekap Harian'!GA212
+'Rekap Harian'!GH212
+'Rekap Harian'!GO212
+'Rekap Harian'!GV212
+'Rekap Harian'!HC212
+'Rekap Harian'!HJ212</f>
        <v>0</v>
      </c>
      <c r="G205" s="128">
        <f>'Rekap Harian'!HN212*3%</f>
        <v>0</v>
      </c>
      <c r="H205" s="128">
        <f>'Rekap Harian'!I212
+'Rekap Harian'!J212
+'Rekap Harian'!P212
+'Rekap Harian'!Q212
+'Rekap Harian'!W212
+'Rekap Harian'!X212
+'Rekap Harian'!AD212
+'Rekap Harian'!AE212
+'Rekap Harian'!AK212
+'Rekap Harian'!AL212
+'Rekap Harian'!AR212
+'Rekap Harian'!AS212
+'Rekap Harian'!AY212
+'Rekap Harian'!AZ212
+'Rekap Harian'!BF212
+'Rekap Harian'!BG212
+'Rekap Harian'!BM212
+'Rekap Harian'!BN212
+'Rekap Harian'!BT212
+'Rekap Harian'!BU212
+'Rekap Harian'!CA212
+'Rekap Harian'!CB212
+'Rekap Harian'!CH212
+'Rekap Harian'!CI212
+'Rekap Harian'!CO212
+'Rekap Harian'!CP212
+'Rekap Harian'!CV212
+'Rekap Harian'!CW212
+'Rekap Harian'!DC212
+'Rekap Harian'!DD212
+'Rekap Harian'!DJ212
+'Rekap Harian'!AK212
+'Rekap Harian'!DQ212
+'Rekap Harian'!DR212
+'Rekap Harian'!DX212
+'Rekap Harian'!DY212
+'Rekap Harian'!EE212
+'Rekap Harian'!EF212
+'Rekap Harian'!EL212
+'Rekap Harian'!EM212
+'Rekap Harian'!ES212
+'Rekap Harian'!ET212
+'Rekap Harian'!EZ212
+'Rekap Harian'!FA212
+'Rekap Harian'!FG212
+'Rekap Harian'!FH212
+'Rekap Harian'!FN212
+'Rekap Harian'!FO212
+'Rekap Harian'!FU212
+'Rekap Harian'!FV212
+'Rekap Harian'!GB212
+'Rekap Harian'!GC212
+'Rekap Harian'!GI212
+'Rekap Harian'!GJ212
+'Rekap Harian'!GP212
+'Rekap Harian'!GQ212
+'Rekap Harian'!GW212
+'Rekap Harian'!GX212
+'Rekap Harian'!HD212
+'Rekap Harian'!HE212
+'Rekap Harian'!HK212
+'Rekap Harian'!HL212</f>
        <v>0</v>
      </c>
      <c r="I205" s="128">
        <f>'Daftar Pegawai'!M206</f>
        <v>0</v>
      </c>
      <c r="J205" s="128">
        <f>'Daftar Pegawai'!O206</f>
        <v>0</v>
      </c>
      <c r="K205" s="128">
        <f>'Daftar Pegawai'!Q206</f>
        <v>0</v>
      </c>
      <c r="L205" s="128">
        <f>'Daftar Pegawai'!S206</f>
        <v>0</v>
      </c>
      <c r="M205" s="128">
        <f>'Daftar Pegawai'!U206</f>
        <v>0</v>
      </c>
      <c r="N205" s="128">
        <f t="shared" si="7"/>
        <v>0</v>
      </c>
    </row>
    <row r="206" spans="1:14" x14ac:dyDescent="0.25">
      <c r="A206" s="121">
        <f t="shared" si="6"/>
        <v>203</v>
      </c>
      <c r="B206" s="121">
        <f>'Daftar Pegawai'!B207</f>
        <v>0</v>
      </c>
      <c r="C206" s="121">
        <f>'Daftar Pegawai'!C207</f>
        <v>0</v>
      </c>
      <c r="D206" s="128">
        <f>IF('Rekap Pemotongan'!F210="",0%,100%-'Rekap Pemotongan'!F210)</f>
        <v>1</v>
      </c>
      <c r="E206" s="128">
        <f>'Daftar Pegawai'!K207</f>
        <v>0</v>
      </c>
      <c r="F206" s="128">
        <f>'Rekap Harian'!H213
+'Rekap Harian'!O213
+'Rekap Harian'!V213
+'Rekap Harian'!AC213
+'Rekap Harian'!AJ213
+'Rekap Harian'!AQ213
+'Rekap Harian'!AX213
+'Rekap Harian'!BE213
+'Rekap Harian'!BL213
+'Rekap Harian'!BS213
+'Rekap Harian'!BZ213
+'Rekap Harian'!CG213
+'Rekap Harian'!CN213
+'Rekap Harian'!CU213
+'Rekap Harian'!DB213
+'Rekap Harian'!DI213
+'Rekap Harian'!DP213
+'Rekap Harian'!DW213
+'Rekap Harian'!ED213
+'Rekap Harian'!EK213
+'Rekap Harian'!ER213
+'Rekap Harian'!EY213
+'Rekap Harian'!FF213
+'Rekap Harian'!FM213
+'Rekap Harian'!FT213
+'Rekap Harian'!GA213
+'Rekap Harian'!GH213
+'Rekap Harian'!GO213
+'Rekap Harian'!GV213
+'Rekap Harian'!HC213
+'Rekap Harian'!HJ213</f>
        <v>0</v>
      </c>
      <c r="G206" s="128">
        <f>'Rekap Harian'!HN213*3%</f>
        <v>0</v>
      </c>
      <c r="H206" s="128">
        <f>'Rekap Harian'!I213
+'Rekap Harian'!J213
+'Rekap Harian'!P213
+'Rekap Harian'!Q213
+'Rekap Harian'!W213
+'Rekap Harian'!X213
+'Rekap Harian'!AD213
+'Rekap Harian'!AE213
+'Rekap Harian'!AK213
+'Rekap Harian'!AL213
+'Rekap Harian'!AR213
+'Rekap Harian'!AS213
+'Rekap Harian'!AY213
+'Rekap Harian'!AZ213
+'Rekap Harian'!BF213
+'Rekap Harian'!BG213
+'Rekap Harian'!BM213
+'Rekap Harian'!BN213
+'Rekap Harian'!BT213
+'Rekap Harian'!BU213
+'Rekap Harian'!CA213
+'Rekap Harian'!CB213
+'Rekap Harian'!CH213
+'Rekap Harian'!CI213
+'Rekap Harian'!CO213
+'Rekap Harian'!CP213
+'Rekap Harian'!CV213
+'Rekap Harian'!CW213
+'Rekap Harian'!DC213
+'Rekap Harian'!DD213
+'Rekap Harian'!DJ213
+'Rekap Harian'!AK213
+'Rekap Harian'!DQ213
+'Rekap Harian'!DR213
+'Rekap Harian'!DX213
+'Rekap Harian'!DY213
+'Rekap Harian'!EE213
+'Rekap Harian'!EF213
+'Rekap Harian'!EL213
+'Rekap Harian'!EM213
+'Rekap Harian'!ES213
+'Rekap Harian'!ET213
+'Rekap Harian'!EZ213
+'Rekap Harian'!FA213
+'Rekap Harian'!FG213
+'Rekap Harian'!FH213
+'Rekap Harian'!FN213
+'Rekap Harian'!FO213
+'Rekap Harian'!FU213
+'Rekap Harian'!FV213
+'Rekap Harian'!GB213
+'Rekap Harian'!GC213
+'Rekap Harian'!GI213
+'Rekap Harian'!GJ213
+'Rekap Harian'!GP213
+'Rekap Harian'!GQ213
+'Rekap Harian'!GW213
+'Rekap Harian'!GX213
+'Rekap Harian'!HD213
+'Rekap Harian'!HE213
+'Rekap Harian'!HK213
+'Rekap Harian'!HL213</f>
        <v>0</v>
      </c>
      <c r="I206" s="128">
        <f>'Daftar Pegawai'!M207</f>
        <v>0</v>
      </c>
      <c r="J206" s="128">
        <f>'Daftar Pegawai'!O207</f>
        <v>0</v>
      </c>
      <c r="K206" s="128">
        <f>'Daftar Pegawai'!Q207</f>
        <v>0</v>
      </c>
      <c r="L206" s="128">
        <f>'Daftar Pegawai'!S207</f>
        <v>0</v>
      </c>
      <c r="M206" s="128">
        <f>'Daftar Pegawai'!U207</f>
        <v>0</v>
      </c>
      <c r="N206" s="128">
        <f t="shared" si="7"/>
        <v>0</v>
      </c>
    </row>
    <row r="207" spans="1:14" x14ac:dyDescent="0.25">
      <c r="A207" s="121">
        <f t="shared" si="6"/>
        <v>204</v>
      </c>
      <c r="B207" s="121">
        <f>'Daftar Pegawai'!B208</f>
        <v>0</v>
      </c>
      <c r="C207" s="121">
        <f>'Daftar Pegawai'!C208</f>
        <v>0</v>
      </c>
      <c r="D207" s="128">
        <f>IF('Rekap Pemotongan'!F211="",0%,100%-'Rekap Pemotongan'!F211)</f>
        <v>1</v>
      </c>
      <c r="E207" s="128">
        <f>'Daftar Pegawai'!K208</f>
        <v>0</v>
      </c>
      <c r="F207" s="128">
        <f>'Rekap Harian'!H214
+'Rekap Harian'!O214
+'Rekap Harian'!V214
+'Rekap Harian'!AC214
+'Rekap Harian'!AJ214
+'Rekap Harian'!AQ214
+'Rekap Harian'!AX214
+'Rekap Harian'!BE214
+'Rekap Harian'!BL214
+'Rekap Harian'!BS214
+'Rekap Harian'!BZ214
+'Rekap Harian'!CG214
+'Rekap Harian'!CN214
+'Rekap Harian'!CU214
+'Rekap Harian'!DB214
+'Rekap Harian'!DI214
+'Rekap Harian'!DP214
+'Rekap Harian'!DW214
+'Rekap Harian'!ED214
+'Rekap Harian'!EK214
+'Rekap Harian'!ER214
+'Rekap Harian'!EY214
+'Rekap Harian'!FF214
+'Rekap Harian'!FM214
+'Rekap Harian'!FT214
+'Rekap Harian'!GA214
+'Rekap Harian'!GH214
+'Rekap Harian'!GO214
+'Rekap Harian'!GV214
+'Rekap Harian'!HC214
+'Rekap Harian'!HJ214</f>
        <v>0</v>
      </c>
      <c r="G207" s="128">
        <f>'Rekap Harian'!HN214*3%</f>
        <v>0</v>
      </c>
      <c r="H207" s="128">
        <f>'Rekap Harian'!I214
+'Rekap Harian'!J214
+'Rekap Harian'!P214
+'Rekap Harian'!Q214
+'Rekap Harian'!W214
+'Rekap Harian'!X214
+'Rekap Harian'!AD214
+'Rekap Harian'!AE214
+'Rekap Harian'!AK214
+'Rekap Harian'!AL214
+'Rekap Harian'!AR214
+'Rekap Harian'!AS214
+'Rekap Harian'!AY214
+'Rekap Harian'!AZ214
+'Rekap Harian'!BF214
+'Rekap Harian'!BG214
+'Rekap Harian'!BM214
+'Rekap Harian'!BN214
+'Rekap Harian'!BT214
+'Rekap Harian'!BU214
+'Rekap Harian'!CA214
+'Rekap Harian'!CB214
+'Rekap Harian'!CH214
+'Rekap Harian'!CI214
+'Rekap Harian'!CO214
+'Rekap Harian'!CP214
+'Rekap Harian'!CV214
+'Rekap Harian'!CW214
+'Rekap Harian'!DC214
+'Rekap Harian'!DD214
+'Rekap Harian'!DJ214
+'Rekap Harian'!AK214
+'Rekap Harian'!DQ214
+'Rekap Harian'!DR214
+'Rekap Harian'!DX214
+'Rekap Harian'!DY214
+'Rekap Harian'!EE214
+'Rekap Harian'!EF214
+'Rekap Harian'!EL214
+'Rekap Harian'!EM214
+'Rekap Harian'!ES214
+'Rekap Harian'!ET214
+'Rekap Harian'!EZ214
+'Rekap Harian'!FA214
+'Rekap Harian'!FG214
+'Rekap Harian'!FH214
+'Rekap Harian'!FN214
+'Rekap Harian'!FO214
+'Rekap Harian'!FU214
+'Rekap Harian'!FV214
+'Rekap Harian'!GB214
+'Rekap Harian'!GC214
+'Rekap Harian'!GI214
+'Rekap Harian'!GJ214
+'Rekap Harian'!GP214
+'Rekap Harian'!GQ214
+'Rekap Harian'!GW214
+'Rekap Harian'!GX214
+'Rekap Harian'!HD214
+'Rekap Harian'!HE214
+'Rekap Harian'!HK214
+'Rekap Harian'!HL214</f>
        <v>0</v>
      </c>
      <c r="I207" s="128">
        <f>'Daftar Pegawai'!M208</f>
        <v>0</v>
      </c>
      <c r="J207" s="128">
        <f>'Daftar Pegawai'!O208</f>
        <v>0</v>
      </c>
      <c r="K207" s="128">
        <f>'Daftar Pegawai'!Q208</f>
        <v>0</v>
      </c>
      <c r="L207" s="128">
        <f>'Daftar Pegawai'!S208</f>
        <v>0</v>
      </c>
      <c r="M207" s="128">
        <f>'Daftar Pegawai'!U208</f>
        <v>0</v>
      </c>
      <c r="N207" s="128">
        <f t="shared" si="7"/>
        <v>0</v>
      </c>
    </row>
    <row r="208" spans="1:14" x14ac:dyDescent="0.25">
      <c r="A208" s="121">
        <f t="shared" si="6"/>
        <v>205</v>
      </c>
      <c r="B208" s="121">
        <f>'Daftar Pegawai'!B209</f>
        <v>0</v>
      </c>
      <c r="C208" s="121">
        <f>'Daftar Pegawai'!C209</f>
        <v>0</v>
      </c>
      <c r="D208" s="128">
        <f>IF('Rekap Pemotongan'!F212="",0%,100%-'Rekap Pemotongan'!F212)</f>
        <v>1</v>
      </c>
      <c r="E208" s="128">
        <f>'Daftar Pegawai'!K209</f>
        <v>0</v>
      </c>
      <c r="F208" s="128">
        <f>'Rekap Harian'!H215
+'Rekap Harian'!O215
+'Rekap Harian'!V215
+'Rekap Harian'!AC215
+'Rekap Harian'!AJ215
+'Rekap Harian'!AQ215
+'Rekap Harian'!AX215
+'Rekap Harian'!BE215
+'Rekap Harian'!BL215
+'Rekap Harian'!BS215
+'Rekap Harian'!BZ215
+'Rekap Harian'!CG215
+'Rekap Harian'!CN215
+'Rekap Harian'!CU215
+'Rekap Harian'!DB215
+'Rekap Harian'!DI215
+'Rekap Harian'!DP215
+'Rekap Harian'!DW215
+'Rekap Harian'!ED215
+'Rekap Harian'!EK215
+'Rekap Harian'!ER215
+'Rekap Harian'!EY215
+'Rekap Harian'!FF215
+'Rekap Harian'!FM215
+'Rekap Harian'!FT215
+'Rekap Harian'!GA215
+'Rekap Harian'!GH215
+'Rekap Harian'!GO215
+'Rekap Harian'!GV215
+'Rekap Harian'!HC215
+'Rekap Harian'!HJ215</f>
        <v>0</v>
      </c>
      <c r="G208" s="128">
        <f>'Rekap Harian'!HN215*3%</f>
        <v>0</v>
      </c>
      <c r="H208" s="128">
        <f>'Rekap Harian'!I215
+'Rekap Harian'!J215
+'Rekap Harian'!P215
+'Rekap Harian'!Q215
+'Rekap Harian'!W215
+'Rekap Harian'!X215
+'Rekap Harian'!AD215
+'Rekap Harian'!AE215
+'Rekap Harian'!AK215
+'Rekap Harian'!AL215
+'Rekap Harian'!AR215
+'Rekap Harian'!AS215
+'Rekap Harian'!AY215
+'Rekap Harian'!AZ215
+'Rekap Harian'!BF215
+'Rekap Harian'!BG215
+'Rekap Harian'!BM215
+'Rekap Harian'!BN215
+'Rekap Harian'!BT215
+'Rekap Harian'!BU215
+'Rekap Harian'!CA215
+'Rekap Harian'!CB215
+'Rekap Harian'!CH215
+'Rekap Harian'!CI215
+'Rekap Harian'!CO215
+'Rekap Harian'!CP215
+'Rekap Harian'!CV215
+'Rekap Harian'!CW215
+'Rekap Harian'!DC215
+'Rekap Harian'!DD215
+'Rekap Harian'!DJ215
+'Rekap Harian'!AK215
+'Rekap Harian'!DQ215
+'Rekap Harian'!DR215
+'Rekap Harian'!DX215
+'Rekap Harian'!DY215
+'Rekap Harian'!EE215
+'Rekap Harian'!EF215
+'Rekap Harian'!EL215
+'Rekap Harian'!EM215
+'Rekap Harian'!ES215
+'Rekap Harian'!ET215
+'Rekap Harian'!EZ215
+'Rekap Harian'!FA215
+'Rekap Harian'!FG215
+'Rekap Harian'!FH215
+'Rekap Harian'!FN215
+'Rekap Harian'!FO215
+'Rekap Harian'!FU215
+'Rekap Harian'!FV215
+'Rekap Harian'!GB215
+'Rekap Harian'!GC215
+'Rekap Harian'!GI215
+'Rekap Harian'!GJ215
+'Rekap Harian'!GP215
+'Rekap Harian'!GQ215
+'Rekap Harian'!GW215
+'Rekap Harian'!GX215
+'Rekap Harian'!HD215
+'Rekap Harian'!HE215
+'Rekap Harian'!HK215
+'Rekap Harian'!HL215</f>
        <v>0</v>
      </c>
      <c r="I208" s="128">
        <f>'Daftar Pegawai'!M209</f>
        <v>0</v>
      </c>
      <c r="J208" s="128">
        <f>'Daftar Pegawai'!O209</f>
        <v>0</v>
      </c>
      <c r="K208" s="128">
        <f>'Daftar Pegawai'!Q209</f>
        <v>0</v>
      </c>
      <c r="L208" s="128">
        <f>'Daftar Pegawai'!S209</f>
        <v>0</v>
      </c>
      <c r="M208" s="128">
        <f>'Daftar Pegawai'!U209</f>
        <v>0</v>
      </c>
      <c r="N208" s="128">
        <f t="shared" si="7"/>
        <v>0</v>
      </c>
    </row>
    <row r="209" spans="1:14" x14ac:dyDescent="0.25">
      <c r="A209" s="121">
        <f t="shared" si="6"/>
        <v>206</v>
      </c>
      <c r="B209" s="121">
        <f>'Daftar Pegawai'!B210</f>
        <v>0</v>
      </c>
      <c r="C209" s="121">
        <f>'Daftar Pegawai'!C210</f>
        <v>0</v>
      </c>
      <c r="D209" s="128">
        <f>IF('Rekap Pemotongan'!F213="",0%,100%-'Rekap Pemotongan'!F213)</f>
        <v>1</v>
      </c>
      <c r="E209" s="128">
        <f>'Daftar Pegawai'!K210</f>
        <v>0</v>
      </c>
      <c r="F209" s="128">
        <f>'Rekap Harian'!H216
+'Rekap Harian'!O216
+'Rekap Harian'!V216
+'Rekap Harian'!AC216
+'Rekap Harian'!AJ216
+'Rekap Harian'!AQ216
+'Rekap Harian'!AX216
+'Rekap Harian'!BE216
+'Rekap Harian'!BL216
+'Rekap Harian'!BS216
+'Rekap Harian'!BZ216
+'Rekap Harian'!CG216
+'Rekap Harian'!CN216
+'Rekap Harian'!CU216
+'Rekap Harian'!DB216
+'Rekap Harian'!DI216
+'Rekap Harian'!DP216
+'Rekap Harian'!DW216
+'Rekap Harian'!ED216
+'Rekap Harian'!EK216
+'Rekap Harian'!ER216
+'Rekap Harian'!EY216
+'Rekap Harian'!FF216
+'Rekap Harian'!FM216
+'Rekap Harian'!FT216
+'Rekap Harian'!GA216
+'Rekap Harian'!GH216
+'Rekap Harian'!GO216
+'Rekap Harian'!GV216
+'Rekap Harian'!HC216
+'Rekap Harian'!HJ216</f>
        <v>0</v>
      </c>
      <c r="G209" s="128">
        <f>'Rekap Harian'!HN216*3%</f>
        <v>0</v>
      </c>
      <c r="H209" s="128">
        <f>'Rekap Harian'!I216
+'Rekap Harian'!J216
+'Rekap Harian'!P216
+'Rekap Harian'!Q216
+'Rekap Harian'!W216
+'Rekap Harian'!X216
+'Rekap Harian'!AD216
+'Rekap Harian'!AE216
+'Rekap Harian'!AK216
+'Rekap Harian'!AL216
+'Rekap Harian'!AR216
+'Rekap Harian'!AS216
+'Rekap Harian'!AY216
+'Rekap Harian'!AZ216
+'Rekap Harian'!BF216
+'Rekap Harian'!BG216
+'Rekap Harian'!BM216
+'Rekap Harian'!BN216
+'Rekap Harian'!BT216
+'Rekap Harian'!BU216
+'Rekap Harian'!CA216
+'Rekap Harian'!CB216
+'Rekap Harian'!CH216
+'Rekap Harian'!CI216
+'Rekap Harian'!CO216
+'Rekap Harian'!CP216
+'Rekap Harian'!CV216
+'Rekap Harian'!CW216
+'Rekap Harian'!DC216
+'Rekap Harian'!DD216
+'Rekap Harian'!DJ216
+'Rekap Harian'!AK216
+'Rekap Harian'!DQ216
+'Rekap Harian'!DR216
+'Rekap Harian'!DX216
+'Rekap Harian'!DY216
+'Rekap Harian'!EE216
+'Rekap Harian'!EF216
+'Rekap Harian'!EL216
+'Rekap Harian'!EM216
+'Rekap Harian'!ES216
+'Rekap Harian'!ET216
+'Rekap Harian'!EZ216
+'Rekap Harian'!FA216
+'Rekap Harian'!FG216
+'Rekap Harian'!FH216
+'Rekap Harian'!FN216
+'Rekap Harian'!FO216
+'Rekap Harian'!FU216
+'Rekap Harian'!FV216
+'Rekap Harian'!GB216
+'Rekap Harian'!GC216
+'Rekap Harian'!GI216
+'Rekap Harian'!GJ216
+'Rekap Harian'!GP216
+'Rekap Harian'!GQ216
+'Rekap Harian'!GW216
+'Rekap Harian'!GX216
+'Rekap Harian'!HD216
+'Rekap Harian'!HE216
+'Rekap Harian'!HK216
+'Rekap Harian'!HL216</f>
        <v>0</v>
      </c>
      <c r="I209" s="128">
        <f>'Daftar Pegawai'!M210</f>
        <v>0</v>
      </c>
      <c r="J209" s="128">
        <f>'Daftar Pegawai'!O210</f>
        <v>0</v>
      </c>
      <c r="K209" s="128">
        <f>'Daftar Pegawai'!Q210</f>
        <v>0</v>
      </c>
      <c r="L209" s="128">
        <f>'Daftar Pegawai'!S210</f>
        <v>0</v>
      </c>
      <c r="M209" s="128">
        <f>'Daftar Pegawai'!U210</f>
        <v>0</v>
      </c>
      <c r="N209" s="128">
        <f t="shared" si="7"/>
        <v>0</v>
      </c>
    </row>
    <row r="210" spans="1:14" x14ac:dyDescent="0.25">
      <c r="A210" s="121">
        <f t="shared" si="6"/>
        <v>207</v>
      </c>
      <c r="B210" s="121">
        <f>'Daftar Pegawai'!B211</f>
        <v>0</v>
      </c>
      <c r="C210" s="121">
        <f>'Daftar Pegawai'!C211</f>
        <v>0</v>
      </c>
      <c r="D210" s="128">
        <f>IF('Rekap Pemotongan'!F214="",0%,100%-'Rekap Pemotongan'!F214)</f>
        <v>1</v>
      </c>
      <c r="E210" s="128">
        <f>'Daftar Pegawai'!K211</f>
        <v>0</v>
      </c>
      <c r="F210" s="128">
        <f>'Rekap Harian'!H217
+'Rekap Harian'!O217
+'Rekap Harian'!V217
+'Rekap Harian'!AC217
+'Rekap Harian'!AJ217
+'Rekap Harian'!AQ217
+'Rekap Harian'!AX217
+'Rekap Harian'!BE217
+'Rekap Harian'!BL217
+'Rekap Harian'!BS217
+'Rekap Harian'!BZ217
+'Rekap Harian'!CG217
+'Rekap Harian'!CN217
+'Rekap Harian'!CU217
+'Rekap Harian'!DB217
+'Rekap Harian'!DI217
+'Rekap Harian'!DP217
+'Rekap Harian'!DW217
+'Rekap Harian'!ED217
+'Rekap Harian'!EK217
+'Rekap Harian'!ER217
+'Rekap Harian'!EY217
+'Rekap Harian'!FF217
+'Rekap Harian'!FM217
+'Rekap Harian'!FT217
+'Rekap Harian'!GA217
+'Rekap Harian'!GH217
+'Rekap Harian'!GO217
+'Rekap Harian'!GV217
+'Rekap Harian'!HC217
+'Rekap Harian'!HJ217</f>
        <v>0</v>
      </c>
      <c r="G210" s="128">
        <f>'Rekap Harian'!HN217*3%</f>
        <v>0</v>
      </c>
      <c r="H210" s="128">
        <f>'Rekap Harian'!I217
+'Rekap Harian'!J217
+'Rekap Harian'!P217
+'Rekap Harian'!Q217
+'Rekap Harian'!W217
+'Rekap Harian'!X217
+'Rekap Harian'!AD217
+'Rekap Harian'!AE217
+'Rekap Harian'!AK217
+'Rekap Harian'!AL217
+'Rekap Harian'!AR217
+'Rekap Harian'!AS217
+'Rekap Harian'!AY217
+'Rekap Harian'!AZ217
+'Rekap Harian'!BF217
+'Rekap Harian'!BG217
+'Rekap Harian'!BM217
+'Rekap Harian'!BN217
+'Rekap Harian'!BT217
+'Rekap Harian'!BU217
+'Rekap Harian'!CA217
+'Rekap Harian'!CB217
+'Rekap Harian'!CH217
+'Rekap Harian'!CI217
+'Rekap Harian'!CO217
+'Rekap Harian'!CP217
+'Rekap Harian'!CV217
+'Rekap Harian'!CW217
+'Rekap Harian'!DC217
+'Rekap Harian'!DD217
+'Rekap Harian'!DJ217
+'Rekap Harian'!AK217
+'Rekap Harian'!DQ217
+'Rekap Harian'!DR217
+'Rekap Harian'!DX217
+'Rekap Harian'!DY217
+'Rekap Harian'!EE217
+'Rekap Harian'!EF217
+'Rekap Harian'!EL217
+'Rekap Harian'!EM217
+'Rekap Harian'!ES217
+'Rekap Harian'!ET217
+'Rekap Harian'!EZ217
+'Rekap Harian'!FA217
+'Rekap Harian'!FG217
+'Rekap Harian'!FH217
+'Rekap Harian'!FN217
+'Rekap Harian'!FO217
+'Rekap Harian'!FU217
+'Rekap Harian'!FV217
+'Rekap Harian'!GB217
+'Rekap Harian'!GC217
+'Rekap Harian'!GI217
+'Rekap Harian'!GJ217
+'Rekap Harian'!GP217
+'Rekap Harian'!GQ217
+'Rekap Harian'!GW217
+'Rekap Harian'!GX217
+'Rekap Harian'!HD217
+'Rekap Harian'!HE217
+'Rekap Harian'!HK217
+'Rekap Harian'!HL217</f>
        <v>0</v>
      </c>
      <c r="I210" s="128">
        <f>'Daftar Pegawai'!M211</f>
        <v>0</v>
      </c>
      <c r="J210" s="128">
        <f>'Daftar Pegawai'!O211</f>
        <v>0</v>
      </c>
      <c r="K210" s="128">
        <f>'Daftar Pegawai'!Q211</f>
        <v>0</v>
      </c>
      <c r="L210" s="128">
        <f>'Daftar Pegawai'!S211</f>
        <v>0</v>
      </c>
      <c r="M210" s="128">
        <f>'Daftar Pegawai'!U211</f>
        <v>0</v>
      </c>
      <c r="N210" s="128">
        <f t="shared" si="7"/>
        <v>0</v>
      </c>
    </row>
    <row r="211" spans="1:14" x14ac:dyDescent="0.25">
      <c r="A211" s="121">
        <f t="shared" si="6"/>
        <v>208</v>
      </c>
      <c r="B211" s="121">
        <f>'Daftar Pegawai'!B212</f>
        <v>0</v>
      </c>
      <c r="C211" s="121">
        <f>'Daftar Pegawai'!C212</f>
        <v>0</v>
      </c>
      <c r="D211" s="128">
        <f>IF('Rekap Pemotongan'!F215="",0%,100%-'Rekap Pemotongan'!F215)</f>
        <v>1</v>
      </c>
      <c r="E211" s="128">
        <f>'Daftar Pegawai'!K212</f>
        <v>0</v>
      </c>
      <c r="F211" s="128">
        <f>'Rekap Harian'!H218
+'Rekap Harian'!O218
+'Rekap Harian'!V218
+'Rekap Harian'!AC218
+'Rekap Harian'!AJ218
+'Rekap Harian'!AQ218
+'Rekap Harian'!AX218
+'Rekap Harian'!BE218
+'Rekap Harian'!BL218
+'Rekap Harian'!BS218
+'Rekap Harian'!BZ218
+'Rekap Harian'!CG218
+'Rekap Harian'!CN218
+'Rekap Harian'!CU218
+'Rekap Harian'!DB218
+'Rekap Harian'!DI218
+'Rekap Harian'!DP218
+'Rekap Harian'!DW218
+'Rekap Harian'!ED218
+'Rekap Harian'!EK218
+'Rekap Harian'!ER218
+'Rekap Harian'!EY218
+'Rekap Harian'!FF218
+'Rekap Harian'!FM218
+'Rekap Harian'!FT218
+'Rekap Harian'!GA218
+'Rekap Harian'!GH218
+'Rekap Harian'!GO218
+'Rekap Harian'!GV218
+'Rekap Harian'!HC218
+'Rekap Harian'!HJ218</f>
        <v>0</v>
      </c>
      <c r="G211" s="128">
        <f>'Rekap Harian'!HN218*3%</f>
        <v>0</v>
      </c>
      <c r="H211" s="128">
        <f>'Rekap Harian'!I218
+'Rekap Harian'!J218
+'Rekap Harian'!P218
+'Rekap Harian'!Q218
+'Rekap Harian'!W218
+'Rekap Harian'!X218
+'Rekap Harian'!AD218
+'Rekap Harian'!AE218
+'Rekap Harian'!AK218
+'Rekap Harian'!AL218
+'Rekap Harian'!AR218
+'Rekap Harian'!AS218
+'Rekap Harian'!AY218
+'Rekap Harian'!AZ218
+'Rekap Harian'!BF218
+'Rekap Harian'!BG218
+'Rekap Harian'!BM218
+'Rekap Harian'!BN218
+'Rekap Harian'!BT218
+'Rekap Harian'!BU218
+'Rekap Harian'!CA218
+'Rekap Harian'!CB218
+'Rekap Harian'!CH218
+'Rekap Harian'!CI218
+'Rekap Harian'!CO218
+'Rekap Harian'!CP218
+'Rekap Harian'!CV218
+'Rekap Harian'!CW218
+'Rekap Harian'!DC218
+'Rekap Harian'!DD218
+'Rekap Harian'!DJ218
+'Rekap Harian'!AK218
+'Rekap Harian'!DQ218
+'Rekap Harian'!DR218
+'Rekap Harian'!DX218
+'Rekap Harian'!DY218
+'Rekap Harian'!EE218
+'Rekap Harian'!EF218
+'Rekap Harian'!EL218
+'Rekap Harian'!EM218
+'Rekap Harian'!ES218
+'Rekap Harian'!ET218
+'Rekap Harian'!EZ218
+'Rekap Harian'!FA218
+'Rekap Harian'!FG218
+'Rekap Harian'!FH218
+'Rekap Harian'!FN218
+'Rekap Harian'!FO218
+'Rekap Harian'!FU218
+'Rekap Harian'!FV218
+'Rekap Harian'!GB218
+'Rekap Harian'!GC218
+'Rekap Harian'!GI218
+'Rekap Harian'!GJ218
+'Rekap Harian'!GP218
+'Rekap Harian'!GQ218
+'Rekap Harian'!GW218
+'Rekap Harian'!GX218
+'Rekap Harian'!HD218
+'Rekap Harian'!HE218
+'Rekap Harian'!HK218
+'Rekap Harian'!HL218</f>
        <v>0</v>
      </c>
      <c r="I211" s="128">
        <f>'Daftar Pegawai'!M212</f>
        <v>0</v>
      </c>
      <c r="J211" s="128">
        <f>'Daftar Pegawai'!O212</f>
        <v>0</v>
      </c>
      <c r="K211" s="128">
        <f>'Daftar Pegawai'!Q212</f>
        <v>0</v>
      </c>
      <c r="L211" s="128">
        <f>'Daftar Pegawai'!S212</f>
        <v>0</v>
      </c>
      <c r="M211" s="128">
        <f>'Daftar Pegawai'!U212</f>
        <v>0</v>
      </c>
      <c r="N211" s="128">
        <f t="shared" si="7"/>
        <v>0</v>
      </c>
    </row>
    <row r="212" spans="1:14" x14ac:dyDescent="0.25">
      <c r="A212" s="121">
        <f t="shared" si="6"/>
        <v>209</v>
      </c>
      <c r="B212" s="121">
        <f>'Daftar Pegawai'!B213</f>
        <v>0</v>
      </c>
      <c r="C212" s="121">
        <f>'Daftar Pegawai'!C213</f>
        <v>0</v>
      </c>
      <c r="D212" s="128">
        <f>IF('Rekap Pemotongan'!F216="",0%,100%-'Rekap Pemotongan'!F216)</f>
        <v>1</v>
      </c>
      <c r="E212" s="128">
        <f>'Daftar Pegawai'!K213</f>
        <v>0</v>
      </c>
      <c r="F212" s="128">
        <f>'Rekap Harian'!H219
+'Rekap Harian'!O219
+'Rekap Harian'!V219
+'Rekap Harian'!AC219
+'Rekap Harian'!AJ219
+'Rekap Harian'!AQ219
+'Rekap Harian'!AX219
+'Rekap Harian'!BE219
+'Rekap Harian'!BL219
+'Rekap Harian'!BS219
+'Rekap Harian'!BZ219
+'Rekap Harian'!CG219
+'Rekap Harian'!CN219
+'Rekap Harian'!CU219
+'Rekap Harian'!DB219
+'Rekap Harian'!DI219
+'Rekap Harian'!DP219
+'Rekap Harian'!DW219
+'Rekap Harian'!ED219
+'Rekap Harian'!EK219
+'Rekap Harian'!ER219
+'Rekap Harian'!EY219
+'Rekap Harian'!FF219
+'Rekap Harian'!FM219
+'Rekap Harian'!FT219
+'Rekap Harian'!GA219
+'Rekap Harian'!GH219
+'Rekap Harian'!GO219
+'Rekap Harian'!GV219
+'Rekap Harian'!HC219
+'Rekap Harian'!HJ219</f>
        <v>0</v>
      </c>
      <c r="G212" s="128">
        <f>'Rekap Harian'!HN219*3%</f>
        <v>0</v>
      </c>
      <c r="H212" s="128">
        <f>'Rekap Harian'!I219
+'Rekap Harian'!J219
+'Rekap Harian'!P219
+'Rekap Harian'!Q219
+'Rekap Harian'!W219
+'Rekap Harian'!X219
+'Rekap Harian'!AD219
+'Rekap Harian'!AE219
+'Rekap Harian'!AK219
+'Rekap Harian'!AL219
+'Rekap Harian'!AR219
+'Rekap Harian'!AS219
+'Rekap Harian'!AY219
+'Rekap Harian'!AZ219
+'Rekap Harian'!BF219
+'Rekap Harian'!BG219
+'Rekap Harian'!BM219
+'Rekap Harian'!BN219
+'Rekap Harian'!BT219
+'Rekap Harian'!BU219
+'Rekap Harian'!CA219
+'Rekap Harian'!CB219
+'Rekap Harian'!CH219
+'Rekap Harian'!CI219
+'Rekap Harian'!CO219
+'Rekap Harian'!CP219
+'Rekap Harian'!CV219
+'Rekap Harian'!CW219
+'Rekap Harian'!DC219
+'Rekap Harian'!DD219
+'Rekap Harian'!DJ219
+'Rekap Harian'!AK219
+'Rekap Harian'!DQ219
+'Rekap Harian'!DR219
+'Rekap Harian'!DX219
+'Rekap Harian'!DY219
+'Rekap Harian'!EE219
+'Rekap Harian'!EF219
+'Rekap Harian'!EL219
+'Rekap Harian'!EM219
+'Rekap Harian'!ES219
+'Rekap Harian'!ET219
+'Rekap Harian'!EZ219
+'Rekap Harian'!FA219
+'Rekap Harian'!FG219
+'Rekap Harian'!FH219
+'Rekap Harian'!FN219
+'Rekap Harian'!FO219
+'Rekap Harian'!FU219
+'Rekap Harian'!FV219
+'Rekap Harian'!GB219
+'Rekap Harian'!GC219
+'Rekap Harian'!GI219
+'Rekap Harian'!GJ219
+'Rekap Harian'!GP219
+'Rekap Harian'!GQ219
+'Rekap Harian'!GW219
+'Rekap Harian'!GX219
+'Rekap Harian'!HD219
+'Rekap Harian'!HE219
+'Rekap Harian'!HK219
+'Rekap Harian'!HL219</f>
        <v>0</v>
      </c>
      <c r="I212" s="128">
        <f>'Daftar Pegawai'!M213</f>
        <v>0</v>
      </c>
      <c r="J212" s="128">
        <f>'Daftar Pegawai'!O213</f>
        <v>0</v>
      </c>
      <c r="K212" s="128">
        <f>'Daftar Pegawai'!Q213</f>
        <v>0</v>
      </c>
      <c r="L212" s="128">
        <f>'Daftar Pegawai'!S213</f>
        <v>0</v>
      </c>
      <c r="M212" s="128">
        <f>'Daftar Pegawai'!U213</f>
        <v>0</v>
      </c>
      <c r="N212" s="128">
        <f t="shared" si="7"/>
        <v>0</v>
      </c>
    </row>
    <row r="213" spans="1:14" x14ac:dyDescent="0.25">
      <c r="A213" s="121">
        <f t="shared" si="6"/>
        <v>210</v>
      </c>
      <c r="B213" s="121">
        <f>'Daftar Pegawai'!B214</f>
        <v>0</v>
      </c>
      <c r="C213" s="121">
        <f>'Daftar Pegawai'!C214</f>
        <v>0</v>
      </c>
      <c r="D213" s="128">
        <f>IF('Rekap Pemotongan'!F217="",0%,100%-'Rekap Pemotongan'!F217)</f>
        <v>1</v>
      </c>
      <c r="E213" s="128">
        <f>'Daftar Pegawai'!K214</f>
        <v>0</v>
      </c>
      <c r="F213" s="128">
        <f>'Rekap Harian'!H220
+'Rekap Harian'!O220
+'Rekap Harian'!V220
+'Rekap Harian'!AC220
+'Rekap Harian'!AJ220
+'Rekap Harian'!AQ220
+'Rekap Harian'!AX220
+'Rekap Harian'!BE220
+'Rekap Harian'!BL220
+'Rekap Harian'!BS220
+'Rekap Harian'!BZ220
+'Rekap Harian'!CG220
+'Rekap Harian'!CN220
+'Rekap Harian'!CU220
+'Rekap Harian'!DB220
+'Rekap Harian'!DI220
+'Rekap Harian'!DP220
+'Rekap Harian'!DW220
+'Rekap Harian'!ED220
+'Rekap Harian'!EK220
+'Rekap Harian'!ER220
+'Rekap Harian'!EY220
+'Rekap Harian'!FF220
+'Rekap Harian'!FM220
+'Rekap Harian'!FT220
+'Rekap Harian'!GA220
+'Rekap Harian'!GH220
+'Rekap Harian'!GO220
+'Rekap Harian'!GV220
+'Rekap Harian'!HC220
+'Rekap Harian'!HJ220</f>
        <v>0</v>
      </c>
      <c r="G213" s="128">
        <f>'Rekap Harian'!HN220*3%</f>
        <v>0</v>
      </c>
      <c r="H213" s="128">
        <f>'Rekap Harian'!I220
+'Rekap Harian'!J220
+'Rekap Harian'!P220
+'Rekap Harian'!Q220
+'Rekap Harian'!W220
+'Rekap Harian'!X220
+'Rekap Harian'!AD220
+'Rekap Harian'!AE220
+'Rekap Harian'!AK220
+'Rekap Harian'!AL220
+'Rekap Harian'!AR220
+'Rekap Harian'!AS220
+'Rekap Harian'!AY220
+'Rekap Harian'!AZ220
+'Rekap Harian'!BF220
+'Rekap Harian'!BG220
+'Rekap Harian'!BM220
+'Rekap Harian'!BN220
+'Rekap Harian'!BT220
+'Rekap Harian'!BU220
+'Rekap Harian'!CA220
+'Rekap Harian'!CB220
+'Rekap Harian'!CH220
+'Rekap Harian'!CI220
+'Rekap Harian'!CO220
+'Rekap Harian'!CP220
+'Rekap Harian'!CV220
+'Rekap Harian'!CW220
+'Rekap Harian'!DC220
+'Rekap Harian'!DD220
+'Rekap Harian'!DJ220
+'Rekap Harian'!AK220
+'Rekap Harian'!DQ220
+'Rekap Harian'!DR220
+'Rekap Harian'!DX220
+'Rekap Harian'!DY220
+'Rekap Harian'!EE220
+'Rekap Harian'!EF220
+'Rekap Harian'!EL220
+'Rekap Harian'!EM220
+'Rekap Harian'!ES220
+'Rekap Harian'!ET220
+'Rekap Harian'!EZ220
+'Rekap Harian'!FA220
+'Rekap Harian'!FG220
+'Rekap Harian'!FH220
+'Rekap Harian'!FN220
+'Rekap Harian'!FO220
+'Rekap Harian'!FU220
+'Rekap Harian'!FV220
+'Rekap Harian'!GB220
+'Rekap Harian'!GC220
+'Rekap Harian'!GI220
+'Rekap Harian'!GJ220
+'Rekap Harian'!GP220
+'Rekap Harian'!GQ220
+'Rekap Harian'!GW220
+'Rekap Harian'!GX220
+'Rekap Harian'!HD220
+'Rekap Harian'!HE220
+'Rekap Harian'!HK220
+'Rekap Harian'!HL220</f>
        <v>0</v>
      </c>
      <c r="I213" s="128">
        <f>'Daftar Pegawai'!M214</f>
        <v>0</v>
      </c>
      <c r="J213" s="128">
        <f>'Daftar Pegawai'!O214</f>
        <v>0</v>
      </c>
      <c r="K213" s="128">
        <f>'Daftar Pegawai'!Q214</f>
        <v>0</v>
      </c>
      <c r="L213" s="128">
        <f>'Daftar Pegawai'!S214</f>
        <v>0</v>
      </c>
      <c r="M213" s="128">
        <f>'Daftar Pegawai'!U214</f>
        <v>0</v>
      </c>
      <c r="N213" s="128">
        <f t="shared" si="7"/>
        <v>0</v>
      </c>
    </row>
    <row r="214" spans="1:14" x14ac:dyDescent="0.25">
      <c r="A214" s="121">
        <f t="shared" si="6"/>
        <v>211</v>
      </c>
      <c r="B214" s="121">
        <f>'Daftar Pegawai'!B215</f>
        <v>0</v>
      </c>
      <c r="C214" s="121">
        <f>'Daftar Pegawai'!C215</f>
        <v>0</v>
      </c>
      <c r="D214" s="128">
        <f>IF('Rekap Pemotongan'!F218="",0%,100%-'Rekap Pemotongan'!F218)</f>
        <v>1</v>
      </c>
      <c r="E214" s="128">
        <f>'Daftar Pegawai'!K215</f>
        <v>0</v>
      </c>
      <c r="F214" s="128">
        <f>'Rekap Harian'!H221
+'Rekap Harian'!O221
+'Rekap Harian'!V221
+'Rekap Harian'!AC221
+'Rekap Harian'!AJ221
+'Rekap Harian'!AQ221
+'Rekap Harian'!AX221
+'Rekap Harian'!BE221
+'Rekap Harian'!BL221
+'Rekap Harian'!BS221
+'Rekap Harian'!BZ221
+'Rekap Harian'!CG221
+'Rekap Harian'!CN221
+'Rekap Harian'!CU221
+'Rekap Harian'!DB221
+'Rekap Harian'!DI221
+'Rekap Harian'!DP221
+'Rekap Harian'!DW221
+'Rekap Harian'!ED221
+'Rekap Harian'!EK221
+'Rekap Harian'!ER221
+'Rekap Harian'!EY221
+'Rekap Harian'!FF221
+'Rekap Harian'!FM221
+'Rekap Harian'!FT221
+'Rekap Harian'!GA221
+'Rekap Harian'!GH221
+'Rekap Harian'!GO221
+'Rekap Harian'!GV221
+'Rekap Harian'!HC221
+'Rekap Harian'!HJ221</f>
        <v>0</v>
      </c>
      <c r="G214" s="128">
        <f>'Rekap Harian'!HN221*3%</f>
        <v>0</v>
      </c>
      <c r="H214" s="128">
        <f>'Rekap Harian'!I221
+'Rekap Harian'!J221
+'Rekap Harian'!P221
+'Rekap Harian'!Q221
+'Rekap Harian'!W221
+'Rekap Harian'!X221
+'Rekap Harian'!AD221
+'Rekap Harian'!AE221
+'Rekap Harian'!AK221
+'Rekap Harian'!AL221
+'Rekap Harian'!AR221
+'Rekap Harian'!AS221
+'Rekap Harian'!AY221
+'Rekap Harian'!AZ221
+'Rekap Harian'!BF221
+'Rekap Harian'!BG221
+'Rekap Harian'!BM221
+'Rekap Harian'!BN221
+'Rekap Harian'!BT221
+'Rekap Harian'!BU221
+'Rekap Harian'!CA221
+'Rekap Harian'!CB221
+'Rekap Harian'!CH221
+'Rekap Harian'!CI221
+'Rekap Harian'!CO221
+'Rekap Harian'!CP221
+'Rekap Harian'!CV221
+'Rekap Harian'!CW221
+'Rekap Harian'!DC221
+'Rekap Harian'!DD221
+'Rekap Harian'!DJ221
+'Rekap Harian'!AK221
+'Rekap Harian'!DQ221
+'Rekap Harian'!DR221
+'Rekap Harian'!DX221
+'Rekap Harian'!DY221
+'Rekap Harian'!EE221
+'Rekap Harian'!EF221
+'Rekap Harian'!EL221
+'Rekap Harian'!EM221
+'Rekap Harian'!ES221
+'Rekap Harian'!ET221
+'Rekap Harian'!EZ221
+'Rekap Harian'!FA221
+'Rekap Harian'!FG221
+'Rekap Harian'!FH221
+'Rekap Harian'!FN221
+'Rekap Harian'!FO221
+'Rekap Harian'!FU221
+'Rekap Harian'!FV221
+'Rekap Harian'!GB221
+'Rekap Harian'!GC221
+'Rekap Harian'!GI221
+'Rekap Harian'!GJ221
+'Rekap Harian'!GP221
+'Rekap Harian'!GQ221
+'Rekap Harian'!GW221
+'Rekap Harian'!GX221
+'Rekap Harian'!HD221
+'Rekap Harian'!HE221
+'Rekap Harian'!HK221
+'Rekap Harian'!HL221</f>
        <v>0</v>
      </c>
      <c r="I214" s="128">
        <f>'Daftar Pegawai'!M215</f>
        <v>0</v>
      </c>
      <c r="J214" s="128">
        <f>'Daftar Pegawai'!O215</f>
        <v>0</v>
      </c>
      <c r="K214" s="128">
        <f>'Daftar Pegawai'!Q215</f>
        <v>0</v>
      </c>
      <c r="L214" s="128">
        <f>'Daftar Pegawai'!S215</f>
        <v>0</v>
      </c>
      <c r="M214" s="128">
        <f>'Daftar Pegawai'!U215</f>
        <v>0</v>
      </c>
      <c r="N214" s="128">
        <f t="shared" si="7"/>
        <v>0</v>
      </c>
    </row>
    <row r="215" spans="1:14" x14ac:dyDescent="0.25">
      <c r="A215" s="121">
        <f t="shared" si="6"/>
        <v>212</v>
      </c>
      <c r="B215" s="121">
        <f>'Daftar Pegawai'!B216</f>
        <v>0</v>
      </c>
      <c r="C215" s="121">
        <f>'Daftar Pegawai'!C216</f>
        <v>0</v>
      </c>
      <c r="D215" s="128">
        <f>IF('Rekap Pemotongan'!F219="",0%,100%-'Rekap Pemotongan'!F219)</f>
        <v>1</v>
      </c>
      <c r="E215" s="128">
        <f>'Daftar Pegawai'!K216</f>
        <v>0</v>
      </c>
      <c r="F215" s="128">
        <f>'Rekap Harian'!H222
+'Rekap Harian'!O222
+'Rekap Harian'!V222
+'Rekap Harian'!AC222
+'Rekap Harian'!AJ222
+'Rekap Harian'!AQ222
+'Rekap Harian'!AX222
+'Rekap Harian'!BE222
+'Rekap Harian'!BL222
+'Rekap Harian'!BS222
+'Rekap Harian'!BZ222
+'Rekap Harian'!CG222
+'Rekap Harian'!CN222
+'Rekap Harian'!CU222
+'Rekap Harian'!DB222
+'Rekap Harian'!DI222
+'Rekap Harian'!DP222
+'Rekap Harian'!DW222
+'Rekap Harian'!ED222
+'Rekap Harian'!EK222
+'Rekap Harian'!ER222
+'Rekap Harian'!EY222
+'Rekap Harian'!FF222
+'Rekap Harian'!FM222
+'Rekap Harian'!FT222
+'Rekap Harian'!GA222
+'Rekap Harian'!GH222
+'Rekap Harian'!GO222
+'Rekap Harian'!GV222
+'Rekap Harian'!HC222
+'Rekap Harian'!HJ222</f>
        <v>0</v>
      </c>
      <c r="G215" s="128">
        <f>'Rekap Harian'!HN222*3%</f>
        <v>0</v>
      </c>
      <c r="H215" s="128">
        <f>'Rekap Harian'!I222
+'Rekap Harian'!J222
+'Rekap Harian'!P222
+'Rekap Harian'!Q222
+'Rekap Harian'!W222
+'Rekap Harian'!X222
+'Rekap Harian'!AD222
+'Rekap Harian'!AE222
+'Rekap Harian'!AK222
+'Rekap Harian'!AL222
+'Rekap Harian'!AR222
+'Rekap Harian'!AS222
+'Rekap Harian'!AY222
+'Rekap Harian'!AZ222
+'Rekap Harian'!BF222
+'Rekap Harian'!BG222
+'Rekap Harian'!BM222
+'Rekap Harian'!BN222
+'Rekap Harian'!BT222
+'Rekap Harian'!BU222
+'Rekap Harian'!CA222
+'Rekap Harian'!CB222
+'Rekap Harian'!CH222
+'Rekap Harian'!CI222
+'Rekap Harian'!CO222
+'Rekap Harian'!CP222
+'Rekap Harian'!CV222
+'Rekap Harian'!CW222
+'Rekap Harian'!DC222
+'Rekap Harian'!DD222
+'Rekap Harian'!DJ222
+'Rekap Harian'!AK222
+'Rekap Harian'!DQ222
+'Rekap Harian'!DR222
+'Rekap Harian'!DX222
+'Rekap Harian'!DY222
+'Rekap Harian'!EE222
+'Rekap Harian'!EF222
+'Rekap Harian'!EL222
+'Rekap Harian'!EM222
+'Rekap Harian'!ES222
+'Rekap Harian'!ET222
+'Rekap Harian'!EZ222
+'Rekap Harian'!FA222
+'Rekap Harian'!FG222
+'Rekap Harian'!FH222
+'Rekap Harian'!FN222
+'Rekap Harian'!FO222
+'Rekap Harian'!FU222
+'Rekap Harian'!FV222
+'Rekap Harian'!GB222
+'Rekap Harian'!GC222
+'Rekap Harian'!GI222
+'Rekap Harian'!GJ222
+'Rekap Harian'!GP222
+'Rekap Harian'!GQ222
+'Rekap Harian'!GW222
+'Rekap Harian'!GX222
+'Rekap Harian'!HD222
+'Rekap Harian'!HE222
+'Rekap Harian'!HK222
+'Rekap Harian'!HL222</f>
        <v>0</v>
      </c>
      <c r="I215" s="128">
        <f>'Daftar Pegawai'!M216</f>
        <v>0</v>
      </c>
      <c r="J215" s="128">
        <f>'Daftar Pegawai'!O216</f>
        <v>0</v>
      </c>
      <c r="K215" s="128">
        <f>'Daftar Pegawai'!Q216</f>
        <v>0</v>
      </c>
      <c r="L215" s="128">
        <f>'Daftar Pegawai'!S216</f>
        <v>0</v>
      </c>
      <c r="M215" s="128">
        <f>'Daftar Pegawai'!U216</f>
        <v>0</v>
      </c>
      <c r="N215" s="128">
        <f t="shared" si="7"/>
        <v>0</v>
      </c>
    </row>
    <row r="216" spans="1:14" x14ac:dyDescent="0.25">
      <c r="A216" s="121">
        <f t="shared" si="6"/>
        <v>213</v>
      </c>
      <c r="B216" s="121">
        <f>'Daftar Pegawai'!B217</f>
        <v>0</v>
      </c>
      <c r="C216" s="121">
        <f>'Daftar Pegawai'!C217</f>
        <v>0</v>
      </c>
      <c r="D216" s="128">
        <f>IF('Rekap Pemotongan'!F220="",0%,100%-'Rekap Pemotongan'!F220)</f>
        <v>1</v>
      </c>
      <c r="E216" s="128">
        <f>'Daftar Pegawai'!K217</f>
        <v>0</v>
      </c>
      <c r="F216" s="128">
        <f>'Rekap Harian'!H223
+'Rekap Harian'!O223
+'Rekap Harian'!V223
+'Rekap Harian'!AC223
+'Rekap Harian'!AJ223
+'Rekap Harian'!AQ223
+'Rekap Harian'!AX223
+'Rekap Harian'!BE223
+'Rekap Harian'!BL223
+'Rekap Harian'!BS223
+'Rekap Harian'!BZ223
+'Rekap Harian'!CG223
+'Rekap Harian'!CN223
+'Rekap Harian'!CU223
+'Rekap Harian'!DB223
+'Rekap Harian'!DI223
+'Rekap Harian'!DP223
+'Rekap Harian'!DW223
+'Rekap Harian'!ED223
+'Rekap Harian'!EK223
+'Rekap Harian'!ER223
+'Rekap Harian'!EY223
+'Rekap Harian'!FF223
+'Rekap Harian'!FM223
+'Rekap Harian'!FT223
+'Rekap Harian'!GA223
+'Rekap Harian'!GH223
+'Rekap Harian'!GO223
+'Rekap Harian'!GV223
+'Rekap Harian'!HC223
+'Rekap Harian'!HJ223</f>
        <v>0</v>
      </c>
      <c r="G216" s="128">
        <f>'Rekap Harian'!HN223*3%</f>
        <v>0</v>
      </c>
      <c r="H216" s="128">
        <f>'Rekap Harian'!I223
+'Rekap Harian'!J223
+'Rekap Harian'!P223
+'Rekap Harian'!Q223
+'Rekap Harian'!W223
+'Rekap Harian'!X223
+'Rekap Harian'!AD223
+'Rekap Harian'!AE223
+'Rekap Harian'!AK223
+'Rekap Harian'!AL223
+'Rekap Harian'!AR223
+'Rekap Harian'!AS223
+'Rekap Harian'!AY223
+'Rekap Harian'!AZ223
+'Rekap Harian'!BF223
+'Rekap Harian'!BG223
+'Rekap Harian'!BM223
+'Rekap Harian'!BN223
+'Rekap Harian'!BT223
+'Rekap Harian'!BU223
+'Rekap Harian'!CA223
+'Rekap Harian'!CB223
+'Rekap Harian'!CH223
+'Rekap Harian'!CI223
+'Rekap Harian'!CO223
+'Rekap Harian'!CP223
+'Rekap Harian'!CV223
+'Rekap Harian'!CW223
+'Rekap Harian'!DC223
+'Rekap Harian'!DD223
+'Rekap Harian'!DJ223
+'Rekap Harian'!AK223
+'Rekap Harian'!DQ223
+'Rekap Harian'!DR223
+'Rekap Harian'!DX223
+'Rekap Harian'!DY223
+'Rekap Harian'!EE223
+'Rekap Harian'!EF223
+'Rekap Harian'!EL223
+'Rekap Harian'!EM223
+'Rekap Harian'!ES223
+'Rekap Harian'!ET223
+'Rekap Harian'!EZ223
+'Rekap Harian'!FA223
+'Rekap Harian'!FG223
+'Rekap Harian'!FH223
+'Rekap Harian'!FN223
+'Rekap Harian'!FO223
+'Rekap Harian'!FU223
+'Rekap Harian'!FV223
+'Rekap Harian'!GB223
+'Rekap Harian'!GC223
+'Rekap Harian'!GI223
+'Rekap Harian'!GJ223
+'Rekap Harian'!GP223
+'Rekap Harian'!GQ223
+'Rekap Harian'!GW223
+'Rekap Harian'!GX223
+'Rekap Harian'!HD223
+'Rekap Harian'!HE223
+'Rekap Harian'!HK223
+'Rekap Harian'!HL223</f>
        <v>0</v>
      </c>
      <c r="I216" s="128">
        <f>'Daftar Pegawai'!M217</f>
        <v>0</v>
      </c>
      <c r="J216" s="128">
        <f>'Daftar Pegawai'!O217</f>
        <v>0</v>
      </c>
      <c r="K216" s="128">
        <f>'Daftar Pegawai'!Q217</f>
        <v>0</v>
      </c>
      <c r="L216" s="128">
        <f>'Daftar Pegawai'!S217</f>
        <v>0</v>
      </c>
      <c r="M216" s="128">
        <f>'Daftar Pegawai'!U217</f>
        <v>0</v>
      </c>
      <c r="N216" s="128">
        <f t="shared" si="7"/>
        <v>0</v>
      </c>
    </row>
    <row r="217" spans="1:14" x14ac:dyDescent="0.25">
      <c r="A217" s="121">
        <f t="shared" si="6"/>
        <v>214</v>
      </c>
      <c r="B217" s="121">
        <f>'Daftar Pegawai'!B218</f>
        <v>0</v>
      </c>
      <c r="C217" s="121">
        <f>'Daftar Pegawai'!C218</f>
        <v>0</v>
      </c>
      <c r="D217" s="128">
        <f>IF('Rekap Pemotongan'!F221="",0%,100%-'Rekap Pemotongan'!F221)</f>
        <v>1</v>
      </c>
      <c r="E217" s="128">
        <f>'Daftar Pegawai'!K218</f>
        <v>0</v>
      </c>
      <c r="F217" s="128">
        <f>'Rekap Harian'!H224
+'Rekap Harian'!O224
+'Rekap Harian'!V224
+'Rekap Harian'!AC224
+'Rekap Harian'!AJ224
+'Rekap Harian'!AQ224
+'Rekap Harian'!AX224
+'Rekap Harian'!BE224
+'Rekap Harian'!BL224
+'Rekap Harian'!BS224
+'Rekap Harian'!BZ224
+'Rekap Harian'!CG224
+'Rekap Harian'!CN224
+'Rekap Harian'!CU224
+'Rekap Harian'!DB224
+'Rekap Harian'!DI224
+'Rekap Harian'!DP224
+'Rekap Harian'!DW224
+'Rekap Harian'!ED224
+'Rekap Harian'!EK224
+'Rekap Harian'!ER224
+'Rekap Harian'!EY224
+'Rekap Harian'!FF224
+'Rekap Harian'!FM224
+'Rekap Harian'!FT224
+'Rekap Harian'!GA224
+'Rekap Harian'!GH224
+'Rekap Harian'!GO224
+'Rekap Harian'!GV224
+'Rekap Harian'!HC224
+'Rekap Harian'!HJ224</f>
        <v>0</v>
      </c>
      <c r="G217" s="128">
        <f>'Rekap Harian'!HN224*3%</f>
        <v>0</v>
      </c>
      <c r="H217" s="128">
        <f>'Rekap Harian'!I224
+'Rekap Harian'!J224
+'Rekap Harian'!P224
+'Rekap Harian'!Q224
+'Rekap Harian'!W224
+'Rekap Harian'!X224
+'Rekap Harian'!AD224
+'Rekap Harian'!AE224
+'Rekap Harian'!AK224
+'Rekap Harian'!AL224
+'Rekap Harian'!AR224
+'Rekap Harian'!AS224
+'Rekap Harian'!AY224
+'Rekap Harian'!AZ224
+'Rekap Harian'!BF224
+'Rekap Harian'!BG224
+'Rekap Harian'!BM224
+'Rekap Harian'!BN224
+'Rekap Harian'!BT224
+'Rekap Harian'!BU224
+'Rekap Harian'!CA224
+'Rekap Harian'!CB224
+'Rekap Harian'!CH224
+'Rekap Harian'!CI224
+'Rekap Harian'!CO224
+'Rekap Harian'!CP224
+'Rekap Harian'!CV224
+'Rekap Harian'!CW224
+'Rekap Harian'!DC224
+'Rekap Harian'!DD224
+'Rekap Harian'!DJ224
+'Rekap Harian'!AK224
+'Rekap Harian'!DQ224
+'Rekap Harian'!DR224
+'Rekap Harian'!DX224
+'Rekap Harian'!DY224
+'Rekap Harian'!EE224
+'Rekap Harian'!EF224
+'Rekap Harian'!EL224
+'Rekap Harian'!EM224
+'Rekap Harian'!ES224
+'Rekap Harian'!ET224
+'Rekap Harian'!EZ224
+'Rekap Harian'!FA224
+'Rekap Harian'!FG224
+'Rekap Harian'!FH224
+'Rekap Harian'!FN224
+'Rekap Harian'!FO224
+'Rekap Harian'!FU224
+'Rekap Harian'!FV224
+'Rekap Harian'!GB224
+'Rekap Harian'!GC224
+'Rekap Harian'!GI224
+'Rekap Harian'!GJ224
+'Rekap Harian'!GP224
+'Rekap Harian'!GQ224
+'Rekap Harian'!GW224
+'Rekap Harian'!GX224
+'Rekap Harian'!HD224
+'Rekap Harian'!HE224
+'Rekap Harian'!HK224
+'Rekap Harian'!HL224</f>
        <v>0</v>
      </c>
      <c r="I217" s="128">
        <f>'Daftar Pegawai'!M218</f>
        <v>0</v>
      </c>
      <c r="J217" s="128">
        <f>'Daftar Pegawai'!O218</f>
        <v>0</v>
      </c>
      <c r="K217" s="128">
        <f>'Daftar Pegawai'!Q218</f>
        <v>0</v>
      </c>
      <c r="L217" s="128">
        <f>'Daftar Pegawai'!S218</f>
        <v>0</v>
      </c>
      <c r="M217" s="128">
        <f>'Daftar Pegawai'!U218</f>
        <v>0</v>
      </c>
      <c r="N217" s="128">
        <f t="shared" si="7"/>
        <v>0</v>
      </c>
    </row>
    <row r="218" spans="1:14" x14ac:dyDescent="0.25">
      <c r="A218" s="121">
        <f t="shared" si="6"/>
        <v>215</v>
      </c>
      <c r="B218" s="121">
        <f>'Daftar Pegawai'!B219</f>
        <v>0</v>
      </c>
      <c r="C218" s="121">
        <f>'Daftar Pegawai'!C219</f>
        <v>0</v>
      </c>
      <c r="D218" s="128">
        <f>IF('Rekap Pemotongan'!F222="",0%,100%-'Rekap Pemotongan'!F222)</f>
        <v>1</v>
      </c>
      <c r="E218" s="128">
        <f>'Daftar Pegawai'!K219</f>
        <v>0</v>
      </c>
      <c r="F218" s="128">
        <f>'Rekap Harian'!H225
+'Rekap Harian'!O225
+'Rekap Harian'!V225
+'Rekap Harian'!AC225
+'Rekap Harian'!AJ225
+'Rekap Harian'!AQ225
+'Rekap Harian'!AX225
+'Rekap Harian'!BE225
+'Rekap Harian'!BL225
+'Rekap Harian'!BS225
+'Rekap Harian'!BZ225
+'Rekap Harian'!CG225
+'Rekap Harian'!CN225
+'Rekap Harian'!CU225
+'Rekap Harian'!DB225
+'Rekap Harian'!DI225
+'Rekap Harian'!DP225
+'Rekap Harian'!DW225
+'Rekap Harian'!ED225
+'Rekap Harian'!EK225
+'Rekap Harian'!ER225
+'Rekap Harian'!EY225
+'Rekap Harian'!FF225
+'Rekap Harian'!FM225
+'Rekap Harian'!FT225
+'Rekap Harian'!GA225
+'Rekap Harian'!GH225
+'Rekap Harian'!GO225
+'Rekap Harian'!GV225
+'Rekap Harian'!HC225
+'Rekap Harian'!HJ225</f>
        <v>0</v>
      </c>
      <c r="G218" s="128">
        <f>'Rekap Harian'!HN225*3%</f>
        <v>0</v>
      </c>
      <c r="H218" s="128">
        <f>'Rekap Harian'!I225
+'Rekap Harian'!J225
+'Rekap Harian'!P225
+'Rekap Harian'!Q225
+'Rekap Harian'!W225
+'Rekap Harian'!X225
+'Rekap Harian'!AD225
+'Rekap Harian'!AE225
+'Rekap Harian'!AK225
+'Rekap Harian'!AL225
+'Rekap Harian'!AR225
+'Rekap Harian'!AS225
+'Rekap Harian'!AY225
+'Rekap Harian'!AZ225
+'Rekap Harian'!BF225
+'Rekap Harian'!BG225
+'Rekap Harian'!BM225
+'Rekap Harian'!BN225
+'Rekap Harian'!BT225
+'Rekap Harian'!BU225
+'Rekap Harian'!CA225
+'Rekap Harian'!CB225
+'Rekap Harian'!CH225
+'Rekap Harian'!CI225
+'Rekap Harian'!CO225
+'Rekap Harian'!CP225
+'Rekap Harian'!CV225
+'Rekap Harian'!CW225
+'Rekap Harian'!DC225
+'Rekap Harian'!DD225
+'Rekap Harian'!DJ225
+'Rekap Harian'!AK225
+'Rekap Harian'!DQ225
+'Rekap Harian'!DR225
+'Rekap Harian'!DX225
+'Rekap Harian'!DY225
+'Rekap Harian'!EE225
+'Rekap Harian'!EF225
+'Rekap Harian'!EL225
+'Rekap Harian'!EM225
+'Rekap Harian'!ES225
+'Rekap Harian'!ET225
+'Rekap Harian'!EZ225
+'Rekap Harian'!FA225
+'Rekap Harian'!FG225
+'Rekap Harian'!FH225
+'Rekap Harian'!FN225
+'Rekap Harian'!FO225
+'Rekap Harian'!FU225
+'Rekap Harian'!FV225
+'Rekap Harian'!GB225
+'Rekap Harian'!GC225
+'Rekap Harian'!GI225
+'Rekap Harian'!GJ225
+'Rekap Harian'!GP225
+'Rekap Harian'!GQ225
+'Rekap Harian'!GW225
+'Rekap Harian'!GX225
+'Rekap Harian'!HD225
+'Rekap Harian'!HE225
+'Rekap Harian'!HK225
+'Rekap Harian'!HL225</f>
        <v>0</v>
      </c>
      <c r="I218" s="128">
        <f>'Daftar Pegawai'!M219</f>
        <v>0</v>
      </c>
      <c r="J218" s="128">
        <f>'Daftar Pegawai'!O219</f>
        <v>0</v>
      </c>
      <c r="K218" s="128">
        <f>'Daftar Pegawai'!Q219</f>
        <v>0</v>
      </c>
      <c r="L218" s="128">
        <f>'Daftar Pegawai'!S219</f>
        <v>0</v>
      </c>
      <c r="M218" s="128">
        <f>'Daftar Pegawai'!U219</f>
        <v>0</v>
      </c>
      <c r="N218" s="128">
        <f t="shared" si="7"/>
        <v>0</v>
      </c>
    </row>
    <row r="219" spans="1:14" x14ac:dyDescent="0.25">
      <c r="A219" s="121">
        <f t="shared" si="6"/>
        <v>216</v>
      </c>
      <c r="B219" s="121">
        <f>'Daftar Pegawai'!B220</f>
        <v>0</v>
      </c>
      <c r="C219" s="121">
        <f>'Daftar Pegawai'!C220</f>
        <v>0</v>
      </c>
      <c r="D219" s="128">
        <f>IF('Rekap Pemotongan'!F223="",0%,100%-'Rekap Pemotongan'!F223)</f>
        <v>1</v>
      </c>
      <c r="E219" s="128">
        <f>'Daftar Pegawai'!K220</f>
        <v>0</v>
      </c>
      <c r="F219" s="128">
        <f>'Rekap Harian'!H226
+'Rekap Harian'!O226
+'Rekap Harian'!V226
+'Rekap Harian'!AC226
+'Rekap Harian'!AJ226
+'Rekap Harian'!AQ226
+'Rekap Harian'!AX226
+'Rekap Harian'!BE226
+'Rekap Harian'!BL226
+'Rekap Harian'!BS226
+'Rekap Harian'!BZ226
+'Rekap Harian'!CG226
+'Rekap Harian'!CN226
+'Rekap Harian'!CU226
+'Rekap Harian'!DB226
+'Rekap Harian'!DI226
+'Rekap Harian'!DP226
+'Rekap Harian'!DW226
+'Rekap Harian'!ED226
+'Rekap Harian'!EK226
+'Rekap Harian'!ER226
+'Rekap Harian'!EY226
+'Rekap Harian'!FF226
+'Rekap Harian'!FM226
+'Rekap Harian'!FT226
+'Rekap Harian'!GA226
+'Rekap Harian'!GH226
+'Rekap Harian'!GO226
+'Rekap Harian'!GV226
+'Rekap Harian'!HC226
+'Rekap Harian'!HJ226</f>
        <v>0</v>
      </c>
      <c r="G219" s="128">
        <f>'Rekap Harian'!HN226*3%</f>
        <v>0</v>
      </c>
      <c r="H219" s="128">
        <f>'Rekap Harian'!I226
+'Rekap Harian'!J226
+'Rekap Harian'!P226
+'Rekap Harian'!Q226
+'Rekap Harian'!W226
+'Rekap Harian'!X226
+'Rekap Harian'!AD226
+'Rekap Harian'!AE226
+'Rekap Harian'!AK226
+'Rekap Harian'!AL226
+'Rekap Harian'!AR226
+'Rekap Harian'!AS226
+'Rekap Harian'!AY226
+'Rekap Harian'!AZ226
+'Rekap Harian'!BF226
+'Rekap Harian'!BG226
+'Rekap Harian'!BM226
+'Rekap Harian'!BN226
+'Rekap Harian'!BT226
+'Rekap Harian'!BU226
+'Rekap Harian'!CA226
+'Rekap Harian'!CB226
+'Rekap Harian'!CH226
+'Rekap Harian'!CI226
+'Rekap Harian'!CO226
+'Rekap Harian'!CP226
+'Rekap Harian'!CV226
+'Rekap Harian'!CW226
+'Rekap Harian'!DC226
+'Rekap Harian'!DD226
+'Rekap Harian'!DJ226
+'Rekap Harian'!AK226
+'Rekap Harian'!DQ226
+'Rekap Harian'!DR226
+'Rekap Harian'!DX226
+'Rekap Harian'!DY226
+'Rekap Harian'!EE226
+'Rekap Harian'!EF226
+'Rekap Harian'!EL226
+'Rekap Harian'!EM226
+'Rekap Harian'!ES226
+'Rekap Harian'!ET226
+'Rekap Harian'!EZ226
+'Rekap Harian'!FA226
+'Rekap Harian'!FG226
+'Rekap Harian'!FH226
+'Rekap Harian'!FN226
+'Rekap Harian'!FO226
+'Rekap Harian'!FU226
+'Rekap Harian'!FV226
+'Rekap Harian'!GB226
+'Rekap Harian'!GC226
+'Rekap Harian'!GI226
+'Rekap Harian'!GJ226
+'Rekap Harian'!GP226
+'Rekap Harian'!GQ226
+'Rekap Harian'!GW226
+'Rekap Harian'!GX226
+'Rekap Harian'!HD226
+'Rekap Harian'!HE226
+'Rekap Harian'!HK226
+'Rekap Harian'!HL226</f>
        <v>0</v>
      </c>
      <c r="I219" s="128">
        <f>'Daftar Pegawai'!M220</f>
        <v>0</v>
      </c>
      <c r="J219" s="128">
        <f>'Daftar Pegawai'!O220</f>
        <v>0</v>
      </c>
      <c r="K219" s="128">
        <f>'Daftar Pegawai'!Q220</f>
        <v>0</v>
      </c>
      <c r="L219" s="128">
        <f>'Daftar Pegawai'!S220</f>
        <v>0</v>
      </c>
      <c r="M219" s="128">
        <f>'Daftar Pegawai'!U220</f>
        <v>0</v>
      </c>
      <c r="N219" s="128">
        <f t="shared" si="7"/>
        <v>0</v>
      </c>
    </row>
    <row r="220" spans="1:14" x14ac:dyDescent="0.25">
      <c r="A220" s="121">
        <f t="shared" si="6"/>
        <v>217</v>
      </c>
      <c r="B220" s="121">
        <f>'Daftar Pegawai'!B221</f>
        <v>0</v>
      </c>
      <c r="C220" s="121">
        <f>'Daftar Pegawai'!C221</f>
        <v>0</v>
      </c>
      <c r="D220" s="128">
        <f>IF('Rekap Pemotongan'!F224="",0%,100%-'Rekap Pemotongan'!F224)</f>
        <v>1</v>
      </c>
      <c r="E220" s="128">
        <f>'Daftar Pegawai'!K221</f>
        <v>0</v>
      </c>
      <c r="F220" s="128">
        <f>'Rekap Harian'!H227
+'Rekap Harian'!O227
+'Rekap Harian'!V227
+'Rekap Harian'!AC227
+'Rekap Harian'!AJ227
+'Rekap Harian'!AQ227
+'Rekap Harian'!AX227
+'Rekap Harian'!BE227
+'Rekap Harian'!BL227
+'Rekap Harian'!BS227
+'Rekap Harian'!BZ227
+'Rekap Harian'!CG227
+'Rekap Harian'!CN227
+'Rekap Harian'!CU227
+'Rekap Harian'!DB227
+'Rekap Harian'!DI227
+'Rekap Harian'!DP227
+'Rekap Harian'!DW227
+'Rekap Harian'!ED227
+'Rekap Harian'!EK227
+'Rekap Harian'!ER227
+'Rekap Harian'!EY227
+'Rekap Harian'!FF227
+'Rekap Harian'!FM227
+'Rekap Harian'!FT227
+'Rekap Harian'!GA227
+'Rekap Harian'!GH227
+'Rekap Harian'!GO227
+'Rekap Harian'!GV227
+'Rekap Harian'!HC227
+'Rekap Harian'!HJ227</f>
        <v>0</v>
      </c>
      <c r="G220" s="128">
        <f>'Rekap Harian'!HN227*3%</f>
        <v>0</v>
      </c>
      <c r="H220" s="128">
        <f>'Rekap Harian'!I227
+'Rekap Harian'!J227
+'Rekap Harian'!P227
+'Rekap Harian'!Q227
+'Rekap Harian'!W227
+'Rekap Harian'!X227
+'Rekap Harian'!AD227
+'Rekap Harian'!AE227
+'Rekap Harian'!AK227
+'Rekap Harian'!AL227
+'Rekap Harian'!AR227
+'Rekap Harian'!AS227
+'Rekap Harian'!AY227
+'Rekap Harian'!AZ227
+'Rekap Harian'!BF227
+'Rekap Harian'!BG227
+'Rekap Harian'!BM227
+'Rekap Harian'!BN227
+'Rekap Harian'!BT227
+'Rekap Harian'!BU227
+'Rekap Harian'!CA227
+'Rekap Harian'!CB227
+'Rekap Harian'!CH227
+'Rekap Harian'!CI227
+'Rekap Harian'!CO227
+'Rekap Harian'!CP227
+'Rekap Harian'!CV227
+'Rekap Harian'!CW227
+'Rekap Harian'!DC227
+'Rekap Harian'!DD227
+'Rekap Harian'!DJ227
+'Rekap Harian'!AK227
+'Rekap Harian'!DQ227
+'Rekap Harian'!DR227
+'Rekap Harian'!DX227
+'Rekap Harian'!DY227
+'Rekap Harian'!EE227
+'Rekap Harian'!EF227
+'Rekap Harian'!EL227
+'Rekap Harian'!EM227
+'Rekap Harian'!ES227
+'Rekap Harian'!ET227
+'Rekap Harian'!EZ227
+'Rekap Harian'!FA227
+'Rekap Harian'!FG227
+'Rekap Harian'!FH227
+'Rekap Harian'!FN227
+'Rekap Harian'!FO227
+'Rekap Harian'!FU227
+'Rekap Harian'!FV227
+'Rekap Harian'!GB227
+'Rekap Harian'!GC227
+'Rekap Harian'!GI227
+'Rekap Harian'!GJ227
+'Rekap Harian'!GP227
+'Rekap Harian'!GQ227
+'Rekap Harian'!GW227
+'Rekap Harian'!GX227
+'Rekap Harian'!HD227
+'Rekap Harian'!HE227
+'Rekap Harian'!HK227
+'Rekap Harian'!HL227</f>
        <v>0</v>
      </c>
      <c r="I220" s="128">
        <f>'Daftar Pegawai'!M221</f>
        <v>0</v>
      </c>
      <c r="J220" s="128">
        <f>'Daftar Pegawai'!O221</f>
        <v>0</v>
      </c>
      <c r="K220" s="128">
        <f>'Daftar Pegawai'!Q221</f>
        <v>0</v>
      </c>
      <c r="L220" s="128">
        <f>'Daftar Pegawai'!S221</f>
        <v>0</v>
      </c>
      <c r="M220" s="128">
        <f>'Daftar Pegawai'!U221</f>
        <v>0</v>
      </c>
      <c r="N220" s="128">
        <f t="shared" si="7"/>
        <v>0</v>
      </c>
    </row>
    <row r="221" spans="1:14" x14ac:dyDescent="0.25">
      <c r="A221" s="121">
        <f t="shared" si="6"/>
        <v>218</v>
      </c>
      <c r="B221" s="121">
        <f>'Daftar Pegawai'!B222</f>
        <v>0</v>
      </c>
      <c r="C221" s="121">
        <f>'Daftar Pegawai'!C222</f>
        <v>0</v>
      </c>
      <c r="D221" s="128">
        <f>IF('Rekap Pemotongan'!F225="",0%,100%-'Rekap Pemotongan'!F225)</f>
        <v>1</v>
      </c>
      <c r="E221" s="128">
        <f>'Daftar Pegawai'!K222</f>
        <v>0</v>
      </c>
      <c r="F221" s="128">
        <f>'Rekap Harian'!H228
+'Rekap Harian'!O228
+'Rekap Harian'!V228
+'Rekap Harian'!AC228
+'Rekap Harian'!AJ228
+'Rekap Harian'!AQ228
+'Rekap Harian'!AX228
+'Rekap Harian'!BE228
+'Rekap Harian'!BL228
+'Rekap Harian'!BS228
+'Rekap Harian'!BZ228
+'Rekap Harian'!CG228
+'Rekap Harian'!CN228
+'Rekap Harian'!CU228
+'Rekap Harian'!DB228
+'Rekap Harian'!DI228
+'Rekap Harian'!DP228
+'Rekap Harian'!DW228
+'Rekap Harian'!ED228
+'Rekap Harian'!EK228
+'Rekap Harian'!ER228
+'Rekap Harian'!EY228
+'Rekap Harian'!FF228
+'Rekap Harian'!FM228
+'Rekap Harian'!FT228
+'Rekap Harian'!GA228
+'Rekap Harian'!GH228
+'Rekap Harian'!GO228
+'Rekap Harian'!GV228
+'Rekap Harian'!HC228
+'Rekap Harian'!HJ228</f>
        <v>0</v>
      </c>
      <c r="G221" s="128">
        <f>'Rekap Harian'!HN228*3%</f>
        <v>0</v>
      </c>
      <c r="H221" s="128">
        <f>'Rekap Harian'!I228
+'Rekap Harian'!J228
+'Rekap Harian'!P228
+'Rekap Harian'!Q228
+'Rekap Harian'!W228
+'Rekap Harian'!X228
+'Rekap Harian'!AD228
+'Rekap Harian'!AE228
+'Rekap Harian'!AK228
+'Rekap Harian'!AL228
+'Rekap Harian'!AR228
+'Rekap Harian'!AS228
+'Rekap Harian'!AY228
+'Rekap Harian'!AZ228
+'Rekap Harian'!BF228
+'Rekap Harian'!BG228
+'Rekap Harian'!BM228
+'Rekap Harian'!BN228
+'Rekap Harian'!BT228
+'Rekap Harian'!BU228
+'Rekap Harian'!CA228
+'Rekap Harian'!CB228
+'Rekap Harian'!CH228
+'Rekap Harian'!CI228
+'Rekap Harian'!CO228
+'Rekap Harian'!CP228
+'Rekap Harian'!CV228
+'Rekap Harian'!CW228
+'Rekap Harian'!DC228
+'Rekap Harian'!DD228
+'Rekap Harian'!DJ228
+'Rekap Harian'!AK228
+'Rekap Harian'!DQ228
+'Rekap Harian'!DR228
+'Rekap Harian'!DX228
+'Rekap Harian'!DY228
+'Rekap Harian'!EE228
+'Rekap Harian'!EF228
+'Rekap Harian'!EL228
+'Rekap Harian'!EM228
+'Rekap Harian'!ES228
+'Rekap Harian'!ET228
+'Rekap Harian'!EZ228
+'Rekap Harian'!FA228
+'Rekap Harian'!FG228
+'Rekap Harian'!FH228
+'Rekap Harian'!FN228
+'Rekap Harian'!FO228
+'Rekap Harian'!FU228
+'Rekap Harian'!FV228
+'Rekap Harian'!GB228
+'Rekap Harian'!GC228
+'Rekap Harian'!GI228
+'Rekap Harian'!GJ228
+'Rekap Harian'!GP228
+'Rekap Harian'!GQ228
+'Rekap Harian'!GW228
+'Rekap Harian'!GX228
+'Rekap Harian'!HD228
+'Rekap Harian'!HE228
+'Rekap Harian'!HK228
+'Rekap Harian'!HL228</f>
        <v>0</v>
      </c>
      <c r="I221" s="128">
        <f>'Daftar Pegawai'!M222</f>
        <v>0</v>
      </c>
      <c r="J221" s="128">
        <f>'Daftar Pegawai'!O222</f>
        <v>0</v>
      </c>
      <c r="K221" s="128">
        <f>'Daftar Pegawai'!Q222</f>
        <v>0</v>
      </c>
      <c r="L221" s="128">
        <f>'Daftar Pegawai'!S222</f>
        <v>0</v>
      </c>
      <c r="M221" s="128">
        <f>'Daftar Pegawai'!U222</f>
        <v>0</v>
      </c>
      <c r="N221" s="128">
        <f t="shared" si="7"/>
        <v>0</v>
      </c>
    </row>
    <row r="222" spans="1:14" x14ac:dyDescent="0.25">
      <c r="A222" s="121">
        <f t="shared" si="6"/>
        <v>219</v>
      </c>
      <c r="B222" s="121">
        <f>'Daftar Pegawai'!B223</f>
        <v>0</v>
      </c>
      <c r="C222" s="121">
        <f>'Daftar Pegawai'!C223</f>
        <v>0</v>
      </c>
      <c r="D222" s="128">
        <f>IF('Rekap Pemotongan'!F226="",0%,100%-'Rekap Pemotongan'!F226)</f>
        <v>1</v>
      </c>
      <c r="E222" s="128">
        <f>'Daftar Pegawai'!K223</f>
        <v>0</v>
      </c>
      <c r="F222" s="128">
        <f>'Rekap Harian'!H229
+'Rekap Harian'!O229
+'Rekap Harian'!V229
+'Rekap Harian'!AC229
+'Rekap Harian'!AJ229
+'Rekap Harian'!AQ229
+'Rekap Harian'!AX229
+'Rekap Harian'!BE229
+'Rekap Harian'!BL229
+'Rekap Harian'!BS229
+'Rekap Harian'!BZ229
+'Rekap Harian'!CG229
+'Rekap Harian'!CN229
+'Rekap Harian'!CU229
+'Rekap Harian'!DB229
+'Rekap Harian'!DI229
+'Rekap Harian'!DP229
+'Rekap Harian'!DW229
+'Rekap Harian'!ED229
+'Rekap Harian'!EK229
+'Rekap Harian'!ER229
+'Rekap Harian'!EY229
+'Rekap Harian'!FF229
+'Rekap Harian'!FM229
+'Rekap Harian'!FT229
+'Rekap Harian'!GA229
+'Rekap Harian'!GH229
+'Rekap Harian'!GO229
+'Rekap Harian'!GV229
+'Rekap Harian'!HC229
+'Rekap Harian'!HJ229</f>
        <v>0</v>
      </c>
      <c r="G222" s="128">
        <f>'Rekap Harian'!HN229*3%</f>
        <v>0</v>
      </c>
      <c r="H222" s="128">
        <f>'Rekap Harian'!I229
+'Rekap Harian'!J229
+'Rekap Harian'!P229
+'Rekap Harian'!Q229
+'Rekap Harian'!W229
+'Rekap Harian'!X229
+'Rekap Harian'!AD229
+'Rekap Harian'!AE229
+'Rekap Harian'!AK229
+'Rekap Harian'!AL229
+'Rekap Harian'!AR229
+'Rekap Harian'!AS229
+'Rekap Harian'!AY229
+'Rekap Harian'!AZ229
+'Rekap Harian'!BF229
+'Rekap Harian'!BG229
+'Rekap Harian'!BM229
+'Rekap Harian'!BN229
+'Rekap Harian'!BT229
+'Rekap Harian'!BU229
+'Rekap Harian'!CA229
+'Rekap Harian'!CB229
+'Rekap Harian'!CH229
+'Rekap Harian'!CI229
+'Rekap Harian'!CO229
+'Rekap Harian'!CP229
+'Rekap Harian'!CV229
+'Rekap Harian'!CW229
+'Rekap Harian'!DC229
+'Rekap Harian'!DD229
+'Rekap Harian'!DJ229
+'Rekap Harian'!AK229
+'Rekap Harian'!DQ229
+'Rekap Harian'!DR229
+'Rekap Harian'!DX229
+'Rekap Harian'!DY229
+'Rekap Harian'!EE229
+'Rekap Harian'!EF229
+'Rekap Harian'!EL229
+'Rekap Harian'!EM229
+'Rekap Harian'!ES229
+'Rekap Harian'!ET229
+'Rekap Harian'!EZ229
+'Rekap Harian'!FA229
+'Rekap Harian'!FG229
+'Rekap Harian'!FH229
+'Rekap Harian'!FN229
+'Rekap Harian'!FO229
+'Rekap Harian'!FU229
+'Rekap Harian'!FV229
+'Rekap Harian'!GB229
+'Rekap Harian'!GC229
+'Rekap Harian'!GI229
+'Rekap Harian'!GJ229
+'Rekap Harian'!GP229
+'Rekap Harian'!GQ229
+'Rekap Harian'!GW229
+'Rekap Harian'!GX229
+'Rekap Harian'!HD229
+'Rekap Harian'!HE229
+'Rekap Harian'!HK229
+'Rekap Harian'!HL229</f>
        <v>0</v>
      </c>
      <c r="I222" s="128">
        <f>'Daftar Pegawai'!M223</f>
        <v>0</v>
      </c>
      <c r="J222" s="128">
        <f>'Daftar Pegawai'!O223</f>
        <v>0</v>
      </c>
      <c r="K222" s="128">
        <f>'Daftar Pegawai'!Q223</f>
        <v>0</v>
      </c>
      <c r="L222" s="128">
        <f>'Daftar Pegawai'!S223</f>
        <v>0</v>
      </c>
      <c r="M222" s="128">
        <f>'Daftar Pegawai'!U223</f>
        <v>0</v>
      </c>
      <c r="N222" s="128">
        <f t="shared" si="7"/>
        <v>0</v>
      </c>
    </row>
    <row r="223" spans="1:14" x14ac:dyDescent="0.25">
      <c r="A223" s="121">
        <f t="shared" si="6"/>
        <v>220</v>
      </c>
      <c r="B223" s="121">
        <f>'Daftar Pegawai'!B224</f>
        <v>0</v>
      </c>
      <c r="C223" s="121">
        <f>'Daftar Pegawai'!C224</f>
        <v>0</v>
      </c>
      <c r="D223" s="128">
        <f>IF('Rekap Pemotongan'!F227="",0%,100%-'Rekap Pemotongan'!F227)</f>
        <v>1</v>
      </c>
      <c r="E223" s="128">
        <f>'Daftar Pegawai'!K224</f>
        <v>0</v>
      </c>
      <c r="F223" s="128">
        <f>'Rekap Harian'!H230
+'Rekap Harian'!O230
+'Rekap Harian'!V230
+'Rekap Harian'!AC230
+'Rekap Harian'!AJ230
+'Rekap Harian'!AQ230
+'Rekap Harian'!AX230
+'Rekap Harian'!BE230
+'Rekap Harian'!BL230
+'Rekap Harian'!BS230
+'Rekap Harian'!BZ230
+'Rekap Harian'!CG230
+'Rekap Harian'!CN230
+'Rekap Harian'!CU230
+'Rekap Harian'!DB230
+'Rekap Harian'!DI230
+'Rekap Harian'!DP230
+'Rekap Harian'!DW230
+'Rekap Harian'!ED230
+'Rekap Harian'!EK230
+'Rekap Harian'!ER230
+'Rekap Harian'!EY230
+'Rekap Harian'!FF230
+'Rekap Harian'!FM230
+'Rekap Harian'!FT230
+'Rekap Harian'!GA230
+'Rekap Harian'!GH230
+'Rekap Harian'!GO230
+'Rekap Harian'!GV230
+'Rekap Harian'!HC230
+'Rekap Harian'!HJ230</f>
        <v>0</v>
      </c>
      <c r="G223" s="128">
        <f>'Rekap Harian'!HN230*3%</f>
        <v>0</v>
      </c>
      <c r="H223" s="128">
        <f>'Rekap Harian'!I230
+'Rekap Harian'!J230
+'Rekap Harian'!P230
+'Rekap Harian'!Q230
+'Rekap Harian'!W230
+'Rekap Harian'!X230
+'Rekap Harian'!AD230
+'Rekap Harian'!AE230
+'Rekap Harian'!AK230
+'Rekap Harian'!AL230
+'Rekap Harian'!AR230
+'Rekap Harian'!AS230
+'Rekap Harian'!AY230
+'Rekap Harian'!AZ230
+'Rekap Harian'!BF230
+'Rekap Harian'!BG230
+'Rekap Harian'!BM230
+'Rekap Harian'!BN230
+'Rekap Harian'!BT230
+'Rekap Harian'!BU230
+'Rekap Harian'!CA230
+'Rekap Harian'!CB230
+'Rekap Harian'!CH230
+'Rekap Harian'!CI230
+'Rekap Harian'!CO230
+'Rekap Harian'!CP230
+'Rekap Harian'!CV230
+'Rekap Harian'!CW230
+'Rekap Harian'!DC230
+'Rekap Harian'!DD230
+'Rekap Harian'!DJ230
+'Rekap Harian'!AK230
+'Rekap Harian'!DQ230
+'Rekap Harian'!DR230
+'Rekap Harian'!DX230
+'Rekap Harian'!DY230
+'Rekap Harian'!EE230
+'Rekap Harian'!EF230
+'Rekap Harian'!EL230
+'Rekap Harian'!EM230
+'Rekap Harian'!ES230
+'Rekap Harian'!ET230
+'Rekap Harian'!EZ230
+'Rekap Harian'!FA230
+'Rekap Harian'!FG230
+'Rekap Harian'!FH230
+'Rekap Harian'!FN230
+'Rekap Harian'!FO230
+'Rekap Harian'!FU230
+'Rekap Harian'!FV230
+'Rekap Harian'!GB230
+'Rekap Harian'!GC230
+'Rekap Harian'!GI230
+'Rekap Harian'!GJ230
+'Rekap Harian'!GP230
+'Rekap Harian'!GQ230
+'Rekap Harian'!GW230
+'Rekap Harian'!GX230
+'Rekap Harian'!HD230
+'Rekap Harian'!HE230
+'Rekap Harian'!HK230
+'Rekap Harian'!HL230</f>
        <v>0</v>
      </c>
      <c r="I223" s="128">
        <f>'Daftar Pegawai'!M224</f>
        <v>0</v>
      </c>
      <c r="J223" s="128">
        <f>'Daftar Pegawai'!O224</f>
        <v>0</v>
      </c>
      <c r="K223" s="128">
        <f>'Daftar Pegawai'!Q224</f>
        <v>0</v>
      </c>
      <c r="L223" s="128">
        <f>'Daftar Pegawai'!S224</f>
        <v>0</v>
      </c>
      <c r="M223" s="128">
        <f>'Daftar Pegawai'!U224</f>
        <v>0</v>
      </c>
      <c r="N223" s="128">
        <f t="shared" si="7"/>
        <v>0</v>
      </c>
    </row>
    <row r="224" spans="1:14" x14ac:dyDescent="0.25">
      <c r="A224" s="121">
        <f t="shared" si="6"/>
        <v>221</v>
      </c>
      <c r="B224" s="121">
        <f>'Daftar Pegawai'!B225</f>
        <v>0</v>
      </c>
      <c r="C224" s="121">
        <f>'Daftar Pegawai'!C225</f>
        <v>0</v>
      </c>
      <c r="D224" s="128">
        <f>IF('Rekap Pemotongan'!F228="",0%,100%-'Rekap Pemotongan'!F228)</f>
        <v>1</v>
      </c>
      <c r="E224" s="128">
        <f>'Daftar Pegawai'!K225</f>
        <v>0</v>
      </c>
      <c r="F224" s="128">
        <f>'Rekap Harian'!H231
+'Rekap Harian'!O231
+'Rekap Harian'!V231
+'Rekap Harian'!AC231
+'Rekap Harian'!AJ231
+'Rekap Harian'!AQ231
+'Rekap Harian'!AX231
+'Rekap Harian'!BE231
+'Rekap Harian'!BL231
+'Rekap Harian'!BS231
+'Rekap Harian'!BZ231
+'Rekap Harian'!CG231
+'Rekap Harian'!CN231
+'Rekap Harian'!CU231
+'Rekap Harian'!DB231
+'Rekap Harian'!DI231
+'Rekap Harian'!DP231
+'Rekap Harian'!DW231
+'Rekap Harian'!ED231
+'Rekap Harian'!EK231
+'Rekap Harian'!ER231
+'Rekap Harian'!EY231
+'Rekap Harian'!FF231
+'Rekap Harian'!FM231
+'Rekap Harian'!FT231
+'Rekap Harian'!GA231
+'Rekap Harian'!GH231
+'Rekap Harian'!GO231
+'Rekap Harian'!GV231
+'Rekap Harian'!HC231
+'Rekap Harian'!HJ231</f>
        <v>0</v>
      </c>
      <c r="G224" s="128">
        <f>'Rekap Harian'!HN231*3%</f>
        <v>0</v>
      </c>
      <c r="H224" s="128">
        <f>'Rekap Harian'!I231
+'Rekap Harian'!J231
+'Rekap Harian'!P231
+'Rekap Harian'!Q231
+'Rekap Harian'!W231
+'Rekap Harian'!X231
+'Rekap Harian'!AD231
+'Rekap Harian'!AE231
+'Rekap Harian'!AK231
+'Rekap Harian'!AL231
+'Rekap Harian'!AR231
+'Rekap Harian'!AS231
+'Rekap Harian'!AY231
+'Rekap Harian'!AZ231
+'Rekap Harian'!BF231
+'Rekap Harian'!BG231
+'Rekap Harian'!BM231
+'Rekap Harian'!BN231
+'Rekap Harian'!BT231
+'Rekap Harian'!BU231
+'Rekap Harian'!CA231
+'Rekap Harian'!CB231
+'Rekap Harian'!CH231
+'Rekap Harian'!CI231
+'Rekap Harian'!CO231
+'Rekap Harian'!CP231
+'Rekap Harian'!CV231
+'Rekap Harian'!CW231
+'Rekap Harian'!DC231
+'Rekap Harian'!DD231
+'Rekap Harian'!DJ231
+'Rekap Harian'!AK231
+'Rekap Harian'!DQ231
+'Rekap Harian'!DR231
+'Rekap Harian'!DX231
+'Rekap Harian'!DY231
+'Rekap Harian'!EE231
+'Rekap Harian'!EF231
+'Rekap Harian'!EL231
+'Rekap Harian'!EM231
+'Rekap Harian'!ES231
+'Rekap Harian'!ET231
+'Rekap Harian'!EZ231
+'Rekap Harian'!FA231
+'Rekap Harian'!FG231
+'Rekap Harian'!FH231
+'Rekap Harian'!FN231
+'Rekap Harian'!FO231
+'Rekap Harian'!FU231
+'Rekap Harian'!FV231
+'Rekap Harian'!GB231
+'Rekap Harian'!GC231
+'Rekap Harian'!GI231
+'Rekap Harian'!GJ231
+'Rekap Harian'!GP231
+'Rekap Harian'!GQ231
+'Rekap Harian'!GW231
+'Rekap Harian'!GX231
+'Rekap Harian'!HD231
+'Rekap Harian'!HE231
+'Rekap Harian'!HK231
+'Rekap Harian'!HL231</f>
        <v>0</v>
      </c>
      <c r="I224" s="128">
        <f>'Daftar Pegawai'!M225</f>
        <v>0</v>
      </c>
      <c r="J224" s="128">
        <f>'Daftar Pegawai'!O225</f>
        <v>0</v>
      </c>
      <c r="K224" s="128">
        <f>'Daftar Pegawai'!Q225</f>
        <v>0</v>
      </c>
      <c r="L224" s="128">
        <f>'Daftar Pegawai'!S225</f>
        <v>0</v>
      </c>
      <c r="M224" s="128">
        <f>'Daftar Pegawai'!U225</f>
        <v>0</v>
      </c>
      <c r="N224" s="128">
        <f t="shared" si="7"/>
        <v>0</v>
      </c>
    </row>
    <row r="225" spans="1:14" x14ac:dyDescent="0.25">
      <c r="A225" s="121">
        <f t="shared" si="6"/>
        <v>222</v>
      </c>
      <c r="B225" s="121">
        <f>'Daftar Pegawai'!B226</f>
        <v>0</v>
      </c>
      <c r="C225" s="121">
        <f>'Daftar Pegawai'!C226</f>
        <v>0</v>
      </c>
      <c r="D225" s="128">
        <f>IF('Rekap Pemotongan'!F229="",0%,100%-'Rekap Pemotongan'!F229)</f>
        <v>1</v>
      </c>
      <c r="E225" s="128">
        <f>'Daftar Pegawai'!K226</f>
        <v>0</v>
      </c>
      <c r="F225" s="128">
        <f>'Rekap Harian'!H232
+'Rekap Harian'!O232
+'Rekap Harian'!V232
+'Rekap Harian'!AC232
+'Rekap Harian'!AJ232
+'Rekap Harian'!AQ232
+'Rekap Harian'!AX232
+'Rekap Harian'!BE232
+'Rekap Harian'!BL232
+'Rekap Harian'!BS232
+'Rekap Harian'!BZ232
+'Rekap Harian'!CG232
+'Rekap Harian'!CN232
+'Rekap Harian'!CU232
+'Rekap Harian'!DB232
+'Rekap Harian'!DI232
+'Rekap Harian'!DP232
+'Rekap Harian'!DW232
+'Rekap Harian'!ED232
+'Rekap Harian'!EK232
+'Rekap Harian'!ER232
+'Rekap Harian'!EY232
+'Rekap Harian'!FF232
+'Rekap Harian'!FM232
+'Rekap Harian'!FT232
+'Rekap Harian'!GA232
+'Rekap Harian'!GH232
+'Rekap Harian'!GO232
+'Rekap Harian'!GV232
+'Rekap Harian'!HC232
+'Rekap Harian'!HJ232</f>
        <v>0</v>
      </c>
      <c r="G225" s="128">
        <f>'Rekap Harian'!HN232*3%</f>
        <v>0</v>
      </c>
      <c r="H225" s="128">
        <f>'Rekap Harian'!I232
+'Rekap Harian'!J232
+'Rekap Harian'!P232
+'Rekap Harian'!Q232
+'Rekap Harian'!W232
+'Rekap Harian'!X232
+'Rekap Harian'!AD232
+'Rekap Harian'!AE232
+'Rekap Harian'!AK232
+'Rekap Harian'!AL232
+'Rekap Harian'!AR232
+'Rekap Harian'!AS232
+'Rekap Harian'!AY232
+'Rekap Harian'!AZ232
+'Rekap Harian'!BF232
+'Rekap Harian'!BG232
+'Rekap Harian'!BM232
+'Rekap Harian'!BN232
+'Rekap Harian'!BT232
+'Rekap Harian'!BU232
+'Rekap Harian'!CA232
+'Rekap Harian'!CB232
+'Rekap Harian'!CH232
+'Rekap Harian'!CI232
+'Rekap Harian'!CO232
+'Rekap Harian'!CP232
+'Rekap Harian'!CV232
+'Rekap Harian'!CW232
+'Rekap Harian'!DC232
+'Rekap Harian'!DD232
+'Rekap Harian'!DJ232
+'Rekap Harian'!AK232
+'Rekap Harian'!DQ232
+'Rekap Harian'!DR232
+'Rekap Harian'!DX232
+'Rekap Harian'!DY232
+'Rekap Harian'!EE232
+'Rekap Harian'!EF232
+'Rekap Harian'!EL232
+'Rekap Harian'!EM232
+'Rekap Harian'!ES232
+'Rekap Harian'!ET232
+'Rekap Harian'!EZ232
+'Rekap Harian'!FA232
+'Rekap Harian'!FG232
+'Rekap Harian'!FH232
+'Rekap Harian'!FN232
+'Rekap Harian'!FO232
+'Rekap Harian'!FU232
+'Rekap Harian'!FV232
+'Rekap Harian'!GB232
+'Rekap Harian'!GC232
+'Rekap Harian'!GI232
+'Rekap Harian'!GJ232
+'Rekap Harian'!GP232
+'Rekap Harian'!GQ232
+'Rekap Harian'!GW232
+'Rekap Harian'!GX232
+'Rekap Harian'!HD232
+'Rekap Harian'!HE232
+'Rekap Harian'!HK232
+'Rekap Harian'!HL232</f>
        <v>0</v>
      </c>
      <c r="I225" s="128">
        <f>'Daftar Pegawai'!M226</f>
        <v>0</v>
      </c>
      <c r="J225" s="128">
        <f>'Daftar Pegawai'!O226</f>
        <v>0</v>
      </c>
      <c r="K225" s="128">
        <f>'Daftar Pegawai'!Q226</f>
        <v>0</v>
      </c>
      <c r="L225" s="128">
        <f>'Daftar Pegawai'!S226</f>
        <v>0</v>
      </c>
      <c r="M225" s="128">
        <f>'Daftar Pegawai'!U226</f>
        <v>0</v>
      </c>
      <c r="N225" s="128">
        <f t="shared" si="7"/>
        <v>0</v>
      </c>
    </row>
    <row r="226" spans="1:14" x14ac:dyDescent="0.25">
      <c r="A226" s="121">
        <f t="shared" si="6"/>
        <v>223</v>
      </c>
      <c r="B226" s="121">
        <f>'Daftar Pegawai'!B227</f>
        <v>0</v>
      </c>
      <c r="C226" s="121">
        <f>'Daftar Pegawai'!C227</f>
        <v>0</v>
      </c>
      <c r="D226" s="128">
        <f>IF('Rekap Pemotongan'!F230="",0%,100%-'Rekap Pemotongan'!F230)</f>
        <v>1</v>
      </c>
      <c r="E226" s="128">
        <f>'Daftar Pegawai'!K227</f>
        <v>0</v>
      </c>
      <c r="F226" s="128">
        <f>'Rekap Harian'!H233
+'Rekap Harian'!O233
+'Rekap Harian'!V233
+'Rekap Harian'!AC233
+'Rekap Harian'!AJ233
+'Rekap Harian'!AQ233
+'Rekap Harian'!AX233
+'Rekap Harian'!BE233
+'Rekap Harian'!BL233
+'Rekap Harian'!BS233
+'Rekap Harian'!BZ233
+'Rekap Harian'!CG233
+'Rekap Harian'!CN233
+'Rekap Harian'!CU233
+'Rekap Harian'!DB233
+'Rekap Harian'!DI233
+'Rekap Harian'!DP233
+'Rekap Harian'!DW233
+'Rekap Harian'!ED233
+'Rekap Harian'!EK233
+'Rekap Harian'!ER233
+'Rekap Harian'!EY233
+'Rekap Harian'!FF233
+'Rekap Harian'!FM233
+'Rekap Harian'!FT233
+'Rekap Harian'!GA233
+'Rekap Harian'!GH233
+'Rekap Harian'!GO233
+'Rekap Harian'!GV233
+'Rekap Harian'!HC233
+'Rekap Harian'!HJ233</f>
        <v>0</v>
      </c>
      <c r="G226" s="128">
        <f>'Rekap Harian'!HN233*3%</f>
        <v>0</v>
      </c>
      <c r="H226" s="128">
        <f>'Rekap Harian'!I233
+'Rekap Harian'!J233
+'Rekap Harian'!P233
+'Rekap Harian'!Q233
+'Rekap Harian'!W233
+'Rekap Harian'!X233
+'Rekap Harian'!AD233
+'Rekap Harian'!AE233
+'Rekap Harian'!AK233
+'Rekap Harian'!AL233
+'Rekap Harian'!AR233
+'Rekap Harian'!AS233
+'Rekap Harian'!AY233
+'Rekap Harian'!AZ233
+'Rekap Harian'!BF233
+'Rekap Harian'!BG233
+'Rekap Harian'!BM233
+'Rekap Harian'!BN233
+'Rekap Harian'!BT233
+'Rekap Harian'!BU233
+'Rekap Harian'!CA233
+'Rekap Harian'!CB233
+'Rekap Harian'!CH233
+'Rekap Harian'!CI233
+'Rekap Harian'!CO233
+'Rekap Harian'!CP233
+'Rekap Harian'!CV233
+'Rekap Harian'!CW233
+'Rekap Harian'!DC233
+'Rekap Harian'!DD233
+'Rekap Harian'!DJ233
+'Rekap Harian'!AK233
+'Rekap Harian'!DQ233
+'Rekap Harian'!DR233
+'Rekap Harian'!DX233
+'Rekap Harian'!DY233
+'Rekap Harian'!EE233
+'Rekap Harian'!EF233
+'Rekap Harian'!EL233
+'Rekap Harian'!EM233
+'Rekap Harian'!ES233
+'Rekap Harian'!ET233
+'Rekap Harian'!EZ233
+'Rekap Harian'!FA233
+'Rekap Harian'!FG233
+'Rekap Harian'!FH233
+'Rekap Harian'!FN233
+'Rekap Harian'!FO233
+'Rekap Harian'!FU233
+'Rekap Harian'!FV233
+'Rekap Harian'!GB233
+'Rekap Harian'!GC233
+'Rekap Harian'!GI233
+'Rekap Harian'!GJ233
+'Rekap Harian'!GP233
+'Rekap Harian'!GQ233
+'Rekap Harian'!GW233
+'Rekap Harian'!GX233
+'Rekap Harian'!HD233
+'Rekap Harian'!HE233
+'Rekap Harian'!HK233
+'Rekap Harian'!HL233</f>
        <v>0</v>
      </c>
      <c r="I226" s="128">
        <f>'Daftar Pegawai'!M227</f>
        <v>0</v>
      </c>
      <c r="J226" s="128">
        <f>'Daftar Pegawai'!O227</f>
        <v>0</v>
      </c>
      <c r="K226" s="128">
        <f>'Daftar Pegawai'!Q227</f>
        <v>0</v>
      </c>
      <c r="L226" s="128">
        <f>'Daftar Pegawai'!S227</f>
        <v>0</v>
      </c>
      <c r="M226" s="128">
        <f>'Daftar Pegawai'!U227</f>
        <v>0</v>
      </c>
      <c r="N226" s="128">
        <f t="shared" si="7"/>
        <v>0</v>
      </c>
    </row>
    <row r="227" spans="1:14" x14ac:dyDescent="0.25">
      <c r="A227" s="121">
        <f t="shared" si="6"/>
        <v>224</v>
      </c>
      <c r="B227" s="121">
        <f>'Daftar Pegawai'!B228</f>
        <v>0</v>
      </c>
      <c r="C227" s="121">
        <f>'Daftar Pegawai'!C228</f>
        <v>0</v>
      </c>
      <c r="D227" s="128">
        <f>IF('Rekap Pemotongan'!F231="",0%,100%-'Rekap Pemotongan'!F231)</f>
        <v>1</v>
      </c>
      <c r="E227" s="128">
        <f>'Daftar Pegawai'!K228</f>
        <v>0</v>
      </c>
      <c r="F227" s="128">
        <f>'Rekap Harian'!H234
+'Rekap Harian'!O234
+'Rekap Harian'!V234
+'Rekap Harian'!AC234
+'Rekap Harian'!AJ234
+'Rekap Harian'!AQ234
+'Rekap Harian'!AX234
+'Rekap Harian'!BE234
+'Rekap Harian'!BL234
+'Rekap Harian'!BS234
+'Rekap Harian'!BZ234
+'Rekap Harian'!CG234
+'Rekap Harian'!CN234
+'Rekap Harian'!CU234
+'Rekap Harian'!DB234
+'Rekap Harian'!DI234
+'Rekap Harian'!DP234
+'Rekap Harian'!DW234
+'Rekap Harian'!ED234
+'Rekap Harian'!EK234
+'Rekap Harian'!ER234
+'Rekap Harian'!EY234
+'Rekap Harian'!FF234
+'Rekap Harian'!FM234
+'Rekap Harian'!FT234
+'Rekap Harian'!GA234
+'Rekap Harian'!GH234
+'Rekap Harian'!GO234
+'Rekap Harian'!GV234
+'Rekap Harian'!HC234
+'Rekap Harian'!HJ234</f>
        <v>0</v>
      </c>
      <c r="G227" s="128">
        <f>'Rekap Harian'!HN234*3%</f>
        <v>0</v>
      </c>
      <c r="H227" s="128">
        <f>'Rekap Harian'!I234
+'Rekap Harian'!J234
+'Rekap Harian'!P234
+'Rekap Harian'!Q234
+'Rekap Harian'!W234
+'Rekap Harian'!X234
+'Rekap Harian'!AD234
+'Rekap Harian'!AE234
+'Rekap Harian'!AK234
+'Rekap Harian'!AL234
+'Rekap Harian'!AR234
+'Rekap Harian'!AS234
+'Rekap Harian'!AY234
+'Rekap Harian'!AZ234
+'Rekap Harian'!BF234
+'Rekap Harian'!BG234
+'Rekap Harian'!BM234
+'Rekap Harian'!BN234
+'Rekap Harian'!BT234
+'Rekap Harian'!BU234
+'Rekap Harian'!CA234
+'Rekap Harian'!CB234
+'Rekap Harian'!CH234
+'Rekap Harian'!CI234
+'Rekap Harian'!CO234
+'Rekap Harian'!CP234
+'Rekap Harian'!CV234
+'Rekap Harian'!CW234
+'Rekap Harian'!DC234
+'Rekap Harian'!DD234
+'Rekap Harian'!DJ234
+'Rekap Harian'!AK234
+'Rekap Harian'!DQ234
+'Rekap Harian'!DR234
+'Rekap Harian'!DX234
+'Rekap Harian'!DY234
+'Rekap Harian'!EE234
+'Rekap Harian'!EF234
+'Rekap Harian'!EL234
+'Rekap Harian'!EM234
+'Rekap Harian'!ES234
+'Rekap Harian'!ET234
+'Rekap Harian'!EZ234
+'Rekap Harian'!FA234
+'Rekap Harian'!FG234
+'Rekap Harian'!FH234
+'Rekap Harian'!FN234
+'Rekap Harian'!FO234
+'Rekap Harian'!FU234
+'Rekap Harian'!FV234
+'Rekap Harian'!GB234
+'Rekap Harian'!GC234
+'Rekap Harian'!GI234
+'Rekap Harian'!GJ234
+'Rekap Harian'!GP234
+'Rekap Harian'!GQ234
+'Rekap Harian'!GW234
+'Rekap Harian'!GX234
+'Rekap Harian'!HD234
+'Rekap Harian'!HE234
+'Rekap Harian'!HK234
+'Rekap Harian'!HL234</f>
        <v>0</v>
      </c>
      <c r="I227" s="128">
        <f>'Daftar Pegawai'!M228</f>
        <v>0</v>
      </c>
      <c r="J227" s="128">
        <f>'Daftar Pegawai'!O228</f>
        <v>0</v>
      </c>
      <c r="K227" s="128">
        <f>'Daftar Pegawai'!Q228</f>
        <v>0</v>
      </c>
      <c r="L227" s="128">
        <f>'Daftar Pegawai'!S228</f>
        <v>0</v>
      </c>
      <c r="M227" s="128">
        <f>'Daftar Pegawai'!U228</f>
        <v>0</v>
      </c>
      <c r="N227" s="128">
        <f t="shared" si="7"/>
        <v>0</v>
      </c>
    </row>
    <row r="228" spans="1:14" x14ac:dyDescent="0.25">
      <c r="A228" s="121">
        <f t="shared" si="6"/>
        <v>225</v>
      </c>
      <c r="B228" s="121">
        <f>'Daftar Pegawai'!B229</f>
        <v>0</v>
      </c>
      <c r="C228" s="121">
        <f>'Daftar Pegawai'!C229</f>
        <v>0</v>
      </c>
      <c r="D228" s="128">
        <f>IF('Rekap Pemotongan'!F232="",0%,100%-'Rekap Pemotongan'!F232)</f>
        <v>1</v>
      </c>
      <c r="E228" s="128">
        <f>'Daftar Pegawai'!K229</f>
        <v>0</v>
      </c>
      <c r="F228" s="128">
        <f>'Rekap Harian'!H235
+'Rekap Harian'!O235
+'Rekap Harian'!V235
+'Rekap Harian'!AC235
+'Rekap Harian'!AJ235
+'Rekap Harian'!AQ235
+'Rekap Harian'!AX235
+'Rekap Harian'!BE235
+'Rekap Harian'!BL235
+'Rekap Harian'!BS235
+'Rekap Harian'!BZ235
+'Rekap Harian'!CG235
+'Rekap Harian'!CN235
+'Rekap Harian'!CU235
+'Rekap Harian'!DB235
+'Rekap Harian'!DI235
+'Rekap Harian'!DP235
+'Rekap Harian'!DW235
+'Rekap Harian'!ED235
+'Rekap Harian'!EK235
+'Rekap Harian'!ER235
+'Rekap Harian'!EY235
+'Rekap Harian'!FF235
+'Rekap Harian'!FM235
+'Rekap Harian'!FT235
+'Rekap Harian'!GA235
+'Rekap Harian'!GH235
+'Rekap Harian'!GO235
+'Rekap Harian'!GV235
+'Rekap Harian'!HC235
+'Rekap Harian'!HJ235</f>
        <v>0</v>
      </c>
      <c r="G228" s="128">
        <f>'Rekap Harian'!HN235*3%</f>
        <v>0</v>
      </c>
      <c r="H228" s="128">
        <f>'Rekap Harian'!I235
+'Rekap Harian'!J235
+'Rekap Harian'!P235
+'Rekap Harian'!Q235
+'Rekap Harian'!W235
+'Rekap Harian'!X235
+'Rekap Harian'!AD235
+'Rekap Harian'!AE235
+'Rekap Harian'!AK235
+'Rekap Harian'!AL235
+'Rekap Harian'!AR235
+'Rekap Harian'!AS235
+'Rekap Harian'!AY235
+'Rekap Harian'!AZ235
+'Rekap Harian'!BF235
+'Rekap Harian'!BG235
+'Rekap Harian'!BM235
+'Rekap Harian'!BN235
+'Rekap Harian'!BT235
+'Rekap Harian'!BU235
+'Rekap Harian'!CA235
+'Rekap Harian'!CB235
+'Rekap Harian'!CH235
+'Rekap Harian'!CI235
+'Rekap Harian'!CO235
+'Rekap Harian'!CP235
+'Rekap Harian'!CV235
+'Rekap Harian'!CW235
+'Rekap Harian'!DC235
+'Rekap Harian'!DD235
+'Rekap Harian'!DJ235
+'Rekap Harian'!AK235
+'Rekap Harian'!DQ235
+'Rekap Harian'!DR235
+'Rekap Harian'!DX235
+'Rekap Harian'!DY235
+'Rekap Harian'!EE235
+'Rekap Harian'!EF235
+'Rekap Harian'!EL235
+'Rekap Harian'!EM235
+'Rekap Harian'!ES235
+'Rekap Harian'!ET235
+'Rekap Harian'!EZ235
+'Rekap Harian'!FA235
+'Rekap Harian'!FG235
+'Rekap Harian'!FH235
+'Rekap Harian'!FN235
+'Rekap Harian'!FO235
+'Rekap Harian'!FU235
+'Rekap Harian'!FV235
+'Rekap Harian'!GB235
+'Rekap Harian'!GC235
+'Rekap Harian'!GI235
+'Rekap Harian'!GJ235
+'Rekap Harian'!GP235
+'Rekap Harian'!GQ235
+'Rekap Harian'!GW235
+'Rekap Harian'!GX235
+'Rekap Harian'!HD235
+'Rekap Harian'!HE235
+'Rekap Harian'!HK235
+'Rekap Harian'!HL235</f>
        <v>0</v>
      </c>
      <c r="I228" s="128">
        <f>'Daftar Pegawai'!M229</f>
        <v>0</v>
      </c>
      <c r="J228" s="128">
        <f>'Daftar Pegawai'!O229</f>
        <v>0</v>
      </c>
      <c r="K228" s="128">
        <f>'Daftar Pegawai'!Q229</f>
        <v>0</v>
      </c>
      <c r="L228" s="128">
        <f>'Daftar Pegawai'!S229</f>
        <v>0</v>
      </c>
      <c r="M228" s="128">
        <f>'Daftar Pegawai'!U229</f>
        <v>0</v>
      </c>
      <c r="N228" s="128">
        <f t="shared" si="7"/>
        <v>0</v>
      </c>
    </row>
    <row r="229" spans="1:14" x14ac:dyDescent="0.25">
      <c r="A229" s="121">
        <f t="shared" si="6"/>
        <v>226</v>
      </c>
      <c r="B229" s="121">
        <f>'Daftar Pegawai'!B230</f>
        <v>0</v>
      </c>
      <c r="C229" s="121">
        <f>'Daftar Pegawai'!C230</f>
        <v>0</v>
      </c>
      <c r="D229" s="128">
        <f>IF('Rekap Pemotongan'!F233="",0%,100%-'Rekap Pemotongan'!F233)</f>
        <v>1</v>
      </c>
      <c r="E229" s="128">
        <f>'Daftar Pegawai'!K230</f>
        <v>0</v>
      </c>
      <c r="F229" s="128">
        <f>'Rekap Harian'!H236
+'Rekap Harian'!O236
+'Rekap Harian'!V236
+'Rekap Harian'!AC236
+'Rekap Harian'!AJ236
+'Rekap Harian'!AQ236
+'Rekap Harian'!AX236
+'Rekap Harian'!BE236
+'Rekap Harian'!BL236
+'Rekap Harian'!BS236
+'Rekap Harian'!BZ236
+'Rekap Harian'!CG236
+'Rekap Harian'!CN236
+'Rekap Harian'!CU236
+'Rekap Harian'!DB236
+'Rekap Harian'!DI236
+'Rekap Harian'!DP236
+'Rekap Harian'!DW236
+'Rekap Harian'!ED236
+'Rekap Harian'!EK236
+'Rekap Harian'!ER236
+'Rekap Harian'!EY236
+'Rekap Harian'!FF236
+'Rekap Harian'!FM236
+'Rekap Harian'!FT236
+'Rekap Harian'!GA236
+'Rekap Harian'!GH236
+'Rekap Harian'!GO236
+'Rekap Harian'!GV236
+'Rekap Harian'!HC236
+'Rekap Harian'!HJ236</f>
        <v>0</v>
      </c>
      <c r="G229" s="128">
        <f>'Rekap Harian'!HN236*3%</f>
        <v>0</v>
      </c>
      <c r="H229" s="128">
        <f>'Rekap Harian'!I236
+'Rekap Harian'!J236
+'Rekap Harian'!P236
+'Rekap Harian'!Q236
+'Rekap Harian'!W236
+'Rekap Harian'!X236
+'Rekap Harian'!AD236
+'Rekap Harian'!AE236
+'Rekap Harian'!AK236
+'Rekap Harian'!AL236
+'Rekap Harian'!AR236
+'Rekap Harian'!AS236
+'Rekap Harian'!AY236
+'Rekap Harian'!AZ236
+'Rekap Harian'!BF236
+'Rekap Harian'!BG236
+'Rekap Harian'!BM236
+'Rekap Harian'!BN236
+'Rekap Harian'!BT236
+'Rekap Harian'!BU236
+'Rekap Harian'!CA236
+'Rekap Harian'!CB236
+'Rekap Harian'!CH236
+'Rekap Harian'!CI236
+'Rekap Harian'!CO236
+'Rekap Harian'!CP236
+'Rekap Harian'!CV236
+'Rekap Harian'!CW236
+'Rekap Harian'!DC236
+'Rekap Harian'!DD236
+'Rekap Harian'!DJ236
+'Rekap Harian'!AK236
+'Rekap Harian'!DQ236
+'Rekap Harian'!DR236
+'Rekap Harian'!DX236
+'Rekap Harian'!DY236
+'Rekap Harian'!EE236
+'Rekap Harian'!EF236
+'Rekap Harian'!EL236
+'Rekap Harian'!EM236
+'Rekap Harian'!ES236
+'Rekap Harian'!ET236
+'Rekap Harian'!EZ236
+'Rekap Harian'!FA236
+'Rekap Harian'!FG236
+'Rekap Harian'!FH236
+'Rekap Harian'!FN236
+'Rekap Harian'!FO236
+'Rekap Harian'!FU236
+'Rekap Harian'!FV236
+'Rekap Harian'!GB236
+'Rekap Harian'!GC236
+'Rekap Harian'!GI236
+'Rekap Harian'!GJ236
+'Rekap Harian'!GP236
+'Rekap Harian'!GQ236
+'Rekap Harian'!GW236
+'Rekap Harian'!GX236
+'Rekap Harian'!HD236
+'Rekap Harian'!HE236
+'Rekap Harian'!HK236
+'Rekap Harian'!HL236</f>
        <v>0</v>
      </c>
      <c r="I229" s="128">
        <f>'Daftar Pegawai'!M230</f>
        <v>0</v>
      </c>
      <c r="J229" s="128">
        <f>'Daftar Pegawai'!O230</f>
        <v>0</v>
      </c>
      <c r="K229" s="128">
        <f>'Daftar Pegawai'!Q230</f>
        <v>0</v>
      </c>
      <c r="L229" s="128">
        <f>'Daftar Pegawai'!S230</f>
        <v>0</v>
      </c>
      <c r="M229" s="128">
        <f>'Daftar Pegawai'!U230</f>
        <v>0</v>
      </c>
      <c r="N229" s="128">
        <f t="shared" si="7"/>
        <v>0</v>
      </c>
    </row>
    <row r="230" spans="1:14" x14ac:dyDescent="0.25">
      <c r="A230" s="121">
        <f t="shared" si="6"/>
        <v>227</v>
      </c>
      <c r="B230" s="121">
        <f>'Daftar Pegawai'!B231</f>
        <v>0</v>
      </c>
      <c r="C230" s="121">
        <f>'Daftar Pegawai'!C231</f>
        <v>0</v>
      </c>
      <c r="D230" s="128">
        <f>IF('Rekap Pemotongan'!F234="",0%,100%-'Rekap Pemotongan'!F234)</f>
        <v>1</v>
      </c>
      <c r="E230" s="128">
        <f>'Daftar Pegawai'!K231</f>
        <v>0</v>
      </c>
      <c r="F230" s="128">
        <f>'Rekap Harian'!H237
+'Rekap Harian'!O237
+'Rekap Harian'!V237
+'Rekap Harian'!AC237
+'Rekap Harian'!AJ237
+'Rekap Harian'!AQ237
+'Rekap Harian'!AX237
+'Rekap Harian'!BE237
+'Rekap Harian'!BL237
+'Rekap Harian'!BS237
+'Rekap Harian'!BZ237
+'Rekap Harian'!CG237
+'Rekap Harian'!CN237
+'Rekap Harian'!CU237
+'Rekap Harian'!DB237
+'Rekap Harian'!DI237
+'Rekap Harian'!DP237
+'Rekap Harian'!DW237
+'Rekap Harian'!ED237
+'Rekap Harian'!EK237
+'Rekap Harian'!ER237
+'Rekap Harian'!EY237
+'Rekap Harian'!FF237
+'Rekap Harian'!FM237
+'Rekap Harian'!FT237
+'Rekap Harian'!GA237
+'Rekap Harian'!GH237
+'Rekap Harian'!GO237
+'Rekap Harian'!GV237
+'Rekap Harian'!HC237
+'Rekap Harian'!HJ237</f>
        <v>0</v>
      </c>
      <c r="G230" s="128">
        <f>'Rekap Harian'!HN237*3%</f>
        <v>0</v>
      </c>
      <c r="H230" s="128">
        <f>'Rekap Harian'!I237
+'Rekap Harian'!J237
+'Rekap Harian'!P237
+'Rekap Harian'!Q237
+'Rekap Harian'!W237
+'Rekap Harian'!X237
+'Rekap Harian'!AD237
+'Rekap Harian'!AE237
+'Rekap Harian'!AK237
+'Rekap Harian'!AL237
+'Rekap Harian'!AR237
+'Rekap Harian'!AS237
+'Rekap Harian'!AY237
+'Rekap Harian'!AZ237
+'Rekap Harian'!BF237
+'Rekap Harian'!BG237
+'Rekap Harian'!BM237
+'Rekap Harian'!BN237
+'Rekap Harian'!BT237
+'Rekap Harian'!BU237
+'Rekap Harian'!CA237
+'Rekap Harian'!CB237
+'Rekap Harian'!CH237
+'Rekap Harian'!CI237
+'Rekap Harian'!CO237
+'Rekap Harian'!CP237
+'Rekap Harian'!CV237
+'Rekap Harian'!CW237
+'Rekap Harian'!DC237
+'Rekap Harian'!DD237
+'Rekap Harian'!DJ237
+'Rekap Harian'!AK237
+'Rekap Harian'!DQ237
+'Rekap Harian'!DR237
+'Rekap Harian'!DX237
+'Rekap Harian'!DY237
+'Rekap Harian'!EE237
+'Rekap Harian'!EF237
+'Rekap Harian'!EL237
+'Rekap Harian'!EM237
+'Rekap Harian'!ES237
+'Rekap Harian'!ET237
+'Rekap Harian'!EZ237
+'Rekap Harian'!FA237
+'Rekap Harian'!FG237
+'Rekap Harian'!FH237
+'Rekap Harian'!FN237
+'Rekap Harian'!FO237
+'Rekap Harian'!FU237
+'Rekap Harian'!FV237
+'Rekap Harian'!GB237
+'Rekap Harian'!GC237
+'Rekap Harian'!GI237
+'Rekap Harian'!GJ237
+'Rekap Harian'!GP237
+'Rekap Harian'!GQ237
+'Rekap Harian'!GW237
+'Rekap Harian'!GX237
+'Rekap Harian'!HD237
+'Rekap Harian'!HE237
+'Rekap Harian'!HK237
+'Rekap Harian'!HL237</f>
        <v>0</v>
      </c>
      <c r="I230" s="128">
        <f>'Daftar Pegawai'!M231</f>
        <v>0</v>
      </c>
      <c r="J230" s="128">
        <f>'Daftar Pegawai'!O231</f>
        <v>0</v>
      </c>
      <c r="K230" s="128">
        <f>'Daftar Pegawai'!Q231</f>
        <v>0</v>
      </c>
      <c r="L230" s="128">
        <f>'Daftar Pegawai'!S231</f>
        <v>0</v>
      </c>
      <c r="M230" s="128">
        <f>'Daftar Pegawai'!U231</f>
        <v>0</v>
      </c>
      <c r="N230" s="128">
        <f t="shared" si="7"/>
        <v>0</v>
      </c>
    </row>
    <row r="231" spans="1:14" x14ac:dyDescent="0.25">
      <c r="A231" s="121">
        <f t="shared" si="6"/>
        <v>228</v>
      </c>
      <c r="B231" s="121">
        <f>'Daftar Pegawai'!B232</f>
        <v>0</v>
      </c>
      <c r="C231" s="121">
        <f>'Daftar Pegawai'!C232</f>
        <v>0</v>
      </c>
      <c r="D231" s="128">
        <f>IF('Rekap Pemotongan'!F235="",0%,100%-'Rekap Pemotongan'!F235)</f>
        <v>1</v>
      </c>
      <c r="E231" s="128">
        <f>'Daftar Pegawai'!K232</f>
        <v>0</v>
      </c>
      <c r="F231" s="128">
        <f>'Rekap Harian'!H238
+'Rekap Harian'!O238
+'Rekap Harian'!V238
+'Rekap Harian'!AC238
+'Rekap Harian'!AJ238
+'Rekap Harian'!AQ238
+'Rekap Harian'!AX238
+'Rekap Harian'!BE238
+'Rekap Harian'!BL238
+'Rekap Harian'!BS238
+'Rekap Harian'!BZ238
+'Rekap Harian'!CG238
+'Rekap Harian'!CN238
+'Rekap Harian'!CU238
+'Rekap Harian'!DB238
+'Rekap Harian'!DI238
+'Rekap Harian'!DP238
+'Rekap Harian'!DW238
+'Rekap Harian'!ED238
+'Rekap Harian'!EK238
+'Rekap Harian'!ER238
+'Rekap Harian'!EY238
+'Rekap Harian'!FF238
+'Rekap Harian'!FM238
+'Rekap Harian'!FT238
+'Rekap Harian'!GA238
+'Rekap Harian'!GH238
+'Rekap Harian'!GO238
+'Rekap Harian'!GV238
+'Rekap Harian'!HC238
+'Rekap Harian'!HJ238</f>
        <v>0</v>
      </c>
      <c r="G231" s="128">
        <f>'Rekap Harian'!HN238*3%</f>
        <v>0</v>
      </c>
      <c r="H231" s="128">
        <f>'Rekap Harian'!I238
+'Rekap Harian'!J238
+'Rekap Harian'!P238
+'Rekap Harian'!Q238
+'Rekap Harian'!W238
+'Rekap Harian'!X238
+'Rekap Harian'!AD238
+'Rekap Harian'!AE238
+'Rekap Harian'!AK238
+'Rekap Harian'!AL238
+'Rekap Harian'!AR238
+'Rekap Harian'!AS238
+'Rekap Harian'!AY238
+'Rekap Harian'!AZ238
+'Rekap Harian'!BF238
+'Rekap Harian'!BG238
+'Rekap Harian'!BM238
+'Rekap Harian'!BN238
+'Rekap Harian'!BT238
+'Rekap Harian'!BU238
+'Rekap Harian'!CA238
+'Rekap Harian'!CB238
+'Rekap Harian'!CH238
+'Rekap Harian'!CI238
+'Rekap Harian'!CO238
+'Rekap Harian'!CP238
+'Rekap Harian'!CV238
+'Rekap Harian'!CW238
+'Rekap Harian'!DC238
+'Rekap Harian'!DD238
+'Rekap Harian'!DJ238
+'Rekap Harian'!AK238
+'Rekap Harian'!DQ238
+'Rekap Harian'!DR238
+'Rekap Harian'!DX238
+'Rekap Harian'!DY238
+'Rekap Harian'!EE238
+'Rekap Harian'!EF238
+'Rekap Harian'!EL238
+'Rekap Harian'!EM238
+'Rekap Harian'!ES238
+'Rekap Harian'!ET238
+'Rekap Harian'!EZ238
+'Rekap Harian'!FA238
+'Rekap Harian'!FG238
+'Rekap Harian'!FH238
+'Rekap Harian'!FN238
+'Rekap Harian'!FO238
+'Rekap Harian'!FU238
+'Rekap Harian'!FV238
+'Rekap Harian'!GB238
+'Rekap Harian'!GC238
+'Rekap Harian'!GI238
+'Rekap Harian'!GJ238
+'Rekap Harian'!GP238
+'Rekap Harian'!GQ238
+'Rekap Harian'!GW238
+'Rekap Harian'!GX238
+'Rekap Harian'!HD238
+'Rekap Harian'!HE238
+'Rekap Harian'!HK238
+'Rekap Harian'!HL238</f>
        <v>0</v>
      </c>
      <c r="I231" s="128">
        <f>'Daftar Pegawai'!M232</f>
        <v>0</v>
      </c>
      <c r="J231" s="128">
        <f>'Daftar Pegawai'!O232</f>
        <v>0</v>
      </c>
      <c r="K231" s="128">
        <f>'Daftar Pegawai'!Q232</f>
        <v>0</v>
      </c>
      <c r="L231" s="128">
        <f>'Daftar Pegawai'!S232</f>
        <v>0</v>
      </c>
      <c r="M231" s="128">
        <f>'Daftar Pegawai'!U232</f>
        <v>0</v>
      </c>
      <c r="N231" s="128">
        <f t="shared" si="7"/>
        <v>0</v>
      </c>
    </row>
    <row r="232" spans="1:14" x14ac:dyDescent="0.25">
      <c r="A232" s="121">
        <f t="shared" si="6"/>
        <v>229</v>
      </c>
      <c r="B232" s="121">
        <f>'Daftar Pegawai'!B233</f>
        <v>0</v>
      </c>
      <c r="C232" s="121">
        <f>'Daftar Pegawai'!C233</f>
        <v>0</v>
      </c>
      <c r="D232" s="128">
        <f>IF('Rekap Pemotongan'!F236="",0%,100%-'Rekap Pemotongan'!F236)</f>
        <v>1</v>
      </c>
      <c r="E232" s="128">
        <f>'Daftar Pegawai'!K233</f>
        <v>0</v>
      </c>
      <c r="F232" s="128">
        <f>'Rekap Harian'!H239
+'Rekap Harian'!O239
+'Rekap Harian'!V239
+'Rekap Harian'!AC239
+'Rekap Harian'!AJ239
+'Rekap Harian'!AQ239
+'Rekap Harian'!AX239
+'Rekap Harian'!BE239
+'Rekap Harian'!BL239
+'Rekap Harian'!BS239
+'Rekap Harian'!BZ239
+'Rekap Harian'!CG239
+'Rekap Harian'!CN239
+'Rekap Harian'!CU239
+'Rekap Harian'!DB239
+'Rekap Harian'!DI239
+'Rekap Harian'!DP239
+'Rekap Harian'!DW239
+'Rekap Harian'!ED239
+'Rekap Harian'!EK239
+'Rekap Harian'!ER239
+'Rekap Harian'!EY239
+'Rekap Harian'!FF239
+'Rekap Harian'!FM239
+'Rekap Harian'!FT239
+'Rekap Harian'!GA239
+'Rekap Harian'!GH239
+'Rekap Harian'!GO239
+'Rekap Harian'!GV239
+'Rekap Harian'!HC239
+'Rekap Harian'!HJ239</f>
        <v>0</v>
      </c>
      <c r="G232" s="128">
        <f>'Rekap Harian'!HN239*3%</f>
        <v>0</v>
      </c>
      <c r="H232" s="128">
        <f>'Rekap Harian'!I239
+'Rekap Harian'!J239
+'Rekap Harian'!P239
+'Rekap Harian'!Q239
+'Rekap Harian'!W239
+'Rekap Harian'!X239
+'Rekap Harian'!AD239
+'Rekap Harian'!AE239
+'Rekap Harian'!AK239
+'Rekap Harian'!AL239
+'Rekap Harian'!AR239
+'Rekap Harian'!AS239
+'Rekap Harian'!AY239
+'Rekap Harian'!AZ239
+'Rekap Harian'!BF239
+'Rekap Harian'!BG239
+'Rekap Harian'!BM239
+'Rekap Harian'!BN239
+'Rekap Harian'!BT239
+'Rekap Harian'!BU239
+'Rekap Harian'!CA239
+'Rekap Harian'!CB239
+'Rekap Harian'!CH239
+'Rekap Harian'!CI239
+'Rekap Harian'!CO239
+'Rekap Harian'!CP239
+'Rekap Harian'!CV239
+'Rekap Harian'!CW239
+'Rekap Harian'!DC239
+'Rekap Harian'!DD239
+'Rekap Harian'!DJ239
+'Rekap Harian'!AK239
+'Rekap Harian'!DQ239
+'Rekap Harian'!DR239
+'Rekap Harian'!DX239
+'Rekap Harian'!DY239
+'Rekap Harian'!EE239
+'Rekap Harian'!EF239
+'Rekap Harian'!EL239
+'Rekap Harian'!EM239
+'Rekap Harian'!ES239
+'Rekap Harian'!ET239
+'Rekap Harian'!EZ239
+'Rekap Harian'!FA239
+'Rekap Harian'!FG239
+'Rekap Harian'!FH239
+'Rekap Harian'!FN239
+'Rekap Harian'!FO239
+'Rekap Harian'!FU239
+'Rekap Harian'!FV239
+'Rekap Harian'!GB239
+'Rekap Harian'!GC239
+'Rekap Harian'!GI239
+'Rekap Harian'!GJ239
+'Rekap Harian'!GP239
+'Rekap Harian'!GQ239
+'Rekap Harian'!GW239
+'Rekap Harian'!GX239
+'Rekap Harian'!HD239
+'Rekap Harian'!HE239
+'Rekap Harian'!HK239
+'Rekap Harian'!HL239</f>
        <v>0</v>
      </c>
      <c r="I232" s="128">
        <f>'Daftar Pegawai'!M233</f>
        <v>0</v>
      </c>
      <c r="J232" s="128">
        <f>'Daftar Pegawai'!O233</f>
        <v>0</v>
      </c>
      <c r="K232" s="128">
        <f>'Daftar Pegawai'!Q233</f>
        <v>0</v>
      </c>
      <c r="L232" s="128">
        <f>'Daftar Pegawai'!S233</f>
        <v>0</v>
      </c>
      <c r="M232" s="128">
        <f>'Daftar Pegawai'!U233</f>
        <v>0</v>
      </c>
      <c r="N232" s="128">
        <f t="shared" si="7"/>
        <v>0</v>
      </c>
    </row>
    <row r="233" spans="1:14" x14ac:dyDescent="0.25">
      <c r="A233" s="121">
        <f t="shared" si="6"/>
        <v>230</v>
      </c>
      <c r="B233" s="121">
        <f>'Daftar Pegawai'!B234</f>
        <v>0</v>
      </c>
      <c r="C233" s="121">
        <f>'Daftar Pegawai'!C234</f>
        <v>0</v>
      </c>
      <c r="D233" s="128">
        <f>IF('Rekap Pemotongan'!F237="",0%,100%-'Rekap Pemotongan'!F237)</f>
        <v>1</v>
      </c>
      <c r="E233" s="128">
        <f>'Daftar Pegawai'!K234</f>
        <v>0</v>
      </c>
      <c r="F233" s="128">
        <f>'Rekap Harian'!H240
+'Rekap Harian'!O240
+'Rekap Harian'!V240
+'Rekap Harian'!AC240
+'Rekap Harian'!AJ240
+'Rekap Harian'!AQ240
+'Rekap Harian'!AX240
+'Rekap Harian'!BE240
+'Rekap Harian'!BL240
+'Rekap Harian'!BS240
+'Rekap Harian'!BZ240
+'Rekap Harian'!CG240
+'Rekap Harian'!CN240
+'Rekap Harian'!CU240
+'Rekap Harian'!DB240
+'Rekap Harian'!DI240
+'Rekap Harian'!DP240
+'Rekap Harian'!DW240
+'Rekap Harian'!ED240
+'Rekap Harian'!EK240
+'Rekap Harian'!ER240
+'Rekap Harian'!EY240
+'Rekap Harian'!FF240
+'Rekap Harian'!FM240
+'Rekap Harian'!FT240
+'Rekap Harian'!GA240
+'Rekap Harian'!GH240
+'Rekap Harian'!GO240
+'Rekap Harian'!GV240
+'Rekap Harian'!HC240
+'Rekap Harian'!HJ240</f>
        <v>0</v>
      </c>
      <c r="G233" s="128">
        <f>'Rekap Harian'!HN240*3%</f>
        <v>0</v>
      </c>
      <c r="H233" s="128">
        <f>'Rekap Harian'!I240
+'Rekap Harian'!J240
+'Rekap Harian'!P240
+'Rekap Harian'!Q240
+'Rekap Harian'!W240
+'Rekap Harian'!X240
+'Rekap Harian'!AD240
+'Rekap Harian'!AE240
+'Rekap Harian'!AK240
+'Rekap Harian'!AL240
+'Rekap Harian'!AR240
+'Rekap Harian'!AS240
+'Rekap Harian'!AY240
+'Rekap Harian'!AZ240
+'Rekap Harian'!BF240
+'Rekap Harian'!BG240
+'Rekap Harian'!BM240
+'Rekap Harian'!BN240
+'Rekap Harian'!BT240
+'Rekap Harian'!BU240
+'Rekap Harian'!CA240
+'Rekap Harian'!CB240
+'Rekap Harian'!CH240
+'Rekap Harian'!CI240
+'Rekap Harian'!CO240
+'Rekap Harian'!CP240
+'Rekap Harian'!CV240
+'Rekap Harian'!CW240
+'Rekap Harian'!DC240
+'Rekap Harian'!DD240
+'Rekap Harian'!DJ240
+'Rekap Harian'!AK240
+'Rekap Harian'!DQ240
+'Rekap Harian'!DR240
+'Rekap Harian'!DX240
+'Rekap Harian'!DY240
+'Rekap Harian'!EE240
+'Rekap Harian'!EF240
+'Rekap Harian'!EL240
+'Rekap Harian'!EM240
+'Rekap Harian'!ES240
+'Rekap Harian'!ET240
+'Rekap Harian'!EZ240
+'Rekap Harian'!FA240
+'Rekap Harian'!FG240
+'Rekap Harian'!FH240
+'Rekap Harian'!FN240
+'Rekap Harian'!FO240
+'Rekap Harian'!FU240
+'Rekap Harian'!FV240
+'Rekap Harian'!GB240
+'Rekap Harian'!GC240
+'Rekap Harian'!GI240
+'Rekap Harian'!GJ240
+'Rekap Harian'!GP240
+'Rekap Harian'!GQ240
+'Rekap Harian'!GW240
+'Rekap Harian'!GX240
+'Rekap Harian'!HD240
+'Rekap Harian'!HE240
+'Rekap Harian'!HK240
+'Rekap Harian'!HL240</f>
        <v>0</v>
      </c>
      <c r="I233" s="128">
        <f>'Daftar Pegawai'!M234</f>
        <v>0</v>
      </c>
      <c r="J233" s="128">
        <f>'Daftar Pegawai'!O234</f>
        <v>0</v>
      </c>
      <c r="K233" s="128">
        <f>'Daftar Pegawai'!Q234</f>
        <v>0</v>
      </c>
      <c r="L233" s="128">
        <f>'Daftar Pegawai'!S234</f>
        <v>0</v>
      </c>
      <c r="M233" s="128">
        <f>'Daftar Pegawai'!U234</f>
        <v>0</v>
      </c>
      <c r="N233" s="128">
        <f t="shared" si="7"/>
        <v>0</v>
      </c>
    </row>
    <row r="234" spans="1:14" x14ac:dyDescent="0.25">
      <c r="A234" s="121">
        <f t="shared" si="6"/>
        <v>231</v>
      </c>
      <c r="B234" s="121">
        <f>'Daftar Pegawai'!B235</f>
        <v>0</v>
      </c>
      <c r="C234" s="121">
        <f>'Daftar Pegawai'!C235</f>
        <v>0</v>
      </c>
      <c r="D234" s="128">
        <f>IF('Rekap Pemotongan'!F238="",0%,100%-'Rekap Pemotongan'!F238)</f>
        <v>1</v>
      </c>
      <c r="E234" s="128">
        <f>'Daftar Pegawai'!K235</f>
        <v>0</v>
      </c>
      <c r="F234" s="128">
        <f>'Rekap Harian'!H241
+'Rekap Harian'!O241
+'Rekap Harian'!V241
+'Rekap Harian'!AC241
+'Rekap Harian'!AJ241
+'Rekap Harian'!AQ241
+'Rekap Harian'!AX241
+'Rekap Harian'!BE241
+'Rekap Harian'!BL241
+'Rekap Harian'!BS241
+'Rekap Harian'!BZ241
+'Rekap Harian'!CG241
+'Rekap Harian'!CN241
+'Rekap Harian'!CU241
+'Rekap Harian'!DB241
+'Rekap Harian'!DI241
+'Rekap Harian'!DP241
+'Rekap Harian'!DW241
+'Rekap Harian'!ED241
+'Rekap Harian'!EK241
+'Rekap Harian'!ER241
+'Rekap Harian'!EY241
+'Rekap Harian'!FF241
+'Rekap Harian'!FM241
+'Rekap Harian'!FT241
+'Rekap Harian'!GA241
+'Rekap Harian'!GH241
+'Rekap Harian'!GO241
+'Rekap Harian'!GV241
+'Rekap Harian'!HC241
+'Rekap Harian'!HJ241</f>
        <v>0</v>
      </c>
      <c r="G234" s="128">
        <f>'Rekap Harian'!HN241*3%</f>
        <v>0</v>
      </c>
      <c r="H234" s="128">
        <f>'Rekap Harian'!I241
+'Rekap Harian'!J241
+'Rekap Harian'!P241
+'Rekap Harian'!Q241
+'Rekap Harian'!W241
+'Rekap Harian'!X241
+'Rekap Harian'!AD241
+'Rekap Harian'!AE241
+'Rekap Harian'!AK241
+'Rekap Harian'!AL241
+'Rekap Harian'!AR241
+'Rekap Harian'!AS241
+'Rekap Harian'!AY241
+'Rekap Harian'!AZ241
+'Rekap Harian'!BF241
+'Rekap Harian'!BG241
+'Rekap Harian'!BM241
+'Rekap Harian'!BN241
+'Rekap Harian'!BT241
+'Rekap Harian'!BU241
+'Rekap Harian'!CA241
+'Rekap Harian'!CB241
+'Rekap Harian'!CH241
+'Rekap Harian'!CI241
+'Rekap Harian'!CO241
+'Rekap Harian'!CP241
+'Rekap Harian'!CV241
+'Rekap Harian'!CW241
+'Rekap Harian'!DC241
+'Rekap Harian'!DD241
+'Rekap Harian'!DJ241
+'Rekap Harian'!AK241
+'Rekap Harian'!DQ241
+'Rekap Harian'!DR241
+'Rekap Harian'!DX241
+'Rekap Harian'!DY241
+'Rekap Harian'!EE241
+'Rekap Harian'!EF241
+'Rekap Harian'!EL241
+'Rekap Harian'!EM241
+'Rekap Harian'!ES241
+'Rekap Harian'!ET241
+'Rekap Harian'!EZ241
+'Rekap Harian'!FA241
+'Rekap Harian'!FG241
+'Rekap Harian'!FH241
+'Rekap Harian'!FN241
+'Rekap Harian'!FO241
+'Rekap Harian'!FU241
+'Rekap Harian'!FV241
+'Rekap Harian'!GB241
+'Rekap Harian'!GC241
+'Rekap Harian'!GI241
+'Rekap Harian'!GJ241
+'Rekap Harian'!GP241
+'Rekap Harian'!GQ241
+'Rekap Harian'!GW241
+'Rekap Harian'!GX241
+'Rekap Harian'!HD241
+'Rekap Harian'!HE241
+'Rekap Harian'!HK241
+'Rekap Harian'!HL241</f>
        <v>0</v>
      </c>
      <c r="I234" s="128">
        <f>'Daftar Pegawai'!M235</f>
        <v>0</v>
      </c>
      <c r="J234" s="128">
        <f>'Daftar Pegawai'!O235</f>
        <v>0</v>
      </c>
      <c r="K234" s="128">
        <f>'Daftar Pegawai'!Q235</f>
        <v>0</v>
      </c>
      <c r="L234" s="128">
        <f>'Daftar Pegawai'!S235</f>
        <v>0</v>
      </c>
      <c r="M234" s="128">
        <f>'Daftar Pegawai'!U235</f>
        <v>0</v>
      </c>
      <c r="N234" s="128">
        <f t="shared" si="7"/>
        <v>0</v>
      </c>
    </row>
    <row r="235" spans="1:14" x14ac:dyDescent="0.25">
      <c r="A235" s="121">
        <f t="shared" si="6"/>
        <v>232</v>
      </c>
      <c r="B235" s="121">
        <f>'Daftar Pegawai'!B236</f>
        <v>0</v>
      </c>
      <c r="C235" s="121">
        <f>'Daftar Pegawai'!C236</f>
        <v>0</v>
      </c>
      <c r="D235" s="128">
        <f>IF('Rekap Pemotongan'!F239="",0%,100%-'Rekap Pemotongan'!F239)</f>
        <v>1</v>
      </c>
      <c r="E235" s="128">
        <f>'Daftar Pegawai'!K236</f>
        <v>0</v>
      </c>
      <c r="F235" s="128">
        <f>'Rekap Harian'!H242
+'Rekap Harian'!O242
+'Rekap Harian'!V242
+'Rekap Harian'!AC242
+'Rekap Harian'!AJ242
+'Rekap Harian'!AQ242
+'Rekap Harian'!AX242
+'Rekap Harian'!BE242
+'Rekap Harian'!BL242
+'Rekap Harian'!BS242
+'Rekap Harian'!BZ242
+'Rekap Harian'!CG242
+'Rekap Harian'!CN242
+'Rekap Harian'!CU242
+'Rekap Harian'!DB242
+'Rekap Harian'!DI242
+'Rekap Harian'!DP242
+'Rekap Harian'!DW242
+'Rekap Harian'!ED242
+'Rekap Harian'!EK242
+'Rekap Harian'!ER242
+'Rekap Harian'!EY242
+'Rekap Harian'!FF242
+'Rekap Harian'!FM242
+'Rekap Harian'!FT242
+'Rekap Harian'!GA242
+'Rekap Harian'!GH242
+'Rekap Harian'!GO242
+'Rekap Harian'!GV242
+'Rekap Harian'!HC242
+'Rekap Harian'!HJ242</f>
        <v>0</v>
      </c>
      <c r="G235" s="128">
        <f>'Rekap Harian'!HN242*3%</f>
        <v>0</v>
      </c>
      <c r="H235" s="128">
        <f>'Rekap Harian'!I242
+'Rekap Harian'!J242
+'Rekap Harian'!P242
+'Rekap Harian'!Q242
+'Rekap Harian'!W242
+'Rekap Harian'!X242
+'Rekap Harian'!AD242
+'Rekap Harian'!AE242
+'Rekap Harian'!AK242
+'Rekap Harian'!AL242
+'Rekap Harian'!AR242
+'Rekap Harian'!AS242
+'Rekap Harian'!AY242
+'Rekap Harian'!AZ242
+'Rekap Harian'!BF242
+'Rekap Harian'!BG242
+'Rekap Harian'!BM242
+'Rekap Harian'!BN242
+'Rekap Harian'!BT242
+'Rekap Harian'!BU242
+'Rekap Harian'!CA242
+'Rekap Harian'!CB242
+'Rekap Harian'!CH242
+'Rekap Harian'!CI242
+'Rekap Harian'!CO242
+'Rekap Harian'!CP242
+'Rekap Harian'!CV242
+'Rekap Harian'!CW242
+'Rekap Harian'!DC242
+'Rekap Harian'!DD242
+'Rekap Harian'!DJ242
+'Rekap Harian'!AK242
+'Rekap Harian'!DQ242
+'Rekap Harian'!DR242
+'Rekap Harian'!DX242
+'Rekap Harian'!DY242
+'Rekap Harian'!EE242
+'Rekap Harian'!EF242
+'Rekap Harian'!EL242
+'Rekap Harian'!EM242
+'Rekap Harian'!ES242
+'Rekap Harian'!ET242
+'Rekap Harian'!EZ242
+'Rekap Harian'!FA242
+'Rekap Harian'!FG242
+'Rekap Harian'!FH242
+'Rekap Harian'!FN242
+'Rekap Harian'!FO242
+'Rekap Harian'!FU242
+'Rekap Harian'!FV242
+'Rekap Harian'!GB242
+'Rekap Harian'!GC242
+'Rekap Harian'!GI242
+'Rekap Harian'!GJ242
+'Rekap Harian'!GP242
+'Rekap Harian'!GQ242
+'Rekap Harian'!GW242
+'Rekap Harian'!GX242
+'Rekap Harian'!HD242
+'Rekap Harian'!HE242
+'Rekap Harian'!HK242
+'Rekap Harian'!HL242</f>
        <v>0</v>
      </c>
      <c r="I235" s="128">
        <f>'Daftar Pegawai'!M236</f>
        <v>0</v>
      </c>
      <c r="J235" s="128">
        <f>'Daftar Pegawai'!O236</f>
        <v>0</v>
      </c>
      <c r="K235" s="128">
        <f>'Daftar Pegawai'!Q236</f>
        <v>0</v>
      </c>
      <c r="L235" s="128">
        <f>'Daftar Pegawai'!S236</f>
        <v>0</v>
      </c>
      <c r="M235" s="128">
        <f>'Daftar Pegawai'!U236</f>
        <v>0</v>
      </c>
      <c r="N235" s="128">
        <f t="shared" si="7"/>
        <v>0</v>
      </c>
    </row>
    <row r="236" spans="1:14" x14ac:dyDescent="0.25">
      <c r="A236" s="121">
        <f t="shared" si="6"/>
        <v>233</v>
      </c>
      <c r="B236" s="121">
        <f>'Daftar Pegawai'!B237</f>
        <v>0</v>
      </c>
      <c r="C236" s="121">
        <f>'Daftar Pegawai'!C237</f>
        <v>0</v>
      </c>
      <c r="D236" s="128">
        <f>IF('Rekap Pemotongan'!F240="",0%,100%-'Rekap Pemotongan'!F240)</f>
        <v>1</v>
      </c>
      <c r="E236" s="128">
        <f>'Daftar Pegawai'!K237</f>
        <v>0</v>
      </c>
      <c r="F236" s="128">
        <f>'Rekap Harian'!H243
+'Rekap Harian'!O243
+'Rekap Harian'!V243
+'Rekap Harian'!AC243
+'Rekap Harian'!AJ243
+'Rekap Harian'!AQ243
+'Rekap Harian'!AX243
+'Rekap Harian'!BE243
+'Rekap Harian'!BL243
+'Rekap Harian'!BS243
+'Rekap Harian'!BZ243
+'Rekap Harian'!CG243
+'Rekap Harian'!CN243
+'Rekap Harian'!CU243
+'Rekap Harian'!DB243
+'Rekap Harian'!DI243
+'Rekap Harian'!DP243
+'Rekap Harian'!DW243
+'Rekap Harian'!ED243
+'Rekap Harian'!EK243
+'Rekap Harian'!ER243
+'Rekap Harian'!EY243
+'Rekap Harian'!FF243
+'Rekap Harian'!FM243
+'Rekap Harian'!FT243
+'Rekap Harian'!GA243
+'Rekap Harian'!GH243
+'Rekap Harian'!GO243
+'Rekap Harian'!GV243
+'Rekap Harian'!HC243
+'Rekap Harian'!HJ243</f>
        <v>0</v>
      </c>
      <c r="G236" s="128">
        <f>'Rekap Harian'!HN243*3%</f>
        <v>0</v>
      </c>
      <c r="H236" s="128">
        <f>'Rekap Harian'!I243
+'Rekap Harian'!J243
+'Rekap Harian'!P243
+'Rekap Harian'!Q243
+'Rekap Harian'!W243
+'Rekap Harian'!X243
+'Rekap Harian'!AD243
+'Rekap Harian'!AE243
+'Rekap Harian'!AK243
+'Rekap Harian'!AL243
+'Rekap Harian'!AR243
+'Rekap Harian'!AS243
+'Rekap Harian'!AY243
+'Rekap Harian'!AZ243
+'Rekap Harian'!BF243
+'Rekap Harian'!BG243
+'Rekap Harian'!BM243
+'Rekap Harian'!BN243
+'Rekap Harian'!BT243
+'Rekap Harian'!BU243
+'Rekap Harian'!CA243
+'Rekap Harian'!CB243
+'Rekap Harian'!CH243
+'Rekap Harian'!CI243
+'Rekap Harian'!CO243
+'Rekap Harian'!CP243
+'Rekap Harian'!CV243
+'Rekap Harian'!CW243
+'Rekap Harian'!DC243
+'Rekap Harian'!DD243
+'Rekap Harian'!DJ243
+'Rekap Harian'!AK243
+'Rekap Harian'!DQ243
+'Rekap Harian'!DR243
+'Rekap Harian'!DX243
+'Rekap Harian'!DY243
+'Rekap Harian'!EE243
+'Rekap Harian'!EF243
+'Rekap Harian'!EL243
+'Rekap Harian'!EM243
+'Rekap Harian'!ES243
+'Rekap Harian'!ET243
+'Rekap Harian'!EZ243
+'Rekap Harian'!FA243
+'Rekap Harian'!FG243
+'Rekap Harian'!FH243
+'Rekap Harian'!FN243
+'Rekap Harian'!FO243
+'Rekap Harian'!FU243
+'Rekap Harian'!FV243
+'Rekap Harian'!GB243
+'Rekap Harian'!GC243
+'Rekap Harian'!GI243
+'Rekap Harian'!GJ243
+'Rekap Harian'!GP243
+'Rekap Harian'!GQ243
+'Rekap Harian'!GW243
+'Rekap Harian'!GX243
+'Rekap Harian'!HD243
+'Rekap Harian'!HE243
+'Rekap Harian'!HK243
+'Rekap Harian'!HL243</f>
        <v>0</v>
      </c>
      <c r="I236" s="128">
        <f>'Daftar Pegawai'!M237</f>
        <v>0</v>
      </c>
      <c r="J236" s="128">
        <f>'Daftar Pegawai'!O237</f>
        <v>0</v>
      </c>
      <c r="K236" s="128">
        <f>'Daftar Pegawai'!Q237</f>
        <v>0</v>
      </c>
      <c r="L236" s="128">
        <f>'Daftar Pegawai'!S237</f>
        <v>0</v>
      </c>
      <c r="M236" s="128">
        <f>'Daftar Pegawai'!U237</f>
        <v>0</v>
      </c>
      <c r="N236" s="128">
        <f t="shared" si="7"/>
        <v>0</v>
      </c>
    </row>
    <row r="237" spans="1:14" x14ac:dyDescent="0.25">
      <c r="A237" s="121">
        <f t="shared" si="6"/>
        <v>234</v>
      </c>
      <c r="B237" s="121">
        <f>'Daftar Pegawai'!B238</f>
        <v>0</v>
      </c>
      <c r="C237" s="121">
        <f>'Daftar Pegawai'!C238</f>
        <v>0</v>
      </c>
      <c r="D237" s="128">
        <f>IF('Rekap Pemotongan'!F241="",0%,100%-'Rekap Pemotongan'!F241)</f>
        <v>1</v>
      </c>
      <c r="E237" s="128">
        <f>'Daftar Pegawai'!K238</f>
        <v>0</v>
      </c>
      <c r="F237" s="128">
        <f>'Rekap Harian'!H244
+'Rekap Harian'!O244
+'Rekap Harian'!V244
+'Rekap Harian'!AC244
+'Rekap Harian'!AJ244
+'Rekap Harian'!AQ244
+'Rekap Harian'!AX244
+'Rekap Harian'!BE244
+'Rekap Harian'!BL244
+'Rekap Harian'!BS244
+'Rekap Harian'!BZ244
+'Rekap Harian'!CG244
+'Rekap Harian'!CN244
+'Rekap Harian'!CU244
+'Rekap Harian'!DB244
+'Rekap Harian'!DI244
+'Rekap Harian'!DP244
+'Rekap Harian'!DW244
+'Rekap Harian'!ED244
+'Rekap Harian'!EK244
+'Rekap Harian'!ER244
+'Rekap Harian'!EY244
+'Rekap Harian'!FF244
+'Rekap Harian'!FM244
+'Rekap Harian'!FT244
+'Rekap Harian'!GA244
+'Rekap Harian'!GH244
+'Rekap Harian'!GO244
+'Rekap Harian'!GV244
+'Rekap Harian'!HC244
+'Rekap Harian'!HJ244</f>
        <v>0</v>
      </c>
      <c r="G237" s="128">
        <f>'Rekap Harian'!HN244*3%</f>
        <v>0</v>
      </c>
      <c r="H237" s="128">
        <f>'Rekap Harian'!I244
+'Rekap Harian'!J244
+'Rekap Harian'!P244
+'Rekap Harian'!Q244
+'Rekap Harian'!W244
+'Rekap Harian'!X244
+'Rekap Harian'!AD244
+'Rekap Harian'!AE244
+'Rekap Harian'!AK244
+'Rekap Harian'!AL244
+'Rekap Harian'!AR244
+'Rekap Harian'!AS244
+'Rekap Harian'!AY244
+'Rekap Harian'!AZ244
+'Rekap Harian'!BF244
+'Rekap Harian'!BG244
+'Rekap Harian'!BM244
+'Rekap Harian'!BN244
+'Rekap Harian'!BT244
+'Rekap Harian'!BU244
+'Rekap Harian'!CA244
+'Rekap Harian'!CB244
+'Rekap Harian'!CH244
+'Rekap Harian'!CI244
+'Rekap Harian'!CO244
+'Rekap Harian'!CP244
+'Rekap Harian'!CV244
+'Rekap Harian'!CW244
+'Rekap Harian'!DC244
+'Rekap Harian'!DD244
+'Rekap Harian'!DJ244
+'Rekap Harian'!AK244
+'Rekap Harian'!DQ244
+'Rekap Harian'!DR244
+'Rekap Harian'!DX244
+'Rekap Harian'!DY244
+'Rekap Harian'!EE244
+'Rekap Harian'!EF244
+'Rekap Harian'!EL244
+'Rekap Harian'!EM244
+'Rekap Harian'!ES244
+'Rekap Harian'!ET244
+'Rekap Harian'!EZ244
+'Rekap Harian'!FA244
+'Rekap Harian'!FG244
+'Rekap Harian'!FH244
+'Rekap Harian'!FN244
+'Rekap Harian'!FO244
+'Rekap Harian'!FU244
+'Rekap Harian'!FV244
+'Rekap Harian'!GB244
+'Rekap Harian'!GC244
+'Rekap Harian'!GI244
+'Rekap Harian'!GJ244
+'Rekap Harian'!GP244
+'Rekap Harian'!GQ244
+'Rekap Harian'!GW244
+'Rekap Harian'!GX244
+'Rekap Harian'!HD244
+'Rekap Harian'!HE244
+'Rekap Harian'!HK244
+'Rekap Harian'!HL244</f>
        <v>0</v>
      </c>
      <c r="I237" s="128">
        <f>'Daftar Pegawai'!M238</f>
        <v>0</v>
      </c>
      <c r="J237" s="128">
        <f>'Daftar Pegawai'!O238</f>
        <v>0</v>
      </c>
      <c r="K237" s="128">
        <f>'Daftar Pegawai'!Q238</f>
        <v>0</v>
      </c>
      <c r="L237" s="128">
        <f>'Daftar Pegawai'!S238</f>
        <v>0</v>
      </c>
      <c r="M237" s="128">
        <f>'Daftar Pegawai'!U238</f>
        <v>0</v>
      </c>
      <c r="N237" s="128">
        <f t="shared" si="7"/>
        <v>0</v>
      </c>
    </row>
    <row r="238" spans="1:14" x14ac:dyDescent="0.25">
      <c r="A238" s="121">
        <f t="shared" si="6"/>
        <v>235</v>
      </c>
      <c r="B238" s="121">
        <f>'Daftar Pegawai'!B239</f>
        <v>0</v>
      </c>
      <c r="C238" s="121">
        <f>'Daftar Pegawai'!C239</f>
        <v>0</v>
      </c>
      <c r="D238" s="128">
        <f>IF('Rekap Pemotongan'!F242="",0%,100%-'Rekap Pemotongan'!F242)</f>
        <v>1</v>
      </c>
      <c r="E238" s="128">
        <f>'Daftar Pegawai'!K239</f>
        <v>0</v>
      </c>
      <c r="F238" s="128">
        <f>'Rekap Harian'!H245
+'Rekap Harian'!O245
+'Rekap Harian'!V245
+'Rekap Harian'!AC245
+'Rekap Harian'!AJ245
+'Rekap Harian'!AQ245
+'Rekap Harian'!AX245
+'Rekap Harian'!BE245
+'Rekap Harian'!BL245
+'Rekap Harian'!BS245
+'Rekap Harian'!BZ245
+'Rekap Harian'!CG245
+'Rekap Harian'!CN245
+'Rekap Harian'!CU245
+'Rekap Harian'!DB245
+'Rekap Harian'!DI245
+'Rekap Harian'!DP245
+'Rekap Harian'!DW245
+'Rekap Harian'!ED245
+'Rekap Harian'!EK245
+'Rekap Harian'!ER245
+'Rekap Harian'!EY245
+'Rekap Harian'!FF245
+'Rekap Harian'!FM245
+'Rekap Harian'!FT245
+'Rekap Harian'!GA245
+'Rekap Harian'!GH245
+'Rekap Harian'!GO245
+'Rekap Harian'!GV245
+'Rekap Harian'!HC245
+'Rekap Harian'!HJ245</f>
        <v>0</v>
      </c>
      <c r="G238" s="128">
        <f>'Rekap Harian'!HN245*3%</f>
        <v>0</v>
      </c>
      <c r="H238" s="128">
        <f>'Rekap Harian'!I245
+'Rekap Harian'!J245
+'Rekap Harian'!P245
+'Rekap Harian'!Q245
+'Rekap Harian'!W245
+'Rekap Harian'!X245
+'Rekap Harian'!AD245
+'Rekap Harian'!AE245
+'Rekap Harian'!AK245
+'Rekap Harian'!AL245
+'Rekap Harian'!AR245
+'Rekap Harian'!AS245
+'Rekap Harian'!AY245
+'Rekap Harian'!AZ245
+'Rekap Harian'!BF245
+'Rekap Harian'!BG245
+'Rekap Harian'!BM245
+'Rekap Harian'!BN245
+'Rekap Harian'!BT245
+'Rekap Harian'!BU245
+'Rekap Harian'!CA245
+'Rekap Harian'!CB245
+'Rekap Harian'!CH245
+'Rekap Harian'!CI245
+'Rekap Harian'!CO245
+'Rekap Harian'!CP245
+'Rekap Harian'!CV245
+'Rekap Harian'!CW245
+'Rekap Harian'!DC245
+'Rekap Harian'!DD245
+'Rekap Harian'!DJ245
+'Rekap Harian'!AK245
+'Rekap Harian'!DQ245
+'Rekap Harian'!DR245
+'Rekap Harian'!DX245
+'Rekap Harian'!DY245
+'Rekap Harian'!EE245
+'Rekap Harian'!EF245
+'Rekap Harian'!EL245
+'Rekap Harian'!EM245
+'Rekap Harian'!ES245
+'Rekap Harian'!ET245
+'Rekap Harian'!EZ245
+'Rekap Harian'!FA245
+'Rekap Harian'!FG245
+'Rekap Harian'!FH245
+'Rekap Harian'!FN245
+'Rekap Harian'!FO245
+'Rekap Harian'!FU245
+'Rekap Harian'!FV245
+'Rekap Harian'!GB245
+'Rekap Harian'!GC245
+'Rekap Harian'!GI245
+'Rekap Harian'!GJ245
+'Rekap Harian'!GP245
+'Rekap Harian'!GQ245
+'Rekap Harian'!GW245
+'Rekap Harian'!GX245
+'Rekap Harian'!HD245
+'Rekap Harian'!HE245
+'Rekap Harian'!HK245
+'Rekap Harian'!HL245</f>
        <v>0</v>
      </c>
      <c r="I238" s="128">
        <f>'Daftar Pegawai'!M239</f>
        <v>0</v>
      </c>
      <c r="J238" s="128">
        <f>'Daftar Pegawai'!O239</f>
        <v>0</v>
      </c>
      <c r="K238" s="128">
        <f>'Daftar Pegawai'!Q239</f>
        <v>0</v>
      </c>
      <c r="L238" s="128">
        <f>'Daftar Pegawai'!S239</f>
        <v>0</v>
      </c>
      <c r="M238" s="128">
        <f>'Daftar Pegawai'!U239</f>
        <v>0</v>
      </c>
      <c r="N238" s="128">
        <f t="shared" si="7"/>
        <v>0</v>
      </c>
    </row>
    <row r="239" spans="1:14" x14ac:dyDescent="0.25">
      <c r="A239" s="121">
        <f t="shared" si="6"/>
        <v>236</v>
      </c>
      <c r="B239" s="121">
        <f>'Daftar Pegawai'!B240</f>
        <v>0</v>
      </c>
      <c r="C239" s="121">
        <f>'Daftar Pegawai'!C240</f>
        <v>0</v>
      </c>
      <c r="D239" s="128">
        <f>IF('Rekap Pemotongan'!F243="",0%,100%-'Rekap Pemotongan'!F243)</f>
        <v>1</v>
      </c>
      <c r="E239" s="128">
        <f>'Daftar Pegawai'!K240</f>
        <v>0</v>
      </c>
      <c r="F239" s="128">
        <f>'Rekap Harian'!H246
+'Rekap Harian'!O246
+'Rekap Harian'!V246
+'Rekap Harian'!AC246
+'Rekap Harian'!AJ246
+'Rekap Harian'!AQ246
+'Rekap Harian'!AX246
+'Rekap Harian'!BE246
+'Rekap Harian'!BL246
+'Rekap Harian'!BS246
+'Rekap Harian'!BZ246
+'Rekap Harian'!CG246
+'Rekap Harian'!CN246
+'Rekap Harian'!CU246
+'Rekap Harian'!DB246
+'Rekap Harian'!DI246
+'Rekap Harian'!DP246
+'Rekap Harian'!DW246
+'Rekap Harian'!ED246
+'Rekap Harian'!EK246
+'Rekap Harian'!ER246
+'Rekap Harian'!EY246
+'Rekap Harian'!FF246
+'Rekap Harian'!FM246
+'Rekap Harian'!FT246
+'Rekap Harian'!GA246
+'Rekap Harian'!GH246
+'Rekap Harian'!GO246
+'Rekap Harian'!GV246
+'Rekap Harian'!HC246
+'Rekap Harian'!HJ246</f>
        <v>0</v>
      </c>
      <c r="G239" s="128">
        <f>'Rekap Harian'!HN246*3%</f>
        <v>0</v>
      </c>
      <c r="H239" s="128">
        <f>'Rekap Harian'!I246
+'Rekap Harian'!J246
+'Rekap Harian'!P246
+'Rekap Harian'!Q246
+'Rekap Harian'!W246
+'Rekap Harian'!X246
+'Rekap Harian'!AD246
+'Rekap Harian'!AE246
+'Rekap Harian'!AK246
+'Rekap Harian'!AL246
+'Rekap Harian'!AR246
+'Rekap Harian'!AS246
+'Rekap Harian'!AY246
+'Rekap Harian'!AZ246
+'Rekap Harian'!BF246
+'Rekap Harian'!BG246
+'Rekap Harian'!BM246
+'Rekap Harian'!BN246
+'Rekap Harian'!BT246
+'Rekap Harian'!BU246
+'Rekap Harian'!CA246
+'Rekap Harian'!CB246
+'Rekap Harian'!CH246
+'Rekap Harian'!CI246
+'Rekap Harian'!CO246
+'Rekap Harian'!CP246
+'Rekap Harian'!CV246
+'Rekap Harian'!CW246
+'Rekap Harian'!DC246
+'Rekap Harian'!DD246
+'Rekap Harian'!DJ246
+'Rekap Harian'!AK246
+'Rekap Harian'!DQ246
+'Rekap Harian'!DR246
+'Rekap Harian'!DX246
+'Rekap Harian'!DY246
+'Rekap Harian'!EE246
+'Rekap Harian'!EF246
+'Rekap Harian'!EL246
+'Rekap Harian'!EM246
+'Rekap Harian'!ES246
+'Rekap Harian'!ET246
+'Rekap Harian'!EZ246
+'Rekap Harian'!FA246
+'Rekap Harian'!FG246
+'Rekap Harian'!FH246
+'Rekap Harian'!FN246
+'Rekap Harian'!FO246
+'Rekap Harian'!FU246
+'Rekap Harian'!FV246
+'Rekap Harian'!GB246
+'Rekap Harian'!GC246
+'Rekap Harian'!GI246
+'Rekap Harian'!GJ246
+'Rekap Harian'!GP246
+'Rekap Harian'!GQ246
+'Rekap Harian'!GW246
+'Rekap Harian'!GX246
+'Rekap Harian'!HD246
+'Rekap Harian'!HE246
+'Rekap Harian'!HK246
+'Rekap Harian'!HL246</f>
        <v>0</v>
      </c>
      <c r="I239" s="128">
        <f>'Daftar Pegawai'!M240</f>
        <v>0</v>
      </c>
      <c r="J239" s="128">
        <f>'Daftar Pegawai'!O240</f>
        <v>0</v>
      </c>
      <c r="K239" s="128">
        <f>'Daftar Pegawai'!Q240</f>
        <v>0</v>
      </c>
      <c r="L239" s="128">
        <f>'Daftar Pegawai'!S240</f>
        <v>0</v>
      </c>
      <c r="M239" s="128">
        <f>'Daftar Pegawai'!U240</f>
        <v>0</v>
      </c>
      <c r="N239" s="128">
        <f t="shared" si="7"/>
        <v>0</v>
      </c>
    </row>
    <row r="240" spans="1:14" x14ac:dyDescent="0.25">
      <c r="A240" s="121">
        <f t="shared" si="6"/>
        <v>237</v>
      </c>
      <c r="B240" s="121">
        <f>'Daftar Pegawai'!B241</f>
        <v>0</v>
      </c>
      <c r="C240" s="121">
        <f>'Daftar Pegawai'!C241</f>
        <v>0</v>
      </c>
      <c r="D240" s="128">
        <f>IF('Rekap Pemotongan'!F244="",0%,100%-'Rekap Pemotongan'!F244)</f>
        <v>1</v>
      </c>
      <c r="E240" s="128">
        <f>'Daftar Pegawai'!K241</f>
        <v>0</v>
      </c>
      <c r="F240" s="128">
        <f>'Rekap Harian'!H247
+'Rekap Harian'!O247
+'Rekap Harian'!V247
+'Rekap Harian'!AC247
+'Rekap Harian'!AJ247
+'Rekap Harian'!AQ247
+'Rekap Harian'!AX247
+'Rekap Harian'!BE247
+'Rekap Harian'!BL247
+'Rekap Harian'!BS247
+'Rekap Harian'!BZ247
+'Rekap Harian'!CG247
+'Rekap Harian'!CN247
+'Rekap Harian'!CU247
+'Rekap Harian'!DB247
+'Rekap Harian'!DI247
+'Rekap Harian'!DP247
+'Rekap Harian'!DW247
+'Rekap Harian'!ED247
+'Rekap Harian'!EK247
+'Rekap Harian'!ER247
+'Rekap Harian'!EY247
+'Rekap Harian'!FF247
+'Rekap Harian'!FM247
+'Rekap Harian'!FT247
+'Rekap Harian'!GA247
+'Rekap Harian'!GH247
+'Rekap Harian'!GO247
+'Rekap Harian'!GV247
+'Rekap Harian'!HC247
+'Rekap Harian'!HJ247</f>
        <v>0</v>
      </c>
      <c r="G240" s="128">
        <f>'Rekap Harian'!HN247*3%</f>
        <v>0</v>
      </c>
      <c r="H240" s="128">
        <f>'Rekap Harian'!I247
+'Rekap Harian'!J247
+'Rekap Harian'!P247
+'Rekap Harian'!Q247
+'Rekap Harian'!W247
+'Rekap Harian'!X247
+'Rekap Harian'!AD247
+'Rekap Harian'!AE247
+'Rekap Harian'!AK247
+'Rekap Harian'!AL247
+'Rekap Harian'!AR247
+'Rekap Harian'!AS247
+'Rekap Harian'!AY247
+'Rekap Harian'!AZ247
+'Rekap Harian'!BF247
+'Rekap Harian'!BG247
+'Rekap Harian'!BM247
+'Rekap Harian'!BN247
+'Rekap Harian'!BT247
+'Rekap Harian'!BU247
+'Rekap Harian'!CA247
+'Rekap Harian'!CB247
+'Rekap Harian'!CH247
+'Rekap Harian'!CI247
+'Rekap Harian'!CO247
+'Rekap Harian'!CP247
+'Rekap Harian'!CV247
+'Rekap Harian'!CW247
+'Rekap Harian'!DC247
+'Rekap Harian'!DD247
+'Rekap Harian'!DJ247
+'Rekap Harian'!AK247
+'Rekap Harian'!DQ247
+'Rekap Harian'!DR247
+'Rekap Harian'!DX247
+'Rekap Harian'!DY247
+'Rekap Harian'!EE247
+'Rekap Harian'!EF247
+'Rekap Harian'!EL247
+'Rekap Harian'!EM247
+'Rekap Harian'!ES247
+'Rekap Harian'!ET247
+'Rekap Harian'!EZ247
+'Rekap Harian'!FA247
+'Rekap Harian'!FG247
+'Rekap Harian'!FH247
+'Rekap Harian'!FN247
+'Rekap Harian'!FO247
+'Rekap Harian'!FU247
+'Rekap Harian'!FV247
+'Rekap Harian'!GB247
+'Rekap Harian'!GC247
+'Rekap Harian'!GI247
+'Rekap Harian'!GJ247
+'Rekap Harian'!GP247
+'Rekap Harian'!GQ247
+'Rekap Harian'!GW247
+'Rekap Harian'!GX247
+'Rekap Harian'!HD247
+'Rekap Harian'!HE247
+'Rekap Harian'!HK247
+'Rekap Harian'!HL247</f>
        <v>0</v>
      </c>
      <c r="I240" s="128">
        <f>'Daftar Pegawai'!M241</f>
        <v>0</v>
      </c>
      <c r="J240" s="128">
        <f>'Daftar Pegawai'!O241</f>
        <v>0</v>
      </c>
      <c r="K240" s="128">
        <f>'Daftar Pegawai'!Q241</f>
        <v>0</v>
      </c>
      <c r="L240" s="128">
        <f>'Daftar Pegawai'!S241</f>
        <v>0</v>
      </c>
      <c r="M240" s="128">
        <f>'Daftar Pegawai'!U241</f>
        <v>0</v>
      </c>
      <c r="N240" s="128">
        <f t="shared" si="7"/>
        <v>0</v>
      </c>
    </row>
    <row r="241" spans="1:14" x14ac:dyDescent="0.25">
      <c r="A241" s="121">
        <f t="shared" si="6"/>
        <v>238</v>
      </c>
      <c r="B241" s="121">
        <f>'Daftar Pegawai'!B242</f>
        <v>0</v>
      </c>
      <c r="C241" s="121">
        <f>'Daftar Pegawai'!C242</f>
        <v>0</v>
      </c>
      <c r="D241" s="128">
        <f>IF('Rekap Pemotongan'!F245="",0%,100%-'Rekap Pemotongan'!F245)</f>
        <v>1</v>
      </c>
      <c r="E241" s="128">
        <f>'Daftar Pegawai'!K242</f>
        <v>0</v>
      </c>
      <c r="F241" s="128">
        <f>'Rekap Harian'!H248
+'Rekap Harian'!O248
+'Rekap Harian'!V248
+'Rekap Harian'!AC248
+'Rekap Harian'!AJ248
+'Rekap Harian'!AQ248
+'Rekap Harian'!AX248
+'Rekap Harian'!BE248
+'Rekap Harian'!BL248
+'Rekap Harian'!BS248
+'Rekap Harian'!BZ248
+'Rekap Harian'!CG248
+'Rekap Harian'!CN248
+'Rekap Harian'!CU248
+'Rekap Harian'!DB248
+'Rekap Harian'!DI248
+'Rekap Harian'!DP248
+'Rekap Harian'!DW248
+'Rekap Harian'!ED248
+'Rekap Harian'!EK248
+'Rekap Harian'!ER248
+'Rekap Harian'!EY248
+'Rekap Harian'!FF248
+'Rekap Harian'!FM248
+'Rekap Harian'!FT248
+'Rekap Harian'!GA248
+'Rekap Harian'!GH248
+'Rekap Harian'!GO248
+'Rekap Harian'!GV248
+'Rekap Harian'!HC248
+'Rekap Harian'!HJ248</f>
        <v>0</v>
      </c>
      <c r="G241" s="128">
        <f>'Rekap Harian'!HN248*3%</f>
        <v>0</v>
      </c>
      <c r="H241" s="128">
        <f>'Rekap Harian'!I248
+'Rekap Harian'!J248
+'Rekap Harian'!P248
+'Rekap Harian'!Q248
+'Rekap Harian'!W248
+'Rekap Harian'!X248
+'Rekap Harian'!AD248
+'Rekap Harian'!AE248
+'Rekap Harian'!AK248
+'Rekap Harian'!AL248
+'Rekap Harian'!AR248
+'Rekap Harian'!AS248
+'Rekap Harian'!AY248
+'Rekap Harian'!AZ248
+'Rekap Harian'!BF248
+'Rekap Harian'!BG248
+'Rekap Harian'!BM248
+'Rekap Harian'!BN248
+'Rekap Harian'!BT248
+'Rekap Harian'!BU248
+'Rekap Harian'!CA248
+'Rekap Harian'!CB248
+'Rekap Harian'!CH248
+'Rekap Harian'!CI248
+'Rekap Harian'!CO248
+'Rekap Harian'!CP248
+'Rekap Harian'!CV248
+'Rekap Harian'!CW248
+'Rekap Harian'!DC248
+'Rekap Harian'!DD248
+'Rekap Harian'!DJ248
+'Rekap Harian'!AK248
+'Rekap Harian'!DQ248
+'Rekap Harian'!DR248
+'Rekap Harian'!DX248
+'Rekap Harian'!DY248
+'Rekap Harian'!EE248
+'Rekap Harian'!EF248
+'Rekap Harian'!EL248
+'Rekap Harian'!EM248
+'Rekap Harian'!ES248
+'Rekap Harian'!ET248
+'Rekap Harian'!EZ248
+'Rekap Harian'!FA248
+'Rekap Harian'!FG248
+'Rekap Harian'!FH248
+'Rekap Harian'!FN248
+'Rekap Harian'!FO248
+'Rekap Harian'!FU248
+'Rekap Harian'!FV248
+'Rekap Harian'!GB248
+'Rekap Harian'!GC248
+'Rekap Harian'!GI248
+'Rekap Harian'!GJ248
+'Rekap Harian'!GP248
+'Rekap Harian'!GQ248
+'Rekap Harian'!GW248
+'Rekap Harian'!GX248
+'Rekap Harian'!HD248
+'Rekap Harian'!HE248
+'Rekap Harian'!HK248
+'Rekap Harian'!HL248</f>
        <v>0</v>
      </c>
      <c r="I241" s="128">
        <f>'Daftar Pegawai'!M242</f>
        <v>0</v>
      </c>
      <c r="J241" s="128">
        <f>'Daftar Pegawai'!O242</f>
        <v>0</v>
      </c>
      <c r="K241" s="128">
        <f>'Daftar Pegawai'!Q242</f>
        <v>0</v>
      </c>
      <c r="L241" s="128">
        <f>'Daftar Pegawai'!S242</f>
        <v>0</v>
      </c>
      <c r="M241" s="128">
        <f>'Daftar Pegawai'!U242</f>
        <v>0</v>
      </c>
      <c r="N241" s="128">
        <f t="shared" si="7"/>
        <v>0</v>
      </c>
    </row>
    <row r="242" spans="1:14" x14ac:dyDescent="0.25">
      <c r="A242" s="121">
        <f t="shared" si="6"/>
        <v>239</v>
      </c>
      <c r="B242" s="121">
        <f>'Daftar Pegawai'!B243</f>
        <v>0</v>
      </c>
      <c r="C242" s="121">
        <f>'Daftar Pegawai'!C243</f>
        <v>0</v>
      </c>
      <c r="D242" s="128">
        <f>IF('Rekap Pemotongan'!F246="",0%,100%-'Rekap Pemotongan'!F246)</f>
        <v>1</v>
      </c>
      <c r="E242" s="128">
        <f>'Daftar Pegawai'!K243</f>
        <v>0</v>
      </c>
      <c r="F242" s="128">
        <f>'Rekap Harian'!H249
+'Rekap Harian'!O249
+'Rekap Harian'!V249
+'Rekap Harian'!AC249
+'Rekap Harian'!AJ249
+'Rekap Harian'!AQ249
+'Rekap Harian'!AX249
+'Rekap Harian'!BE249
+'Rekap Harian'!BL249
+'Rekap Harian'!BS249
+'Rekap Harian'!BZ249
+'Rekap Harian'!CG249
+'Rekap Harian'!CN249
+'Rekap Harian'!CU249
+'Rekap Harian'!DB249
+'Rekap Harian'!DI249
+'Rekap Harian'!DP249
+'Rekap Harian'!DW249
+'Rekap Harian'!ED249
+'Rekap Harian'!EK249
+'Rekap Harian'!ER249
+'Rekap Harian'!EY249
+'Rekap Harian'!FF249
+'Rekap Harian'!FM249
+'Rekap Harian'!FT249
+'Rekap Harian'!GA249
+'Rekap Harian'!GH249
+'Rekap Harian'!GO249
+'Rekap Harian'!GV249
+'Rekap Harian'!HC249
+'Rekap Harian'!HJ249</f>
        <v>0</v>
      </c>
      <c r="G242" s="128">
        <f>'Rekap Harian'!HN249*3%</f>
        <v>0</v>
      </c>
      <c r="H242" s="128">
        <f>'Rekap Harian'!I249
+'Rekap Harian'!J249
+'Rekap Harian'!P249
+'Rekap Harian'!Q249
+'Rekap Harian'!W249
+'Rekap Harian'!X249
+'Rekap Harian'!AD249
+'Rekap Harian'!AE249
+'Rekap Harian'!AK249
+'Rekap Harian'!AL249
+'Rekap Harian'!AR249
+'Rekap Harian'!AS249
+'Rekap Harian'!AY249
+'Rekap Harian'!AZ249
+'Rekap Harian'!BF249
+'Rekap Harian'!BG249
+'Rekap Harian'!BM249
+'Rekap Harian'!BN249
+'Rekap Harian'!BT249
+'Rekap Harian'!BU249
+'Rekap Harian'!CA249
+'Rekap Harian'!CB249
+'Rekap Harian'!CH249
+'Rekap Harian'!CI249
+'Rekap Harian'!CO249
+'Rekap Harian'!CP249
+'Rekap Harian'!CV249
+'Rekap Harian'!CW249
+'Rekap Harian'!DC249
+'Rekap Harian'!DD249
+'Rekap Harian'!DJ249
+'Rekap Harian'!AK249
+'Rekap Harian'!DQ249
+'Rekap Harian'!DR249
+'Rekap Harian'!DX249
+'Rekap Harian'!DY249
+'Rekap Harian'!EE249
+'Rekap Harian'!EF249
+'Rekap Harian'!EL249
+'Rekap Harian'!EM249
+'Rekap Harian'!ES249
+'Rekap Harian'!ET249
+'Rekap Harian'!EZ249
+'Rekap Harian'!FA249
+'Rekap Harian'!FG249
+'Rekap Harian'!FH249
+'Rekap Harian'!FN249
+'Rekap Harian'!FO249
+'Rekap Harian'!FU249
+'Rekap Harian'!FV249
+'Rekap Harian'!GB249
+'Rekap Harian'!GC249
+'Rekap Harian'!GI249
+'Rekap Harian'!GJ249
+'Rekap Harian'!GP249
+'Rekap Harian'!GQ249
+'Rekap Harian'!GW249
+'Rekap Harian'!GX249
+'Rekap Harian'!HD249
+'Rekap Harian'!HE249
+'Rekap Harian'!HK249
+'Rekap Harian'!HL249</f>
        <v>0</v>
      </c>
      <c r="I242" s="128">
        <f>'Daftar Pegawai'!M243</f>
        <v>0</v>
      </c>
      <c r="J242" s="128">
        <f>'Daftar Pegawai'!O243</f>
        <v>0</v>
      </c>
      <c r="K242" s="128">
        <f>'Daftar Pegawai'!Q243</f>
        <v>0</v>
      </c>
      <c r="L242" s="128">
        <f>'Daftar Pegawai'!S243</f>
        <v>0</v>
      </c>
      <c r="M242" s="128">
        <f>'Daftar Pegawai'!U243</f>
        <v>0</v>
      </c>
      <c r="N242" s="128">
        <f t="shared" si="7"/>
        <v>0</v>
      </c>
    </row>
    <row r="243" spans="1:14" x14ac:dyDescent="0.25">
      <c r="A243" s="121">
        <f t="shared" si="6"/>
        <v>240</v>
      </c>
      <c r="B243" s="121">
        <f>'Daftar Pegawai'!B244</f>
        <v>0</v>
      </c>
      <c r="C243" s="121">
        <f>'Daftar Pegawai'!C244</f>
        <v>0</v>
      </c>
      <c r="D243" s="128">
        <f>IF('Rekap Pemotongan'!F247="",0%,100%-'Rekap Pemotongan'!F247)</f>
        <v>1</v>
      </c>
      <c r="E243" s="128">
        <f>'Daftar Pegawai'!K244</f>
        <v>0</v>
      </c>
      <c r="F243" s="128">
        <f>'Rekap Harian'!H250
+'Rekap Harian'!O250
+'Rekap Harian'!V250
+'Rekap Harian'!AC250
+'Rekap Harian'!AJ250
+'Rekap Harian'!AQ250
+'Rekap Harian'!AX250
+'Rekap Harian'!BE250
+'Rekap Harian'!BL250
+'Rekap Harian'!BS250
+'Rekap Harian'!BZ250
+'Rekap Harian'!CG250
+'Rekap Harian'!CN250
+'Rekap Harian'!CU250
+'Rekap Harian'!DB250
+'Rekap Harian'!DI250
+'Rekap Harian'!DP250
+'Rekap Harian'!DW250
+'Rekap Harian'!ED250
+'Rekap Harian'!EK250
+'Rekap Harian'!ER250
+'Rekap Harian'!EY250
+'Rekap Harian'!FF250
+'Rekap Harian'!FM250
+'Rekap Harian'!FT250
+'Rekap Harian'!GA250
+'Rekap Harian'!GH250
+'Rekap Harian'!GO250
+'Rekap Harian'!GV250
+'Rekap Harian'!HC250
+'Rekap Harian'!HJ250</f>
        <v>0</v>
      </c>
      <c r="G243" s="128">
        <f>'Rekap Harian'!HN250*3%</f>
        <v>0</v>
      </c>
      <c r="H243" s="128">
        <f>'Rekap Harian'!I250
+'Rekap Harian'!J250
+'Rekap Harian'!P250
+'Rekap Harian'!Q250
+'Rekap Harian'!W250
+'Rekap Harian'!X250
+'Rekap Harian'!AD250
+'Rekap Harian'!AE250
+'Rekap Harian'!AK250
+'Rekap Harian'!AL250
+'Rekap Harian'!AR250
+'Rekap Harian'!AS250
+'Rekap Harian'!AY250
+'Rekap Harian'!AZ250
+'Rekap Harian'!BF250
+'Rekap Harian'!BG250
+'Rekap Harian'!BM250
+'Rekap Harian'!BN250
+'Rekap Harian'!BT250
+'Rekap Harian'!BU250
+'Rekap Harian'!CA250
+'Rekap Harian'!CB250
+'Rekap Harian'!CH250
+'Rekap Harian'!CI250
+'Rekap Harian'!CO250
+'Rekap Harian'!CP250
+'Rekap Harian'!CV250
+'Rekap Harian'!CW250
+'Rekap Harian'!DC250
+'Rekap Harian'!DD250
+'Rekap Harian'!DJ250
+'Rekap Harian'!AK250
+'Rekap Harian'!DQ250
+'Rekap Harian'!DR250
+'Rekap Harian'!DX250
+'Rekap Harian'!DY250
+'Rekap Harian'!EE250
+'Rekap Harian'!EF250
+'Rekap Harian'!EL250
+'Rekap Harian'!EM250
+'Rekap Harian'!ES250
+'Rekap Harian'!ET250
+'Rekap Harian'!EZ250
+'Rekap Harian'!FA250
+'Rekap Harian'!FG250
+'Rekap Harian'!FH250
+'Rekap Harian'!FN250
+'Rekap Harian'!FO250
+'Rekap Harian'!FU250
+'Rekap Harian'!FV250
+'Rekap Harian'!GB250
+'Rekap Harian'!GC250
+'Rekap Harian'!GI250
+'Rekap Harian'!GJ250
+'Rekap Harian'!GP250
+'Rekap Harian'!GQ250
+'Rekap Harian'!GW250
+'Rekap Harian'!GX250
+'Rekap Harian'!HD250
+'Rekap Harian'!HE250
+'Rekap Harian'!HK250
+'Rekap Harian'!HL250</f>
        <v>0</v>
      </c>
      <c r="I243" s="128">
        <f>'Daftar Pegawai'!M244</f>
        <v>0</v>
      </c>
      <c r="J243" s="128">
        <f>'Daftar Pegawai'!O244</f>
        <v>0</v>
      </c>
      <c r="K243" s="128">
        <f>'Daftar Pegawai'!Q244</f>
        <v>0</v>
      </c>
      <c r="L243" s="128">
        <f>'Daftar Pegawai'!S244</f>
        <v>0</v>
      </c>
      <c r="M243" s="128">
        <f>'Daftar Pegawai'!U244</f>
        <v>0</v>
      </c>
      <c r="N243" s="128">
        <f t="shared" si="7"/>
        <v>0</v>
      </c>
    </row>
    <row r="244" spans="1:14" x14ac:dyDescent="0.25">
      <c r="A244" s="121">
        <f t="shared" si="6"/>
        <v>241</v>
      </c>
      <c r="B244" s="121">
        <f>'Daftar Pegawai'!B245</f>
        <v>0</v>
      </c>
      <c r="C244" s="121">
        <f>'Daftar Pegawai'!C245</f>
        <v>0</v>
      </c>
      <c r="D244" s="128">
        <f>IF('Rekap Pemotongan'!F248="",0%,100%-'Rekap Pemotongan'!F248)</f>
        <v>1</v>
      </c>
      <c r="E244" s="128">
        <f>'Daftar Pegawai'!K245</f>
        <v>0</v>
      </c>
      <c r="F244" s="128">
        <f>'Rekap Harian'!H251
+'Rekap Harian'!O251
+'Rekap Harian'!V251
+'Rekap Harian'!AC251
+'Rekap Harian'!AJ251
+'Rekap Harian'!AQ251
+'Rekap Harian'!AX251
+'Rekap Harian'!BE251
+'Rekap Harian'!BL251
+'Rekap Harian'!BS251
+'Rekap Harian'!BZ251
+'Rekap Harian'!CG251
+'Rekap Harian'!CN251
+'Rekap Harian'!CU251
+'Rekap Harian'!DB251
+'Rekap Harian'!DI251
+'Rekap Harian'!DP251
+'Rekap Harian'!DW251
+'Rekap Harian'!ED251
+'Rekap Harian'!EK251
+'Rekap Harian'!ER251
+'Rekap Harian'!EY251
+'Rekap Harian'!FF251
+'Rekap Harian'!FM251
+'Rekap Harian'!FT251
+'Rekap Harian'!GA251
+'Rekap Harian'!GH251
+'Rekap Harian'!GO251
+'Rekap Harian'!GV251
+'Rekap Harian'!HC251
+'Rekap Harian'!HJ251</f>
        <v>0</v>
      </c>
      <c r="G244" s="128">
        <f>'Rekap Harian'!HN251*3%</f>
        <v>0</v>
      </c>
      <c r="H244" s="128">
        <f>'Rekap Harian'!I251
+'Rekap Harian'!J251
+'Rekap Harian'!P251
+'Rekap Harian'!Q251
+'Rekap Harian'!W251
+'Rekap Harian'!X251
+'Rekap Harian'!AD251
+'Rekap Harian'!AE251
+'Rekap Harian'!AK251
+'Rekap Harian'!AL251
+'Rekap Harian'!AR251
+'Rekap Harian'!AS251
+'Rekap Harian'!AY251
+'Rekap Harian'!AZ251
+'Rekap Harian'!BF251
+'Rekap Harian'!BG251
+'Rekap Harian'!BM251
+'Rekap Harian'!BN251
+'Rekap Harian'!BT251
+'Rekap Harian'!BU251
+'Rekap Harian'!CA251
+'Rekap Harian'!CB251
+'Rekap Harian'!CH251
+'Rekap Harian'!CI251
+'Rekap Harian'!CO251
+'Rekap Harian'!CP251
+'Rekap Harian'!CV251
+'Rekap Harian'!CW251
+'Rekap Harian'!DC251
+'Rekap Harian'!DD251
+'Rekap Harian'!DJ251
+'Rekap Harian'!AK251
+'Rekap Harian'!DQ251
+'Rekap Harian'!DR251
+'Rekap Harian'!DX251
+'Rekap Harian'!DY251
+'Rekap Harian'!EE251
+'Rekap Harian'!EF251
+'Rekap Harian'!EL251
+'Rekap Harian'!EM251
+'Rekap Harian'!ES251
+'Rekap Harian'!ET251
+'Rekap Harian'!EZ251
+'Rekap Harian'!FA251
+'Rekap Harian'!FG251
+'Rekap Harian'!FH251
+'Rekap Harian'!FN251
+'Rekap Harian'!FO251
+'Rekap Harian'!FU251
+'Rekap Harian'!FV251
+'Rekap Harian'!GB251
+'Rekap Harian'!GC251
+'Rekap Harian'!GI251
+'Rekap Harian'!GJ251
+'Rekap Harian'!GP251
+'Rekap Harian'!GQ251
+'Rekap Harian'!GW251
+'Rekap Harian'!GX251
+'Rekap Harian'!HD251
+'Rekap Harian'!HE251
+'Rekap Harian'!HK251
+'Rekap Harian'!HL251</f>
        <v>0</v>
      </c>
      <c r="I244" s="128">
        <f>'Daftar Pegawai'!M245</f>
        <v>0</v>
      </c>
      <c r="J244" s="128">
        <f>'Daftar Pegawai'!O245</f>
        <v>0</v>
      </c>
      <c r="K244" s="128">
        <f>'Daftar Pegawai'!Q245</f>
        <v>0</v>
      </c>
      <c r="L244" s="128">
        <f>'Daftar Pegawai'!S245</f>
        <v>0</v>
      </c>
      <c r="M244" s="128">
        <f>'Daftar Pegawai'!U245</f>
        <v>0</v>
      </c>
      <c r="N244" s="128">
        <f t="shared" si="7"/>
        <v>0</v>
      </c>
    </row>
    <row r="245" spans="1:14" x14ac:dyDescent="0.25">
      <c r="A245" s="121">
        <f t="shared" si="6"/>
        <v>242</v>
      </c>
      <c r="B245" s="121">
        <f>'Daftar Pegawai'!B246</f>
        <v>0</v>
      </c>
      <c r="C245" s="121">
        <f>'Daftar Pegawai'!C246</f>
        <v>0</v>
      </c>
      <c r="D245" s="128">
        <f>IF('Rekap Pemotongan'!F249="",0%,100%-'Rekap Pemotongan'!F249)</f>
        <v>1</v>
      </c>
      <c r="E245" s="128">
        <f>'Daftar Pegawai'!K246</f>
        <v>0</v>
      </c>
      <c r="F245" s="128">
        <f>'Rekap Harian'!H252
+'Rekap Harian'!O252
+'Rekap Harian'!V252
+'Rekap Harian'!AC252
+'Rekap Harian'!AJ252
+'Rekap Harian'!AQ252
+'Rekap Harian'!AX252
+'Rekap Harian'!BE252
+'Rekap Harian'!BL252
+'Rekap Harian'!BS252
+'Rekap Harian'!BZ252
+'Rekap Harian'!CG252
+'Rekap Harian'!CN252
+'Rekap Harian'!CU252
+'Rekap Harian'!DB252
+'Rekap Harian'!DI252
+'Rekap Harian'!DP252
+'Rekap Harian'!DW252
+'Rekap Harian'!ED252
+'Rekap Harian'!EK252
+'Rekap Harian'!ER252
+'Rekap Harian'!EY252
+'Rekap Harian'!FF252
+'Rekap Harian'!FM252
+'Rekap Harian'!FT252
+'Rekap Harian'!GA252
+'Rekap Harian'!GH252
+'Rekap Harian'!GO252
+'Rekap Harian'!GV252
+'Rekap Harian'!HC252
+'Rekap Harian'!HJ252</f>
        <v>0</v>
      </c>
      <c r="G245" s="128">
        <f>'Rekap Harian'!HN252*3%</f>
        <v>0</v>
      </c>
      <c r="H245" s="128">
        <f>'Rekap Harian'!I252
+'Rekap Harian'!J252
+'Rekap Harian'!P252
+'Rekap Harian'!Q252
+'Rekap Harian'!W252
+'Rekap Harian'!X252
+'Rekap Harian'!AD252
+'Rekap Harian'!AE252
+'Rekap Harian'!AK252
+'Rekap Harian'!AL252
+'Rekap Harian'!AR252
+'Rekap Harian'!AS252
+'Rekap Harian'!AY252
+'Rekap Harian'!AZ252
+'Rekap Harian'!BF252
+'Rekap Harian'!BG252
+'Rekap Harian'!BM252
+'Rekap Harian'!BN252
+'Rekap Harian'!BT252
+'Rekap Harian'!BU252
+'Rekap Harian'!CA252
+'Rekap Harian'!CB252
+'Rekap Harian'!CH252
+'Rekap Harian'!CI252
+'Rekap Harian'!CO252
+'Rekap Harian'!CP252
+'Rekap Harian'!CV252
+'Rekap Harian'!CW252
+'Rekap Harian'!DC252
+'Rekap Harian'!DD252
+'Rekap Harian'!DJ252
+'Rekap Harian'!AK252
+'Rekap Harian'!DQ252
+'Rekap Harian'!DR252
+'Rekap Harian'!DX252
+'Rekap Harian'!DY252
+'Rekap Harian'!EE252
+'Rekap Harian'!EF252
+'Rekap Harian'!EL252
+'Rekap Harian'!EM252
+'Rekap Harian'!ES252
+'Rekap Harian'!ET252
+'Rekap Harian'!EZ252
+'Rekap Harian'!FA252
+'Rekap Harian'!FG252
+'Rekap Harian'!FH252
+'Rekap Harian'!FN252
+'Rekap Harian'!FO252
+'Rekap Harian'!FU252
+'Rekap Harian'!FV252
+'Rekap Harian'!GB252
+'Rekap Harian'!GC252
+'Rekap Harian'!GI252
+'Rekap Harian'!GJ252
+'Rekap Harian'!GP252
+'Rekap Harian'!GQ252
+'Rekap Harian'!GW252
+'Rekap Harian'!GX252
+'Rekap Harian'!HD252
+'Rekap Harian'!HE252
+'Rekap Harian'!HK252
+'Rekap Harian'!HL252</f>
        <v>0</v>
      </c>
      <c r="I245" s="128">
        <f>'Daftar Pegawai'!M246</f>
        <v>0</v>
      </c>
      <c r="J245" s="128">
        <f>'Daftar Pegawai'!O246</f>
        <v>0</v>
      </c>
      <c r="K245" s="128">
        <f>'Daftar Pegawai'!Q246</f>
        <v>0</v>
      </c>
      <c r="L245" s="128">
        <f>'Daftar Pegawai'!S246</f>
        <v>0</v>
      </c>
      <c r="M245" s="128">
        <f>'Daftar Pegawai'!U246</f>
        <v>0</v>
      </c>
      <c r="N245" s="128">
        <f t="shared" si="7"/>
        <v>0</v>
      </c>
    </row>
    <row r="246" spans="1:14" x14ac:dyDescent="0.25">
      <c r="A246" s="121">
        <f t="shared" si="6"/>
        <v>243</v>
      </c>
      <c r="B246" s="121">
        <f>'Daftar Pegawai'!B247</f>
        <v>0</v>
      </c>
      <c r="C246" s="121">
        <f>'Daftar Pegawai'!C247</f>
        <v>0</v>
      </c>
      <c r="D246" s="128">
        <f>IF('Rekap Pemotongan'!F250="",0%,100%-'Rekap Pemotongan'!F250)</f>
        <v>1</v>
      </c>
      <c r="E246" s="128">
        <f>'Daftar Pegawai'!K247</f>
        <v>0</v>
      </c>
      <c r="F246" s="128">
        <f>'Rekap Harian'!H253
+'Rekap Harian'!O253
+'Rekap Harian'!V253
+'Rekap Harian'!AC253
+'Rekap Harian'!AJ253
+'Rekap Harian'!AQ253
+'Rekap Harian'!AX253
+'Rekap Harian'!BE253
+'Rekap Harian'!BL253
+'Rekap Harian'!BS253
+'Rekap Harian'!BZ253
+'Rekap Harian'!CG253
+'Rekap Harian'!CN253
+'Rekap Harian'!CU253
+'Rekap Harian'!DB253
+'Rekap Harian'!DI253
+'Rekap Harian'!DP253
+'Rekap Harian'!DW253
+'Rekap Harian'!ED253
+'Rekap Harian'!EK253
+'Rekap Harian'!ER253
+'Rekap Harian'!EY253
+'Rekap Harian'!FF253
+'Rekap Harian'!FM253
+'Rekap Harian'!FT253
+'Rekap Harian'!GA253
+'Rekap Harian'!GH253
+'Rekap Harian'!GO253
+'Rekap Harian'!GV253
+'Rekap Harian'!HC253
+'Rekap Harian'!HJ253</f>
        <v>0</v>
      </c>
      <c r="G246" s="128">
        <f>'Rekap Harian'!HN253*3%</f>
        <v>0</v>
      </c>
      <c r="H246" s="128">
        <f>'Rekap Harian'!I253
+'Rekap Harian'!J253
+'Rekap Harian'!P253
+'Rekap Harian'!Q253
+'Rekap Harian'!W253
+'Rekap Harian'!X253
+'Rekap Harian'!AD253
+'Rekap Harian'!AE253
+'Rekap Harian'!AK253
+'Rekap Harian'!AL253
+'Rekap Harian'!AR253
+'Rekap Harian'!AS253
+'Rekap Harian'!AY253
+'Rekap Harian'!AZ253
+'Rekap Harian'!BF253
+'Rekap Harian'!BG253
+'Rekap Harian'!BM253
+'Rekap Harian'!BN253
+'Rekap Harian'!BT253
+'Rekap Harian'!BU253
+'Rekap Harian'!CA253
+'Rekap Harian'!CB253
+'Rekap Harian'!CH253
+'Rekap Harian'!CI253
+'Rekap Harian'!CO253
+'Rekap Harian'!CP253
+'Rekap Harian'!CV253
+'Rekap Harian'!CW253
+'Rekap Harian'!DC253
+'Rekap Harian'!DD253
+'Rekap Harian'!DJ253
+'Rekap Harian'!AK253
+'Rekap Harian'!DQ253
+'Rekap Harian'!DR253
+'Rekap Harian'!DX253
+'Rekap Harian'!DY253
+'Rekap Harian'!EE253
+'Rekap Harian'!EF253
+'Rekap Harian'!EL253
+'Rekap Harian'!EM253
+'Rekap Harian'!ES253
+'Rekap Harian'!ET253
+'Rekap Harian'!EZ253
+'Rekap Harian'!FA253
+'Rekap Harian'!FG253
+'Rekap Harian'!FH253
+'Rekap Harian'!FN253
+'Rekap Harian'!FO253
+'Rekap Harian'!FU253
+'Rekap Harian'!FV253
+'Rekap Harian'!GB253
+'Rekap Harian'!GC253
+'Rekap Harian'!GI253
+'Rekap Harian'!GJ253
+'Rekap Harian'!GP253
+'Rekap Harian'!GQ253
+'Rekap Harian'!GW253
+'Rekap Harian'!GX253
+'Rekap Harian'!HD253
+'Rekap Harian'!HE253
+'Rekap Harian'!HK253
+'Rekap Harian'!HL253</f>
        <v>0</v>
      </c>
      <c r="I246" s="128">
        <f>'Daftar Pegawai'!M247</f>
        <v>0</v>
      </c>
      <c r="J246" s="128">
        <f>'Daftar Pegawai'!O247</f>
        <v>0</v>
      </c>
      <c r="K246" s="128">
        <f>'Daftar Pegawai'!Q247</f>
        <v>0</v>
      </c>
      <c r="L246" s="128">
        <f>'Daftar Pegawai'!S247</f>
        <v>0</v>
      </c>
      <c r="M246" s="128">
        <f>'Daftar Pegawai'!U247</f>
        <v>0</v>
      </c>
      <c r="N246" s="128">
        <f t="shared" si="7"/>
        <v>0</v>
      </c>
    </row>
    <row r="247" spans="1:14" x14ac:dyDescent="0.25">
      <c r="A247" s="121">
        <f t="shared" si="6"/>
        <v>244</v>
      </c>
      <c r="B247" s="121">
        <f>'Daftar Pegawai'!B248</f>
        <v>0</v>
      </c>
      <c r="C247" s="121">
        <f>'Daftar Pegawai'!C248</f>
        <v>0</v>
      </c>
      <c r="D247" s="128">
        <f>IF('Rekap Pemotongan'!F251="",0%,100%-'Rekap Pemotongan'!F251)</f>
        <v>1</v>
      </c>
      <c r="E247" s="128">
        <f>'Daftar Pegawai'!K248</f>
        <v>0</v>
      </c>
      <c r="F247" s="128">
        <f>'Rekap Harian'!H254
+'Rekap Harian'!O254
+'Rekap Harian'!V254
+'Rekap Harian'!AC254
+'Rekap Harian'!AJ254
+'Rekap Harian'!AQ254
+'Rekap Harian'!AX254
+'Rekap Harian'!BE254
+'Rekap Harian'!BL254
+'Rekap Harian'!BS254
+'Rekap Harian'!BZ254
+'Rekap Harian'!CG254
+'Rekap Harian'!CN254
+'Rekap Harian'!CU254
+'Rekap Harian'!DB254
+'Rekap Harian'!DI254
+'Rekap Harian'!DP254
+'Rekap Harian'!DW254
+'Rekap Harian'!ED254
+'Rekap Harian'!EK254
+'Rekap Harian'!ER254
+'Rekap Harian'!EY254
+'Rekap Harian'!FF254
+'Rekap Harian'!FM254
+'Rekap Harian'!FT254
+'Rekap Harian'!GA254
+'Rekap Harian'!GH254
+'Rekap Harian'!GO254
+'Rekap Harian'!GV254
+'Rekap Harian'!HC254
+'Rekap Harian'!HJ254</f>
        <v>0</v>
      </c>
      <c r="G247" s="128">
        <f>'Rekap Harian'!HN254*3%</f>
        <v>0</v>
      </c>
      <c r="H247" s="128">
        <f>'Rekap Harian'!I254
+'Rekap Harian'!J254
+'Rekap Harian'!P254
+'Rekap Harian'!Q254
+'Rekap Harian'!W254
+'Rekap Harian'!X254
+'Rekap Harian'!AD254
+'Rekap Harian'!AE254
+'Rekap Harian'!AK254
+'Rekap Harian'!AL254
+'Rekap Harian'!AR254
+'Rekap Harian'!AS254
+'Rekap Harian'!AY254
+'Rekap Harian'!AZ254
+'Rekap Harian'!BF254
+'Rekap Harian'!BG254
+'Rekap Harian'!BM254
+'Rekap Harian'!BN254
+'Rekap Harian'!BT254
+'Rekap Harian'!BU254
+'Rekap Harian'!CA254
+'Rekap Harian'!CB254
+'Rekap Harian'!CH254
+'Rekap Harian'!CI254
+'Rekap Harian'!CO254
+'Rekap Harian'!CP254
+'Rekap Harian'!CV254
+'Rekap Harian'!CW254
+'Rekap Harian'!DC254
+'Rekap Harian'!DD254
+'Rekap Harian'!DJ254
+'Rekap Harian'!AK254
+'Rekap Harian'!DQ254
+'Rekap Harian'!DR254
+'Rekap Harian'!DX254
+'Rekap Harian'!DY254
+'Rekap Harian'!EE254
+'Rekap Harian'!EF254
+'Rekap Harian'!EL254
+'Rekap Harian'!EM254
+'Rekap Harian'!ES254
+'Rekap Harian'!ET254
+'Rekap Harian'!EZ254
+'Rekap Harian'!FA254
+'Rekap Harian'!FG254
+'Rekap Harian'!FH254
+'Rekap Harian'!FN254
+'Rekap Harian'!FO254
+'Rekap Harian'!FU254
+'Rekap Harian'!FV254
+'Rekap Harian'!GB254
+'Rekap Harian'!GC254
+'Rekap Harian'!GI254
+'Rekap Harian'!GJ254
+'Rekap Harian'!GP254
+'Rekap Harian'!GQ254
+'Rekap Harian'!GW254
+'Rekap Harian'!GX254
+'Rekap Harian'!HD254
+'Rekap Harian'!HE254
+'Rekap Harian'!HK254
+'Rekap Harian'!HL254</f>
        <v>0</v>
      </c>
      <c r="I247" s="128">
        <f>'Daftar Pegawai'!M248</f>
        <v>0</v>
      </c>
      <c r="J247" s="128">
        <f>'Daftar Pegawai'!O248</f>
        <v>0</v>
      </c>
      <c r="K247" s="128">
        <f>'Daftar Pegawai'!Q248</f>
        <v>0</v>
      </c>
      <c r="L247" s="128">
        <f>'Daftar Pegawai'!S248</f>
        <v>0</v>
      </c>
      <c r="M247" s="128">
        <f>'Daftar Pegawai'!U248</f>
        <v>0</v>
      </c>
      <c r="N247" s="128">
        <f t="shared" si="7"/>
        <v>0</v>
      </c>
    </row>
    <row r="248" spans="1:14" x14ac:dyDescent="0.25">
      <c r="A248" s="121">
        <f t="shared" si="6"/>
        <v>245</v>
      </c>
      <c r="B248" s="121">
        <f>'Daftar Pegawai'!B249</f>
        <v>0</v>
      </c>
      <c r="C248" s="121">
        <f>'Daftar Pegawai'!C249</f>
        <v>0</v>
      </c>
      <c r="D248" s="128">
        <f>IF('Rekap Pemotongan'!F252="",0%,100%-'Rekap Pemotongan'!F252)</f>
        <v>1</v>
      </c>
      <c r="E248" s="128">
        <f>'Daftar Pegawai'!K249</f>
        <v>0</v>
      </c>
      <c r="F248" s="128">
        <f>'Rekap Harian'!H255
+'Rekap Harian'!O255
+'Rekap Harian'!V255
+'Rekap Harian'!AC255
+'Rekap Harian'!AJ255
+'Rekap Harian'!AQ255
+'Rekap Harian'!AX255
+'Rekap Harian'!BE255
+'Rekap Harian'!BL255
+'Rekap Harian'!BS255
+'Rekap Harian'!BZ255
+'Rekap Harian'!CG255
+'Rekap Harian'!CN255
+'Rekap Harian'!CU255
+'Rekap Harian'!DB255
+'Rekap Harian'!DI255
+'Rekap Harian'!DP255
+'Rekap Harian'!DW255
+'Rekap Harian'!ED255
+'Rekap Harian'!EK255
+'Rekap Harian'!ER255
+'Rekap Harian'!EY255
+'Rekap Harian'!FF255
+'Rekap Harian'!FM255
+'Rekap Harian'!FT255
+'Rekap Harian'!GA255
+'Rekap Harian'!GH255
+'Rekap Harian'!GO255
+'Rekap Harian'!GV255
+'Rekap Harian'!HC255
+'Rekap Harian'!HJ255</f>
        <v>0</v>
      </c>
      <c r="G248" s="128">
        <f>'Rekap Harian'!HN255*3%</f>
        <v>0</v>
      </c>
      <c r="H248" s="128">
        <f>'Rekap Harian'!I255
+'Rekap Harian'!J255
+'Rekap Harian'!P255
+'Rekap Harian'!Q255
+'Rekap Harian'!W255
+'Rekap Harian'!X255
+'Rekap Harian'!AD255
+'Rekap Harian'!AE255
+'Rekap Harian'!AK255
+'Rekap Harian'!AL255
+'Rekap Harian'!AR255
+'Rekap Harian'!AS255
+'Rekap Harian'!AY255
+'Rekap Harian'!AZ255
+'Rekap Harian'!BF255
+'Rekap Harian'!BG255
+'Rekap Harian'!BM255
+'Rekap Harian'!BN255
+'Rekap Harian'!BT255
+'Rekap Harian'!BU255
+'Rekap Harian'!CA255
+'Rekap Harian'!CB255
+'Rekap Harian'!CH255
+'Rekap Harian'!CI255
+'Rekap Harian'!CO255
+'Rekap Harian'!CP255
+'Rekap Harian'!CV255
+'Rekap Harian'!CW255
+'Rekap Harian'!DC255
+'Rekap Harian'!DD255
+'Rekap Harian'!DJ255
+'Rekap Harian'!AK255
+'Rekap Harian'!DQ255
+'Rekap Harian'!DR255
+'Rekap Harian'!DX255
+'Rekap Harian'!DY255
+'Rekap Harian'!EE255
+'Rekap Harian'!EF255
+'Rekap Harian'!EL255
+'Rekap Harian'!EM255
+'Rekap Harian'!ES255
+'Rekap Harian'!ET255
+'Rekap Harian'!EZ255
+'Rekap Harian'!FA255
+'Rekap Harian'!FG255
+'Rekap Harian'!FH255
+'Rekap Harian'!FN255
+'Rekap Harian'!FO255
+'Rekap Harian'!FU255
+'Rekap Harian'!FV255
+'Rekap Harian'!GB255
+'Rekap Harian'!GC255
+'Rekap Harian'!GI255
+'Rekap Harian'!GJ255
+'Rekap Harian'!GP255
+'Rekap Harian'!GQ255
+'Rekap Harian'!GW255
+'Rekap Harian'!GX255
+'Rekap Harian'!HD255
+'Rekap Harian'!HE255
+'Rekap Harian'!HK255
+'Rekap Harian'!HL255</f>
        <v>0</v>
      </c>
      <c r="I248" s="128">
        <f>'Daftar Pegawai'!M249</f>
        <v>0</v>
      </c>
      <c r="J248" s="128">
        <f>'Daftar Pegawai'!O249</f>
        <v>0</v>
      </c>
      <c r="K248" s="128">
        <f>'Daftar Pegawai'!Q249</f>
        <v>0</v>
      </c>
      <c r="L248" s="128">
        <f>'Daftar Pegawai'!S249</f>
        <v>0</v>
      </c>
      <c r="M248" s="128">
        <f>'Daftar Pegawai'!U249</f>
        <v>0</v>
      </c>
      <c r="N248" s="128">
        <f t="shared" si="7"/>
        <v>0</v>
      </c>
    </row>
    <row r="249" spans="1:14" x14ac:dyDescent="0.25">
      <c r="A249" s="121">
        <f t="shared" si="6"/>
        <v>246</v>
      </c>
      <c r="B249" s="121">
        <f>'Daftar Pegawai'!B250</f>
        <v>0</v>
      </c>
      <c r="C249" s="121">
        <f>'Daftar Pegawai'!C250</f>
        <v>0</v>
      </c>
      <c r="D249" s="128">
        <f>IF('Rekap Pemotongan'!F253="",0%,100%-'Rekap Pemotongan'!F253)</f>
        <v>1</v>
      </c>
      <c r="E249" s="128">
        <f>'Daftar Pegawai'!K250</f>
        <v>0</v>
      </c>
      <c r="F249" s="128">
        <f>'Rekap Harian'!H256
+'Rekap Harian'!O256
+'Rekap Harian'!V256
+'Rekap Harian'!AC256
+'Rekap Harian'!AJ256
+'Rekap Harian'!AQ256
+'Rekap Harian'!AX256
+'Rekap Harian'!BE256
+'Rekap Harian'!BL256
+'Rekap Harian'!BS256
+'Rekap Harian'!BZ256
+'Rekap Harian'!CG256
+'Rekap Harian'!CN256
+'Rekap Harian'!CU256
+'Rekap Harian'!DB256
+'Rekap Harian'!DI256
+'Rekap Harian'!DP256
+'Rekap Harian'!DW256
+'Rekap Harian'!ED256
+'Rekap Harian'!EK256
+'Rekap Harian'!ER256
+'Rekap Harian'!EY256
+'Rekap Harian'!FF256
+'Rekap Harian'!FM256
+'Rekap Harian'!FT256
+'Rekap Harian'!GA256
+'Rekap Harian'!GH256
+'Rekap Harian'!GO256
+'Rekap Harian'!GV256
+'Rekap Harian'!HC256
+'Rekap Harian'!HJ256</f>
        <v>0</v>
      </c>
      <c r="G249" s="128">
        <f>'Rekap Harian'!HN256*3%</f>
        <v>0</v>
      </c>
      <c r="H249" s="128">
        <f>'Rekap Harian'!I256
+'Rekap Harian'!J256
+'Rekap Harian'!P256
+'Rekap Harian'!Q256
+'Rekap Harian'!W256
+'Rekap Harian'!X256
+'Rekap Harian'!AD256
+'Rekap Harian'!AE256
+'Rekap Harian'!AK256
+'Rekap Harian'!AL256
+'Rekap Harian'!AR256
+'Rekap Harian'!AS256
+'Rekap Harian'!AY256
+'Rekap Harian'!AZ256
+'Rekap Harian'!BF256
+'Rekap Harian'!BG256
+'Rekap Harian'!BM256
+'Rekap Harian'!BN256
+'Rekap Harian'!BT256
+'Rekap Harian'!BU256
+'Rekap Harian'!CA256
+'Rekap Harian'!CB256
+'Rekap Harian'!CH256
+'Rekap Harian'!CI256
+'Rekap Harian'!CO256
+'Rekap Harian'!CP256
+'Rekap Harian'!CV256
+'Rekap Harian'!CW256
+'Rekap Harian'!DC256
+'Rekap Harian'!DD256
+'Rekap Harian'!DJ256
+'Rekap Harian'!AK256
+'Rekap Harian'!DQ256
+'Rekap Harian'!DR256
+'Rekap Harian'!DX256
+'Rekap Harian'!DY256
+'Rekap Harian'!EE256
+'Rekap Harian'!EF256
+'Rekap Harian'!EL256
+'Rekap Harian'!EM256
+'Rekap Harian'!ES256
+'Rekap Harian'!ET256
+'Rekap Harian'!EZ256
+'Rekap Harian'!FA256
+'Rekap Harian'!FG256
+'Rekap Harian'!FH256
+'Rekap Harian'!FN256
+'Rekap Harian'!FO256
+'Rekap Harian'!FU256
+'Rekap Harian'!FV256
+'Rekap Harian'!GB256
+'Rekap Harian'!GC256
+'Rekap Harian'!GI256
+'Rekap Harian'!GJ256
+'Rekap Harian'!GP256
+'Rekap Harian'!GQ256
+'Rekap Harian'!GW256
+'Rekap Harian'!GX256
+'Rekap Harian'!HD256
+'Rekap Harian'!HE256
+'Rekap Harian'!HK256
+'Rekap Harian'!HL256</f>
        <v>0</v>
      </c>
      <c r="I249" s="128">
        <f>'Daftar Pegawai'!M250</f>
        <v>0</v>
      </c>
      <c r="J249" s="128">
        <f>'Daftar Pegawai'!O250</f>
        <v>0</v>
      </c>
      <c r="K249" s="128">
        <f>'Daftar Pegawai'!Q250</f>
        <v>0</v>
      </c>
      <c r="L249" s="128">
        <f>'Daftar Pegawai'!S250</f>
        <v>0</v>
      </c>
      <c r="M249" s="128">
        <f>'Daftar Pegawai'!U250</f>
        <v>0</v>
      </c>
      <c r="N249" s="128">
        <f t="shared" si="7"/>
        <v>0</v>
      </c>
    </row>
    <row r="250" spans="1:14" x14ac:dyDescent="0.25">
      <c r="A250" s="121">
        <f t="shared" si="6"/>
        <v>247</v>
      </c>
      <c r="B250" s="121">
        <f>'Daftar Pegawai'!B251</f>
        <v>0</v>
      </c>
      <c r="C250" s="121">
        <f>'Daftar Pegawai'!C251</f>
        <v>0</v>
      </c>
      <c r="D250" s="128">
        <f>IF('Rekap Pemotongan'!F254="",0%,100%-'Rekap Pemotongan'!F254)</f>
        <v>1</v>
      </c>
      <c r="E250" s="128">
        <f>'Daftar Pegawai'!K251</f>
        <v>0</v>
      </c>
      <c r="F250" s="128">
        <f>'Rekap Harian'!H257
+'Rekap Harian'!O257
+'Rekap Harian'!V257
+'Rekap Harian'!AC257
+'Rekap Harian'!AJ257
+'Rekap Harian'!AQ257
+'Rekap Harian'!AX257
+'Rekap Harian'!BE257
+'Rekap Harian'!BL257
+'Rekap Harian'!BS257
+'Rekap Harian'!BZ257
+'Rekap Harian'!CG257
+'Rekap Harian'!CN257
+'Rekap Harian'!CU257
+'Rekap Harian'!DB257
+'Rekap Harian'!DI257
+'Rekap Harian'!DP257
+'Rekap Harian'!DW257
+'Rekap Harian'!ED257
+'Rekap Harian'!EK257
+'Rekap Harian'!ER257
+'Rekap Harian'!EY257
+'Rekap Harian'!FF257
+'Rekap Harian'!FM257
+'Rekap Harian'!FT257
+'Rekap Harian'!GA257
+'Rekap Harian'!GH257
+'Rekap Harian'!GO257
+'Rekap Harian'!GV257
+'Rekap Harian'!HC257
+'Rekap Harian'!HJ257</f>
        <v>0</v>
      </c>
      <c r="G250" s="128">
        <f>'Rekap Harian'!HN257*3%</f>
        <v>0</v>
      </c>
      <c r="H250" s="128">
        <f>'Rekap Harian'!I257
+'Rekap Harian'!J257
+'Rekap Harian'!P257
+'Rekap Harian'!Q257
+'Rekap Harian'!W257
+'Rekap Harian'!X257
+'Rekap Harian'!AD257
+'Rekap Harian'!AE257
+'Rekap Harian'!AK257
+'Rekap Harian'!AL257
+'Rekap Harian'!AR257
+'Rekap Harian'!AS257
+'Rekap Harian'!AY257
+'Rekap Harian'!AZ257
+'Rekap Harian'!BF257
+'Rekap Harian'!BG257
+'Rekap Harian'!BM257
+'Rekap Harian'!BN257
+'Rekap Harian'!BT257
+'Rekap Harian'!BU257
+'Rekap Harian'!CA257
+'Rekap Harian'!CB257
+'Rekap Harian'!CH257
+'Rekap Harian'!CI257
+'Rekap Harian'!CO257
+'Rekap Harian'!CP257
+'Rekap Harian'!CV257
+'Rekap Harian'!CW257
+'Rekap Harian'!DC257
+'Rekap Harian'!DD257
+'Rekap Harian'!DJ257
+'Rekap Harian'!AK257
+'Rekap Harian'!DQ257
+'Rekap Harian'!DR257
+'Rekap Harian'!DX257
+'Rekap Harian'!DY257
+'Rekap Harian'!EE257
+'Rekap Harian'!EF257
+'Rekap Harian'!EL257
+'Rekap Harian'!EM257
+'Rekap Harian'!ES257
+'Rekap Harian'!ET257
+'Rekap Harian'!EZ257
+'Rekap Harian'!FA257
+'Rekap Harian'!FG257
+'Rekap Harian'!FH257
+'Rekap Harian'!FN257
+'Rekap Harian'!FO257
+'Rekap Harian'!FU257
+'Rekap Harian'!FV257
+'Rekap Harian'!GB257
+'Rekap Harian'!GC257
+'Rekap Harian'!GI257
+'Rekap Harian'!GJ257
+'Rekap Harian'!GP257
+'Rekap Harian'!GQ257
+'Rekap Harian'!GW257
+'Rekap Harian'!GX257
+'Rekap Harian'!HD257
+'Rekap Harian'!HE257
+'Rekap Harian'!HK257
+'Rekap Harian'!HL257</f>
        <v>0</v>
      </c>
      <c r="I250" s="128">
        <f>'Daftar Pegawai'!M251</f>
        <v>0</v>
      </c>
      <c r="J250" s="128">
        <f>'Daftar Pegawai'!O251</f>
        <v>0</v>
      </c>
      <c r="K250" s="128">
        <f>'Daftar Pegawai'!Q251</f>
        <v>0</v>
      </c>
      <c r="L250" s="128">
        <f>'Daftar Pegawai'!S251</f>
        <v>0</v>
      </c>
      <c r="M250" s="128">
        <f>'Daftar Pegawai'!U251</f>
        <v>0</v>
      </c>
      <c r="N250" s="128">
        <f t="shared" si="7"/>
        <v>0</v>
      </c>
    </row>
    <row r="251" spans="1:14" x14ac:dyDescent="0.25">
      <c r="A251" s="121">
        <f t="shared" si="6"/>
        <v>248</v>
      </c>
      <c r="B251" s="121">
        <f>'Daftar Pegawai'!B252</f>
        <v>0</v>
      </c>
      <c r="C251" s="121">
        <f>'Daftar Pegawai'!C252</f>
        <v>0</v>
      </c>
      <c r="D251" s="128">
        <f>IF('Rekap Pemotongan'!F255="",0%,100%-'Rekap Pemotongan'!F255)</f>
        <v>1</v>
      </c>
      <c r="E251" s="128">
        <f>'Daftar Pegawai'!K252</f>
        <v>0</v>
      </c>
      <c r="F251" s="128">
        <f>'Rekap Harian'!H258
+'Rekap Harian'!O258
+'Rekap Harian'!V258
+'Rekap Harian'!AC258
+'Rekap Harian'!AJ258
+'Rekap Harian'!AQ258
+'Rekap Harian'!AX258
+'Rekap Harian'!BE258
+'Rekap Harian'!BL258
+'Rekap Harian'!BS258
+'Rekap Harian'!BZ258
+'Rekap Harian'!CG258
+'Rekap Harian'!CN258
+'Rekap Harian'!CU258
+'Rekap Harian'!DB258
+'Rekap Harian'!DI258
+'Rekap Harian'!DP258
+'Rekap Harian'!DW258
+'Rekap Harian'!ED258
+'Rekap Harian'!EK258
+'Rekap Harian'!ER258
+'Rekap Harian'!EY258
+'Rekap Harian'!FF258
+'Rekap Harian'!FM258
+'Rekap Harian'!FT258
+'Rekap Harian'!GA258
+'Rekap Harian'!GH258
+'Rekap Harian'!GO258
+'Rekap Harian'!GV258
+'Rekap Harian'!HC258
+'Rekap Harian'!HJ258</f>
        <v>0</v>
      </c>
      <c r="G251" s="128">
        <f>'Rekap Harian'!HN258*3%</f>
        <v>0</v>
      </c>
      <c r="H251" s="128">
        <f>'Rekap Harian'!I258
+'Rekap Harian'!J258
+'Rekap Harian'!P258
+'Rekap Harian'!Q258
+'Rekap Harian'!W258
+'Rekap Harian'!X258
+'Rekap Harian'!AD258
+'Rekap Harian'!AE258
+'Rekap Harian'!AK258
+'Rekap Harian'!AL258
+'Rekap Harian'!AR258
+'Rekap Harian'!AS258
+'Rekap Harian'!AY258
+'Rekap Harian'!AZ258
+'Rekap Harian'!BF258
+'Rekap Harian'!BG258
+'Rekap Harian'!BM258
+'Rekap Harian'!BN258
+'Rekap Harian'!BT258
+'Rekap Harian'!BU258
+'Rekap Harian'!CA258
+'Rekap Harian'!CB258
+'Rekap Harian'!CH258
+'Rekap Harian'!CI258
+'Rekap Harian'!CO258
+'Rekap Harian'!CP258
+'Rekap Harian'!CV258
+'Rekap Harian'!CW258
+'Rekap Harian'!DC258
+'Rekap Harian'!DD258
+'Rekap Harian'!DJ258
+'Rekap Harian'!AK258
+'Rekap Harian'!DQ258
+'Rekap Harian'!DR258
+'Rekap Harian'!DX258
+'Rekap Harian'!DY258
+'Rekap Harian'!EE258
+'Rekap Harian'!EF258
+'Rekap Harian'!EL258
+'Rekap Harian'!EM258
+'Rekap Harian'!ES258
+'Rekap Harian'!ET258
+'Rekap Harian'!EZ258
+'Rekap Harian'!FA258
+'Rekap Harian'!FG258
+'Rekap Harian'!FH258
+'Rekap Harian'!FN258
+'Rekap Harian'!FO258
+'Rekap Harian'!FU258
+'Rekap Harian'!FV258
+'Rekap Harian'!GB258
+'Rekap Harian'!GC258
+'Rekap Harian'!GI258
+'Rekap Harian'!GJ258
+'Rekap Harian'!GP258
+'Rekap Harian'!GQ258
+'Rekap Harian'!GW258
+'Rekap Harian'!GX258
+'Rekap Harian'!HD258
+'Rekap Harian'!HE258
+'Rekap Harian'!HK258
+'Rekap Harian'!HL258</f>
        <v>0</v>
      </c>
      <c r="I251" s="128">
        <f>'Daftar Pegawai'!M252</f>
        <v>0</v>
      </c>
      <c r="J251" s="128">
        <f>'Daftar Pegawai'!O252</f>
        <v>0</v>
      </c>
      <c r="K251" s="128">
        <f>'Daftar Pegawai'!Q252</f>
        <v>0</v>
      </c>
      <c r="L251" s="128">
        <f>'Daftar Pegawai'!S252</f>
        <v>0</v>
      </c>
      <c r="M251" s="128">
        <f>'Daftar Pegawai'!U252</f>
        <v>0</v>
      </c>
      <c r="N251" s="128">
        <f t="shared" si="7"/>
        <v>0</v>
      </c>
    </row>
    <row r="252" spans="1:14" x14ac:dyDescent="0.25">
      <c r="A252" s="121">
        <f t="shared" si="6"/>
        <v>249</v>
      </c>
      <c r="B252" s="121">
        <f>'Daftar Pegawai'!B253</f>
        <v>0</v>
      </c>
      <c r="C252" s="121">
        <f>'Daftar Pegawai'!C253</f>
        <v>0</v>
      </c>
      <c r="D252" s="128">
        <f>IF('Rekap Pemotongan'!F256="",0%,100%-'Rekap Pemotongan'!F256)</f>
        <v>1</v>
      </c>
      <c r="E252" s="128">
        <f>'Daftar Pegawai'!K253</f>
        <v>0</v>
      </c>
      <c r="F252" s="128">
        <f>'Rekap Harian'!H259
+'Rekap Harian'!O259
+'Rekap Harian'!V259
+'Rekap Harian'!AC259
+'Rekap Harian'!AJ259
+'Rekap Harian'!AQ259
+'Rekap Harian'!AX259
+'Rekap Harian'!BE259
+'Rekap Harian'!BL259
+'Rekap Harian'!BS259
+'Rekap Harian'!BZ259
+'Rekap Harian'!CG259
+'Rekap Harian'!CN259
+'Rekap Harian'!CU259
+'Rekap Harian'!DB259
+'Rekap Harian'!DI259
+'Rekap Harian'!DP259
+'Rekap Harian'!DW259
+'Rekap Harian'!ED259
+'Rekap Harian'!EK259
+'Rekap Harian'!ER259
+'Rekap Harian'!EY259
+'Rekap Harian'!FF259
+'Rekap Harian'!FM259
+'Rekap Harian'!FT259
+'Rekap Harian'!GA259
+'Rekap Harian'!GH259
+'Rekap Harian'!GO259
+'Rekap Harian'!GV259
+'Rekap Harian'!HC259
+'Rekap Harian'!HJ259</f>
        <v>0</v>
      </c>
      <c r="G252" s="128">
        <f>'Rekap Harian'!HN259*3%</f>
        <v>0</v>
      </c>
      <c r="H252" s="128">
        <f>'Rekap Harian'!I259
+'Rekap Harian'!J259
+'Rekap Harian'!P259
+'Rekap Harian'!Q259
+'Rekap Harian'!W259
+'Rekap Harian'!X259
+'Rekap Harian'!AD259
+'Rekap Harian'!AE259
+'Rekap Harian'!AK259
+'Rekap Harian'!AL259
+'Rekap Harian'!AR259
+'Rekap Harian'!AS259
+'Rekap Harian'!AY259
+'Rekap Harian'!AZ259
+'Rekap Harian'!BF259
+'Rekap Harian'!BG259
+'Rekap Harian'!BM259
+'Rekap Harian'!BN259
+'Rekap Harian'!BT259
+'Rekap Harian'!BU259
+'Rekap Harian'!CA259
+'Rekap Harian'!CB259
+'Rekap Harian'!CH259
+'Rekap Harian'!CI259
+'Rekap Harian'!CO259
+'Rekap Harian'!CP259
+'Rekap Harian'!CV259
+'Rekap Harian'!CW259
+'Rekap Harian'!DC259
+'Rekap Harian'!DD259
+'Rekap Harian'!DJ259
+'Rekap Harian'!AK259
+'Rekap Harian'!DQ259
+'Rekap Harian'!DR259
+'Rekap Harian'!DX259
+'Rekap Harian'!DY259
+'Rekap Harian'!EE259
+'Rekap Harian'!EF259
+'Rekap Harian'!EL259
+'Rekap Harian'!EM259
+'Rekap Harian'!ES259
+'Rekap Harian'!ET259
+'Rekap Harian'!EZ259
+'Rekap Harian'!FA259
+'Rekap Harian'!FG259
+'Rekap Harian'!FH259
+'Rekap Harian'!FN259
+'Rekap Harian'!FO259
+'Rekap Harian'!FU259
+'Rekap Harian'!FV259
+'Rekap Harian'!GB259
+'Rekap Harian'!GC259
+'Rekap Harian'!GI259
+'Rekap Harian'!GJ259
+'Rekap Harian'!GP259
+'Rekap Harian'!GQ259
+'Rekap Harian'!GW259
+'Rekap Harian'!GX259
+'Rekap Harian'!HD259
+'Rekap Harian'!HE259
+'Rekap Harian'!HK259
+'Rekap Harian'!HL259</f>
        <v>0</v>
      </c>
      <c r="I252" s="128">
        <f>'Daftar Pegawai'!M253</f>
        <v>0</v>
      </c>
      <c r="J252" s="128">
        <f>'Daftar Pegawai'!O253</f>
        <v>0</v>
      </c>
      <c r="K252" s="128">
        <f>'Daftar Pegawai'!Q253</f>
        <v>0</v>
      </c>
      <c r="L252" s="128">
        <f>'Daftar Pegawai'!S253</f>
        <v>0</v>
      </c>
      <c r="M252" s="128">
        <f>'Daftar Pegawai'!U253</f>
        <v>0</v>
      </c>
      <c r="N252" s="128">
        <f t="shared" si="7"/>
        <v>0</v>
      </c>
    </row>
    <row r="253" spans="1:14" x14ac:dyDescent="0.25">
      <c r="A253" s="121">
        <f t="shared" si="6"/>
        <v>250</v>
      </c>
      <c r="B253" s="121">
        <f>'Daftar Pegawai'!B254</f>
        <v>0</v>
      </c>
      <c r="C253" s="121">
        <f>'Daftar Pegawai'!C254</f>
        <v>0</v>
      </c>
      <c r="D253" s="128">
        <f>IF('Rekap Pemotongan'!F257="",0%,100%-'Rekap Pemotongan'!F257)</f>
        <v>1</v>
      </c>
      <c r="E253" s="128">
        <f>'Daftar Pegawai'!K254</f>
        <v>0</v>
      </c>
      <c r="F253" s="128">
        <f>'Rekap Harian'!H260
+'Rekap Harian'!O260
+'Rekap Harian'!V260
+'Rekap Harian'!AC260
+'Rekap Harian'!AJ260
+'Rekap Harian'!AQ260
+'Rekap Harian'!AX260
+'Rekap Harian'!BE260
+'Rekap Harian'!BL260
+'Rekap Harian'!BS260
+'Rekap Harian'!BZ260
+'Rekap Harian'!CG260
+'Rekap Harian'!CN260
+'Rekap Harian'!CU260
+'Rekap Harian'!DB260
+'Rekap Harian'!DI260
+'Rekap Harian'!DP260
+'Rekap Harian'!DW260
+'Rekap Harian'!ED260
+'Rekap Harian'!EK260
+'Rekap Harian'!ER260
+'Rekap Harian'!EY260
+'Rekap Harian'!FF260
+'Rekap Harian'!FM260
+'Rekap Harian'!FT260
+'Rekap Harian'!GA260
+'Rekap Harian'!GH260
+'Rekap Harian'!GO260
+'Rekap Harian'!GV260
+'Rekap Harian'!HC260
+'Rekap Harian'!HJ260</f>
        <v>0</v>
      </c>
      <c r="G253" s="128">
        <f>'Rekap Harian'!HN260*3%</f>
        <v>0</v>
      </c>
      <c r="H253" s="128">
        <f>'Rekap Harian'!I260
+'Rekap Harian'!J260
+'Rekap Harian'!P260
+'Rekap Harian'!Q260
+'Rekap Harian'!W260
+'Rekap Harian'!X260
+'Rekap Harian'!AD260
+'Rekap Harian'!AE260
+'Rekap Harian'!AK260
+'Rekap Harian'!AL260
+'Rekap Harian'!AR260
+'Rekap Harian'!AS260
+'Rekap Harian'!AY260
+'Rekap Harian'!AZ260
+'Rekap Harian'!BF260
+'Rekap Harian'!BG260
+'Rekap Harian'!BM260
+'Rekap Harian'!BN260
+'Rekap Harian'!BT260
+'Rekap Harian'!BU260
+'Rekap Harian'!CA260
+'Rekap Harian'!CB260
+'Rekap Harian'!CH260
+'Rekap Harian'!CI260
+'Rekap Harian'!CO260
+'Rekap Harian'!CP260
+'Rekap Harian'!CV260
+'Rekap Harian'!CW260
+'Rekap Harian'!DC260
+'Rekap Harian'!DD260
+'Rekap Harian'!DJ260
+'Rekap Harian'!AK260
+'Rekap Harian'!DQ260
+'Rekap Harian'!DR260
+'Rekap Harian'!DX260
+'Rekap Harian'!DY260
+'Rekap Harian'!EE260
+'Rekap Harian'!EF260
+'Rekap Harian'!EL260
+'Rekap Harian'!EM260
+'Rekap Harian'!ES260
+'Rekap Harian'!ET260
+'Rekap Harian'!EZ260
+'Rekap Harian'!FA260
+'Rekap Harian'!FG260
+'Rekap Harian'!FH260
+'Rekap Harian'!FN260
+'Rekap Harian'!FO260
+'Rekap Harian'!FU260
+'Rekap Harian'!FV260
+'Rekap Harian'!GB260
+'Rekap Harian'!GC260
+'Rekap Harian'!GI260
+'Rekap Harian'!GJ260
+'Rekap Harian'!GP260
+'Rekap Harian'!GQ260
+'Rekap Harian'!GW260
+'Rekap Harian'!GX260
+'Rekap Harian'!HD260
+'Rekap Harian'!HE260
+'Rekap Harian'!HK260
+'Rekap Harian'!HL260</f>
        <v>0</v>
      </c>
      <c r="I253" s="128">
        <f>'Daftar Pegawai'!M254</f>
        <v>0</v>
      </c>
      <c r="J253" s="128">
        <f>'Daftar Pegawai'!O254</f>
        <v>0</v>
      </c>
      <c r="K253" s="128">
        <f>'Daftar Pegawai'!Q254</f>
        <v>0</v>
      </c>
      <c r="L253" s="128">
        <f>'Daftar Pegawai'!S254</f>
        <v>0</v>
      </c>
      <c r="M253" s="128">
        <f>'Daftar Pegawai'!U254</f>
        <v>0</v>
      </c>
      <c r="N253" s="128">
        <f t="shared" si="7"/>
        <v>0</v>
      </c>
    </row>
  </sheetData>
  <sheetProtection password="CC3D" sheet="1" objects="1" scenarios="1" formatRows="0"/>
  <mergeCells count="5">
    <mergeCell ref="A2:A3"/>
    <mergeCell ref="B2:B3"/>
    <mergeCell ref="C2:C3"/>
    <mergeCell ref="D2:D3"/>
    <mergeCell ref="E2:N2"/>
  </mergeCells>
  <pageMargins left="0.7" right="0.7" top="0.75" bottom="0.75" header="0.3" footer="0.3"/>
  <pageSetup paperSize="40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R312"/>
  <sheetViews>
    <sheetView zoomScaleNormal="100" workbookViewId="0">
      <pane ySplit="7" topLeftCell="A8" activePane="bottomLeft" state="frozen"/>
      <selection pane="bottomLeft" activeCell="D8" sqref="D8"/>
    </sheetView>
  </sheetViews>
  <sheetFormatPr defaultRowHeight="12.75" x14ac:dyDescent="0.2"/>
  <cols>
    <col min="1" max="1" width="6.7109375" style="60" customWidth="1"/>
    <col min="2" max="2" width="27.140625" style="60" bestFit="1" customWidth="1"/>
    <col min="3" max="3" width="7.7109375" style="95" bestFit="1" customWidth="1"/>
    <col min="4" max="4" width="14.140625" style="60" customWidth="1"/>
    <col min="5" max="5" width="19.140625" style="60" customWidth="1"/>
    <col min="6" max="6" width="5.7109375" style="60" customWidth="1"/>
    <col min="7" max="7" width="13" style="60" customWidth="1"/>
    <col min="8" max="8" width="15" style="60" bestFit="1" customWidth="1"/>
    <col min="9" max="9" width="14.28515625" style="60" customWidth="1"/>
    <col min="10" max="10" width="12.7109375" style="60" bestFit="1" customWidth="1"/>
    <col min="11" max="11" width="13" style="60" customWidth="1"/>
    <col min="12" max="12" width="15.85546875" style="60" bestFit="1" customWidth="1"/>
    <col min="13" max="13" width="13.85546875" style="60" hidden="1" customWidth="1"/>
    <col min="14" max="14" width="13.85546875" style="60" customWidth="1"/>
    <col min="15" max="15" width="11.7109375" style="60" bestFit="1" customWidth="1"/>
    <col min="16" max="16" width="18.7109375" style="60" customWidth="1"/>
    <col min="17" max="17" width="24.5703125" style="60" customWidth="1"/>
    <col min="18" max="18" width="20.5703125" style="60" customWidth="1"/>
    <col min="19" max="19" width="3.140625" style="60" customWidth="1"/>
    <col min="20" max="16384" width="9.140625" style="60"/>
  </cols>
  <sheetData>
    <row r="1" spans="1:18" ht="38.25" customHeight="1" x14ac:dyDescent="0.2">
      <c r="A1" s="150"/>
      <c r="B1" s="282" t="str">
        <f>"DAFTAR REKAPITULASI PEMOTONGAN TPP ASN PADA "&amp; 'Form TTD'!C2 &amp;CHAR(10)&amp;
"SESUAI SK BUPATI PIDIE JAYA NOMOR : " &amp; 'Form TTD'!C31</f>
        <v>DAFTAR REKAPITULASI PEMOTONGAN TPP ASN PADA ISI NAMA BADAN/DINAS/KANTOR/SEKRETARIAT
SESUAI SK BUPATI PIDIE JAYA NOMOR : .../..../2022 TANGGAL .. ........ 2022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18" s="55" customFormat="1" x14ac:dyDescent="0.2">
      <c r="C2" s="86"/>
    </row>
    <row r="3" spans="1:18" s="86" customFormat="1" ht="24" customHeight="1" x14ac:dyDescent="0.2">
      <c r="B3" s="150" t="str">
        <f>"BULAN : " &amp; 'Rekap Harian'!C3</f>
        <v xml:space="preserve">BULAN : </v>
      </c>
      <c r="C3" s="205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18" s="55" customFormat="1" ht="43.5" customHeight="1" x14ac:dyDescent="0.2">
      <c r="A4" s="131"/>
      <c r="B4" s="283" t="str">
        <f>"KODE REKENING" &amp; CHAR(10) &amp; 'Form TTD'!C9 &amp; CHAR(10) &amp; 'Form TTD'!C10</f>
        <v>KODE REKENING
1.1.1.1.0
2.2.2.2.0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</row>
    <row r="5" spans="1:18" s="87" customFormat="1" ht="32.25" customHeight="1" x14ac:dyDescent="0.25">
      <c r="A5" s="284" t="s">
        <v>0</v>
      </c>
      <c r="B5" s="284" t="s">
        <v>220</v>
      </c>
      <c r="C5" s="285" t="s">
        <v>217</v>
      </c>
      <c r="D5" s="285" t="s">
        <v>108</v>
      </c>
      <c r="E5" s="287" t="s">
        <v>109</v>
      </c>
      <c r="F5" s="287" t="s">
        <v>110</v>
      </c>
      <c r="G5" s="285" t="s">
        <v>111</v>
      </c>
      <c r="H5" s="289" t="s">
        <v>112</v>
      </c>
      <c r="I5" s="290"/>
      <c r="J5" s="291"/>
      <c r="K5" s="285" t="s">
        <v>113</v>
      </c>
      <c r="L5" s="284" t="s">
        <v>114</v>
      </c>
      <c r="M5" s="203" t="s">
        <v>212</v>
      </c>
      <c r="N5" s="284" t="s">
        <v>115</v>
      </c>
      <c r="O5" s="284" t="s">
        <v>211</v>
      </c>
      <c r="P5" s="284" t="s">
        <v>116</v>
      </c>
      <c r="Q5" s="284" t="s">
        <v>117</v>
      </c>
      <c r="R5" s="284" t="s">
        <v>118</v>
      </c>
    </row>
    <row r="6" spans="1:18" s="87" customFormat="1" ht="38.25" x14ac:dyDescent="0.25">
      <c r="A6" s="284"/>
      <c r="B6" s="284"/>
      <c r="C6" s="286"/>
      <c r="D6" s="286"/>
      <c r="E6" s="287"/>
      <c r="F6" s="287"/>
      <c r="G6" s="288"/>
      <c r="H6" s="132" t="s">
        <v>119</v>
      </c>
      <c r="I6" s="132" t="s">
        <v>120</v>
      </c>
      <c r="J6" s="132" t="s">
        <v>121</v>
      </c>
      <c r="K6" s="288"/>
      <c r="L6" s="284"/>
      <c r="M6" s="203" t="s">
        <v>213</v>
      </c>
      <c r="N6" s="284"/>
      <c r="O6" s="284"/>
      <c r="P6" s="284"/>
      <c r="Q6" s="284"/>
      <c r="R6" s="284"/>
    </row>
    <row r="7" spans="1:18" s="87" customFormat="1" ht="19.5" customHeight="1" x14ac:dyDescent="0.25">
      <c r="A7" s="133" t="s">
        <v>55</v>
      </c>
      <c r="B7" s="134" t="s">
        <v>56</v>
      </c>
      <c r="C7" s="133" t="s">
        <v>57</v>
      </c>
      <c r="D7" s="134" t="s">
        <v>58</v>
      </c>
      <c r="E7" s="133" t="s">
        <v>59</v>
      </c>
      <c r="F7" s="134" t="s">
        <v>60</v>
      </c>
      <c r="G7" s="133" t="s">
        <v>61</v>
      </c>
      <c r="H7" s="134" t="s">
        <v>62</v>
      </c>
      <c r="I7" s="133" t="s">
        <v>63</v>
      </c>
      <c r="J7" s="134" t="s">
        <v>64</v>
      </c>
      <c r="K7" s="133" t="s">
        <v>68</v>
      </c>
      <c r="L7" s="134" t="s">
        <v>67</v>
      </c>
      <c r="M7" s="133" t="s">
        <v>180</v>
      </c>
      <c r="N7" s="134" t="s">
        <v>66</v>
      </c>
      <c r="O7" s="133" t="s">
        <v>65</v>
      </c>
      <c r="P7" s="134" t="s">
        <v>101</v>
      </c>
      <c r="Q7" s="133" t="s">
        <v>102</v>
      </c>
      <c r="R7" s="134" t="s">
        <v>103</v>
      </c>
    </row>
    <row r="8" spans="1:18" s="88" customFormat="1" ht="54.95" customHeight="1" x14ac:dyDescent="0.25">
      <c r="A8" s="44" t="str">
        <f>ROW()-7 &amp;"."</f>
        <v>1.</v>
      </c>
      <c r="B8" s="43" t="str">
        <f>'Rekap Bulanan'!B9</f>
        <v>0
NIP. 0</v>
      </c>
      <c r="C8" s="45">
        <f>'Daftar Pegawai'!H5</f>
        <v>0</v>
      </c>
      <c r="D8" s="45">
        <f>'Daftar Pegawai'!D5</f>
        <v>0</v>
      </c>
      <c r="E8" s="56">
        <f>'Daftar Pegawai'!E5</f>
        <v>0</v>
      </c>
      <c r="F8" s="44">
        <f>'Daftar Pegawai'!F5</f>
        <v>0</v>
      </c>
      <c r="G8" s="57">
        <f>'Daftar Pegawai'!G5</f>
        <v>0</v>
      </c>
      <c r="H8" s="57">
        <f>Table5[[#This Row],[7]]*60%</f>
        <v>0</v>
      </c>
      <c r="I8" s="57">
        <f>'Daftar Pegawai'!G5*40%</f>
        <v>0</v>
      </c>
      <c r="J8" s="57">
        <f>Table5[[#This Row],[8]]+Table5[[#This Row],[9]]</f>
        <v>0</v>
      </c>
      <c r="K8" s="57">
        <f>Table57[[#This Row],[8]]+Table57[[#This Row],[12]]</f>
        <v>0</v>
      </c>
      <c r="L8" s="57">
        <f>Table5[[#This Row],[7]]-Table5[[#This Row],[11]]</f>
        <v>0</v>
      </c>
      <c r="M8" s="94">
        <f>IF(LEFT('Daftar Pegawai'!H5,3)="IV/",15%,
IF(LEFT('Daftar Pegawai'!H5,4)="III/",5%,
IF(LEFT('Daftar Pegawai'!H5,3)="II/",0%,
)
)
)</f>
        <v>0</v>
      </c>
      <c r="N8" s="57">
        <f>Table5[[#This Row],[12]]*Table5[[#This Row],[Column1]]</f>
        <v>0</v>
      </c>
      <c r="O8" s="57">
        <f>Table5[[#This Row],[12]]*1%</f>
        <v>0</v>
      </c>
      <c r="P8" s="57">
        <f>IFERROR(Table5[[#This Row],[12]]-Table5[[#This Row],[13]]-Table5[[#This Row],[14]],)</f>
        <v>0</v>
      </c>
      <c r="Q8" s="58" t="str">
        <f>$A8</f>
        <v>1.</v>
      </c>
      <c r="R8" s="59">
        <f>'Daftar Pegawai'!I5</f>
        <v>0</v>
      </c>
    </row>
    <row r="9" spans="1:18" s="88" customFormat="1" ht="54.95" customHeight="1" x14ac:dyDescent="0.25">
      <c r="A9" s="44" t="str">
        <f t="shared" ref="A9:A72" si="0">ROW()-7 &amp;"."</f>
        <v>2.</v>
      </c>
      <c r="B9" s="43" t="str">
        <f>'Rekap Bulanan'!B10</f>
        <v>0
NIP. 0</v>
      </c>
      <c r="C9" s="45">
        <f>'Daftar Pegawai'!H6</f>
        <v>0</v>
      </c>
      <c r="D9" s="45">
        <f>'Daftar Pegawai'!D6</f>
        <v>0</v>
      </c>
      <c r="E9" s="56">
        <f>'Daftar Pegawai'!E6</f>
        <v>0</v>
      </c>
      <c r="F9" s="44">
        <f>'Daftar Pegawai'!F6</f>
        <v>0</v>
      </c>
      <c r="G9" s="57">
        <f>'Daftar Pegawai'!G6</f>
        <v>0</v>
      </c>
      <c r="H9" s="57">
        <f>Table5[[#This Row],[7]]*60%</f>
        <v>0</v>
      </c>
      <c r="I9" s="57">
        <f>'Daftar Pegawai'!G6*40%</f>
        <v>0</v>
      </c>
      <c r="J9" s="57">
        <f>Table5[[#This Row],[8]]+Table5[[#This Row],[9]]</f>
        <v>0</v>
      </c>
      <c r="K9" s="57">
        <f>Table57[[#This Row],[8]]+Table57[[#This Row],[12]]</f>
        <v>0</v>
      </c>
      <c r="L9" s="57">
        <f>Table5[[#This Row],[7]]-Table5[[#This Row],[11]]</f>
        <v>0</v>
      </c>
      <c r="M9" s="94">
        <f>IF(LEFT('Daftar Pegawai'!H6,3)="IV/",15%,
IF(LEFT('Daftar Pegawai'!H6,4)="III/",5%,
IF(LEFT('Daftar Pegawai'!H6,3)="II/",0%,
)
)
)</f>
        <v>0</v>
      </c>
      <c r="N9" s="57">
        <f>Table5[[#This Row],[12]]*Table5[[#This Row],[Column1]]</f>
        <v>0</v>
      </c>
      <c r="O9" s="57">
        <f>Table5[[#This Row],[12]]*1%</f>
        <v>0</v>
      </c>
      <c r="P9" s="57">
        <f>IFERROR(Table5[[#This Row],[12]]-Table5[[#This Row],[13]]-Table5[[#This Row],[14]],)</f>
        <v>0</v>
      </c>
      <c r="Q9" s="58" t="str">
        <f t="shared" ref="Q9:Q72" si="1">$A9</f>
        <v>2.</v>
      </c>
      <c r="R9" s="59">
        <f>'Daftar Pegawai'!I6</f>
        <v>0</v>
      </c>
    </row>
    <row r="10" spans="1:18" s="88" customFormat="1" ht="54.95" customHeight="1" x14ac:dyDescent="0.25">
      <c r="A10" s="44" t="str">
        <f t="shared" si="0"/>
        <v>3.</v>
      </c>
      <c r="B10" s="43" t="str">
        <f>'Rekap Bulanan'!B11</f>
        <v>0
NIP. 0</v>
      </c>
      <c r="C10" s="45">
        <f>'Daftar Pegawai'!H7</f>
        <v>0</v>
      </c>
      <c r="D10" s="45">
        <f>'Daftar Pegawai'!D7</f>
        <v>0</v>
      </c>
      <c r="E10" s="56">
        <f>'Daftar Pegawai'!E7</f>
        <v>0</v>
      </c>
      <c r="F10" s="44">
        <f>'Daftar Pegawai'!F7</f>
        <v>0</v>
      </c>
      <c r="G10" s="57">
        <f>'Daftar Pegawai'!G7</f>
        <v>0</v>
      </c>
      <c r="H10" s="57">
        <f>Table5[[#This Row],[7]]*60%</f>
        <v>0</v>
      </c>
      <c r="I10" s="57">
        <f>'Daftar Pegawai'!G7*40%</f>
        <v>0</v>
      </c>
      <c r="J10" s="57">
        <f>Table5[[#This Row],[8]]+Table5[[#This Row],[9]]</f>
        <v>0</v>
      </c>
      <c r="K10" s="57">
        <f>Table57[[#This Row],[8]]+Table57[[#This Row],[12]]</f>
        <v>0</v>
      </c>
      <c r="L10" s="57">
        <f>Table5[[#This Row],[7]]-Table5[[#This Row],[11]]</f>
        <v>0</v>
      </c>
      <c r="M10" s="94">
        <f>IF(LEFT('Daftar Pegawai'!H7,3)="IV/",15%,
IF(LEFT('Daftar Pegawai'!H7,4)="III/",5%,
IF(LEFT('Daftar Pegawai'!H7,3)="II/",0%,
)
)
)</f>
        <v>0</v>
      </c>
      <c r="N10" s="57">
        <f>Table5[[#This Row],[12]]*Table5[[#This Row],[Column1]]</f>
        <v>0</v>
      </c>
      <c r="O10" s="57">
        <f>Table5[[#This Row],[12]]*1%</f>
        <v>0</v>
      </c>
      <c r="P10" s="57">
        <f>IFERROR(Table5[[#This Row],[12]]-Table5[[#This Row],[13]]-Table5[[#This Row],[14]],)</f>
        <v>0</v>
      </c>
      <c r="Q10" s="58" t="str">
        <f t="shared" si="1"/>
        <v>3.</v>
      </c>
      <c r="R10" s="59">
        <f>'Daftar Pegawai'!I7</f>
        <v>0</v>
      </c>
    </row>
    <row r="11" spans="1:18" s="88" customFormat="1" ht="54.95" customHeight="1" x14ac:dyDescent="0.25">
      <c r="A11" s="44" t="str">
        <f t="shared" si="0"/>
        <v>4.</v>
      </c>
      <c r="B11" s="43" t="str">
        <f>'Rekap Bulanan'!B12</f>
        <v>0
NIP. 0</v>
      </c>
      <c r="C11" s="45">
        <f>'Daftar Pegawai'!H8</f>
        <v>0</v>
      </c>
      <c r="D11" s="45">
        <f>'Daftar Pegawai'!D8</f>
        <v>0</v>
      </c>
      <c r="E11" s="56">
        <f>'Daftar Pegawai'!E8</f>
        <v>0</v>
      </c>
      <c r="F11" s="44">
        <f>'Daftar Pegawai'!F8</f>
        <v>0</v>
      </c>
      <c r="G11" s="57">
        <f>'Daftar Pegawai'!G8</f>
        <v>0</v>
      </c>
      <c r="H11" s="57">
        <f>Table5[[#This Row],[7]]*60%</f>
        <v>0</v>
      </c>
      <c r="I11" s="57">
        <f>'Daftar Pegawai'!G8*40%</f>
        <v>0</v>
      </c>
      <c r="J11" s="57">
        <f>Table5[[#This Row],[8]]+Table5[[#This Row],[9]]</f>
        <v>0</v>
      </c>
      <c r="K11" s="57">
        <f>Table57[[#This Row],[8]]+Table57[[#This Row],[12]]</f>
        <v>0</v>
      </c>
      <c r="L11" s="57">
        <f>Table5[[#This Row],[7]]-Table5[[#This Row],[11]]</f>
        <v>0</v>
      </c>
      <c r="M11" s="94">
        <f>IF(LEFT('Daftar Pegawai'!H8,3)="IV/",15%,
IF(LEFT('Daftar Pegawai'!H8,4)="III/",5%,
IF(LEFT('Daftar Pegawai'!H8,3)="II/",0%,
)
)
)</f>
        <v>0</v>
      </c>
      <c r="N11" s="57">
        <f>Table5[[#This Row],[12]]*Table5[[#This Row],[Column1]]</f>
        <v>0</v>
      </c>
      <c r="O11" s="57">
        <f>Table5[[#This Row],[12]]*1%</f>
        <v>0</v>
      </c>
      <c r="P11" s="57">
        <f>IFERROR(Table5[[#This Row],[12]]-Table5[[#This Row],[13]]-Table5[[#This Row],[14]],)</f>
        <v>0</v>
      </c>
      <c r="Q11" s="58" t="str">
        <f t="shared" si="1"/>
        <v>4.</v>
      </c>
      <c r="R11" s="59">
        <f>'Daftar Pegawai'!I8</f>
        <v>0</v>
      </c>
    </row>
    <row r="12" spans="1:18" s="88" customFormat="1" ht="54.95" customHeight="1" x14ac:dyDescent="0.25">
      <c r="A12" s="44" t="str">
        <f t="shared" si="0"/>
        <v>5.</v>
      </c>
      <c r="B12" s="43" t="str">
        <f>'Rekap Bulanan'!B13</f>
        <v>0
NIP. 0</v>
      </c>
      <c r="C12" s="45">
        <f>'Daftar Pegawai'!H9</f>
        <v>0</v>
      </c>
      <c r="D12" s="45">
        <f>'Daftar Pegawai'!D9</f>
        <v>0</v>
      </c>
      <c r="E12" s="56">
        <f>'Daftar Pegawai'!E9</f>
        <v>0</v>
      </c>
      <c r="F12" s="44">
        <f>'Daftar Pegawai'!F9</f>
        <v>0</v>
      </c>
      <c r="G12" s="57">
        <f>'Daftar Pegawai'!G9</f>
        <v>0</v>
      </c>
      <c r="H12" s="57">
        <f>Table5[[#This Row],[7]]*60%</f>
        <v>0</v>
      </c>
      <c r="I12" s="57">
        <f>'Daftar Pegawai'!G9*40%</f>
        <v>0</v>
      </c>
      <c r="J12" s="57">
        <f>Table5[[#This Row],[8]]+Table5[[#This Row],[9]]</f>
        <v>0</v>
      </c>
      <c r="K12" s="57">
        <f>Table57[[#This Row],[8]]+Table57[[#This Row],[12]]</f>
        <v>0</v>
      </c>
      <c r="L12" s="57">
        <f>Table5[[#This Row],[7]]-Table5[[#This Row],[11]]</f>
        <v>0</v>
      </c>
      <c r="M12" s="94">
        <f>IF(LEFT('Daftar Pegawai'!H9,3)="IV/",15%,
IF(LEFT('Daftar Pegawai'!H9,4)="III/",5%,
IF(LEFT('Daftar Pegawai'!H9,3)="II/",0%,
)
)
)</f>
        <v>0</v>
      </c>
      <c r="N12" s="57">
        <f>Table5[[#This Row],[12]]*Table5[[#This Row],[Column1]]</f>
        <v>0</v>
      </c>
      <c r="O12" s="57">
        <f>Table5[[#This Row],[12]]*1%</f>
        <v>0</v>
      </c>
      <c r="P12" s="57">
        <f>IFERROR(Table5[[#This Row],[12]]-Table5[[#This Row],[13]]-Table5[[#This Row],[14]],)</f>
        <v>0</v>
      </c>
      <c r="Q12" s="58" t="str">
        <f>$A12</f>
        <v>5.</v>
      </c>
      <c r="R12" s="59">
        <f>'Daftar Pegawai'!I9</f>
        <v>0</v>
      </c>
    </row>
    <row r="13" spans="1:18" s="88" customFormat="1" ht="54.95" customHeight="1" x14ac:dyDescent="0.25">
      <c r="A13" s="44" t="str">
        <f t="shared" si="0"/>
        <v>6.</v>
      </c>
      <c r="B13" s="43" t="str">
        <f>'Rekap Bulanan'!B14</f>
        <v>0
NIP. 0</v>
      </c>
      <c r="C13" s="45">
        <f>'Daftar Pegawai'!H10</f>
        <v>0</v>
      </c>
      <c r="D13" s="45">
        <f>'Daftar Pegawai'!D10</f>
        <v>0</v>
      </c>
      <c r="E13" s="56">
        <f>'Daftar Pegawai'!E10</f>
        <v>0</v>
      </c>
      <c r="F13" s="44">
        <f>'Daftar Pegawai'!F10</f>
        <v>0</v>
      </c>
      <c r="G13" s="57">
        <f>'Daftar Pegawai'!G10</f>
        <v>0</v>
      </c>
      <c r="H13" s="57">
        <f>Table5[[#This Row],[7]]*60%</f>
        <v>0</v>
      </c>
      <c r="I13" s="57">
        <f>'Daftar Pegawai'!G10*40%</f>
        <v>0</v>
      </c>
      <c r="J13" s="57">
        <f>Table5[[#This Row],[8]]+Table5[[#This Row],[9]]</f>
        <v>0</v>
      </c>
      <c r="K13" s="57">
        <f>Table57[[#This Row],[8]]+Table57[[#This Row],[12]]</f>
        <v>0</v>
      </c>
      <c r="L13" s="57">
        <f>Table5[[#This Row],[7]]-Table5[[#This Row],[11]]</f>
        <v>0</v>
      </c>
      <c r="M13" s="94">
        <f>IF(LEFT('Daftar Pegawai'!H10,3)="IV/",15%,
IF(LEFT('Daftar Pegawai'!H10,4)="III/",5%,
IF(LEFT('Daftar Pegawai'!H10,3)="II/",0%,
)
)
)</f>
        <v>0</v>
      </c>
      <c r="N13" s="57">
        <f>Table5[[#This Row],[12]]*Table5[[#This Row],[Column1]]</f>
        <v>0</v>
      </c>
      <c r="O13" s="57">
        <f>Table5[[#This Row],[12]]*1%</f>
        <v>0</v>
      </c>
      <c r="P13" s="57">
        <f>IFERROR(Table5[[#This Row],[12]]-Table5[[#This Row],[13]]-Table5[[#This Row],[14]],)</f>
        <v>0</v>
      </c>
      <c r="Q13" s="58" t="str">
        <f t="shared" si="1"/>
        <v>6.</v>
      </c>
      <c r="R13" s="59">
        <f>'Daftar Pegawai'!I10</f>
        <v>0</v>
      </c>
    </row>
    <row r="14" spans="1:18" s="88" customFormat="1" ht="54.95" customHeight="1" x14ac:dyDescent="0.25">
      <c r="A14" s="44" t="str">
        <f t="shared" si="0"/>
        <v>7.</v>
      </c>
      <c r="B14" s="43" t="str">
        <f>'Rekap Bulanan'!B15</f>
        <v>0
NIP. 0</v>
      </c>
      <c r="C14" s="45">
        <f>'Daftar Pegawai'!H11</f>
        <v>0</v>
      </c>
      <c r="D14" s="45">
        <f>'Daftar Pegawai'!D11</f>
        <v>0</v>
      </c>
      <c r="E14" s="56">
        <f>'Daftar Pegawai'!E11</f>
        <v>0</v>
      </c>
      <c r="F14" s="44">
        <f>'Daftar Pegawai'!F11</f>
        <v>0</v>
      </c>
      <c r="G14" s="57">
        <f>'Daftar Pegawai'!G11</f>
        <v>0</v>
      </c>
      <c r="H14" s="57">
        <f>Table5[[#This Row],[7]]*60%</f>
        <v>0</v>
      </c>
      <c r="I14" s="57">
        <f>'Daftar Pegawai'!G11*40%</f>
        <v>0</v>
      </c>
      <c r="J14" s="57">
        <f>Table5[[#This Row],[8]]+Table5[[#This Row],[9]]</f>
        <v>0</v>
      </c>
      <c r="K14" s="57">
        <f>Table57[[#This Row],[8]]+Table57[[#This Row],[12]]</f>
        <v>0</v>
      </c>
      <c r="L14" s="57">
        <f>Table5[[#This Row],[7]]-Table5[[#This Row],[11]]</f>
        <v>0</v>
      </c>
      <c r="M14" s="94">
        <f>IF(LEFT('Daftar Pegawai'!H11,3)="IV/",15%,
IF(LEFT('Daftar Pegawai'!H11,4)="III/",5%,
IF(LEFT('Daftar Pegawai'!H11,3)="II/",0%,
)
)
)</f>
        <v>0</v>
      </c>
      <c r="N14" s="57">
        <f>Table5[[#This Row],[12]]*Table5[[#This Row],[Column1]]</f>
        <v>0</v>
      </c>
      <c r="O14" s="57">
        <f>Table5[[#This Row],[12]]*1%</f>
        <v>0</v>
      </c>
      <c r="P14" s="57">
        <f>IFERROR(Table5[[#This Row],[12]]-Table5[[#This Row],[13]]-Table5[[#This Row],[14]],)</f>
        <v>0</v>
      </c>
      <c r="Q14" s="58" t="str">
        <f t="shared" si="1"/>
        <v>7.</v>
      </c>
      <c r="R14" s="59">
        <f>'Daftar Pegawai'!I11</f>
        <v>0</v>
      </c>
    </row>
    <row r="15" spans="1:18" s="88" customFormat="1" ht="54.95" customHeight="1" x14ac:dyDescent="0.25">
      <c r="A15" s="44" t="str">
        <f t="shared" si="0"/>
        <v>8.</v>
      </c>
      <c r="B15" s="43" t="str">
        <f>'Rekap Bulanan'!B16</f>
        <v>0
NIP. 0</v>
      </c>
      <c r="C15" s="45">
        <f>'Daftar Pegawai'!H12</f>
        <v>0</v>
      </c>
      <c r="D15" s="45">
        <f>'Daftar Pegawai'!D12</f>
        <v>0</v>
      </c>
      <c r="E15" s="56">
        <f>'Daftar Pegawai'!E12</f>
        <v>0</v>
      </c>
      <c r="F15" s="44">
        <f>'Daftar Pegawai'!F12</f>
        <v>0</v>
      </c>
      <c r="G15" s="57">
        <f>'Daftar Pegawai'!G12</f>
        <v>0</v>
      </c>
      <c r="H15" s="57">
        <f>Table5[[#This Row],[7]]*60%</f>
        <v>0</v>
      </c>
      <c r="I15" s="57">
        <f>'Daftar Pegawai'!G12*40%</f>
        <v>0</v>
      </c>
      <c r="J15" s="57">
        <f>Table5[[#This Row],[8]]+Table5[[#This Row],[9]]</f>
        <v>0</v>
      </c>
      <c r="K15" s="57">
        <f>Table57[[#This Row],[8]]+Table57[[#This Row],[12]]</f>
        <v>0</v>
      </c>
      <c r="L15" s="57">
        <f>Table5[[#This Row],[7]]-Table5[[#This Row],[11]]</f>
        <v>0</v>
      </c>
      <c r="M15" s="94">
        <f>IF(LEFT('Daftar Pegawai'!H12,3)="IV/",15%,
IF(LEFT('Daftar Pegawai'!H12,4)="III/",5%,
IF(LEFT('Daftar Pegawai'!H12,3)="II/",0%,
)
)
)</f>
        <v>0</v>
      </c>
      <c r="N15" s="57">
        <f>Table5[[#This Row],[12]]*Table5[[#This Row],[Column1]]</f>
        <v>0</v>
      </c>
      <c r="O15" s="57">
        <f>Table5[[#This Row],[12]]*1%</f>
        <v>0</v>
      </c>
      <c r="P15" s="57">
        <f>IFERROR(Table5[[#This Row],[12]]-Table5[[#This Row],[13]]-Table5[[#This Row],[14]],)</f>
        <v>0</v>
      </c>
      <c r="Q15" s="58" t="str">
        <f t="shared" si="1"/>
        <v>8.</v>
      </c>
      <c r="R15" s="59">
        <f>'Daftar Pegawai'!I12</f>
        <v>0</v>
      </c>
    </row>
    <row r="16" spans="1:18" s="88" customFormat="1" ht="54.95" customHeight="1" x14ac:dyDescent="0.25">
      <c r="A16" s="44" t="str">
        <f t="shared" si="0"/>
        <v>9.</v>
      </c>
      <c r="B16" s="43" t="str">
        <f>'Rekap Bulanan'!B17</f>
        <v>0
NIP. 0</v>
      </c>
      <c r="C16" s="45">
        <f>'Daftar Pegawai'!H13</f>
        <v>0</v>
      </c>
      <c r="D16" s="45">
        <f>'Daftar Pegawai'!D13</f>
        <v>0</v>
      </c>
      <c r="E16" s="56">
        <f>'Daftar Pegawai'!E13</f>
        <v>0</v>
      </c>
      <c r="F16" s="44">
        <f>'Daftar Pegawai'!F13</f>
        <v>0</v>
      </c>
      <c r="G16" s="57">
        <f>'Daftar Pegawai'!G13</f>
        <v>0</v>
      </c>
      <c r="H16" s="57">
        <f>Table5[[#This Row],[7]]*60%</f>
        <v>0</v>
      </c>
      <c r="I16" s="57">
        <f>'Daftar Pegawai'!G13*40%</f>
        <v>0</v>
      </c>
      <c r="J16" s="57">
        <f>Table5[[#This Row],[8]]+Table5[[#This Row],[9]]</f>
        <v>0</v>
      </c>
      <c r="K16" s="57">
        <f>Table57[[#This Row],[8]]+Table57[[#This Row],[12]]</f>
        <v>0</v>
      </c>
      <c r="L16" s="57">
        <f>Table5[[#This Row],[7]]-Table5[[#This Row],[11]]</f>
        <v>0</v>
      </c>
      <c r="M16" s="94">
        <f>IF(LEFT('Daftar Pegawai'!H13,3)="IV/",15%,
IF(LEFT('Daftar Pegawai'!H13,4)="III/",5%,
IF(LEFT('Daftar Pegawai'!H13,3)="II/",0%,
)
)
)</f>
        <v>0</v>
      </c>
      <c r="N16" s="57">
        <f>Table5[[#This Row],[12]]*Table5[[#This Row],[Column1]]</f>
        <v>0</v>
      </c>
      <c r="O16" s="57">
        <f>Table5[[#This Row],[12]]*1%</f>
        <v>0</v>
      </c>
      <c r="P16" s="57">
        <f>IFERROR(Table5[[#This Row],[12]]-Table5[[#This Row],[13]]-Table5[[#This Row],[14]],)</f>
        <v>0</v>
      </c>
      <c r="Q16" s="58" t="str">
        <f t="shared" si="1"/>
        <v>9.</v>
      </c>
      <c r="R16" s="59">
        <f>'Daftar Pegawai'!I13</f>
        <v>0</v>
      </c>
    </row>
    <row r="17" spans="1:18" s="88" customFormat="1" ht="54.95" customHeight="1" x14ac:dyDescent="0.25">
      <c r="A17" s="44" t="str">
        <f t="shared" si="0"/>
        <v>10.</v>
      </c>
      <c r="B17" s="43" t="str">
        <f>'Rekap Bulanan'!B18</f>
        <v>0
NIP. 0</v>
      </c>
      <c r="C17" s="45">
        <f>'Daftar Pegawai'!H14</f>
        <v>0</v>
      </c>
      <c r="D17" s="45">
        <f>'Daftar Pegawai'!D14</f>
        <v>0</v>
      </c>
      <c r="E17" s="56">
        <f>'Daftar Pegawai'!E14</f>
        <v>0</v>
      </c>
      <c r="F17" s="44">
        <f>'Daftar Pegawai'!F14</f>
        <v>0</v>
      </c>
      <c r="G17" s="57">
        <f>'Daftar Pegawai'!G14</f>
        <v>0</v>
      </c>
      <c r="H17" s="57">
        <f>Table5[[#This Row],[7]]*60%</f>
        <v>0</v>
      </c>
      <c r="I17" s="57">
        <f>'Daftar Pegawai'!G14*40%</f>
        <v>0</v>
      </c>
      <c r="J17" s="57">
        <f>Table5[[#This Row],[8]]+Table5[[#This Row],[9]]</f>
        <v>0</v>
      </c>
      <c r="K17" s="57">
        <f>Table57[[#This Row],[8]]+Table57[[#This Row],[12]]</f>
        <v>0</v>
      </c>
      <c r="L17" s="57">
        <f>Table5[[#This Row],[7]]-Table5[[#This Row],[11]]</f>
        <v>0</v>
      </c>
      <c r="M17" s="94">
        <f>IF(LEFT('Daftar Pegawai'!H14,3)="IV/",15%,
IF(LEFT('Daftar Pegawai'!H14,4)="III/",5%,
IF(LEFT('Daftar Pegawai'!H14,3)="II/",0%,
)
)
)</f>
        <v>0</v>
      </c>
      <c r="N17" s="57">
        <f>Table5[[#This Row],[12]]*Table5[[#This Row],[Column1]]</f>
        <v>0</v>
      </c>
      <c r="O17" s="57">
        <f>Table5[[#This Row],[12]]*1%</f>
        <v>0</v>
      </c>
      <c r="P17" s="57">
        <f>IFERROR(Table5[[#This Row],[12]]-Table5[[#This Row],[13]]-Table5[[#This Row],[14]],)</f>
        <v>0</v>
      </c>
      <c r="Q17" s="58" t="str">
        <f t="shared" si="1"/>
        <v>10.</v>
      </c>
      <c r="R17" s="59">
        <f>'Daftar Pegawai'!I14</f>
        <v>0</v>
      </c>
    </row>
    <row r="18" spans="1:18" s="88" customFormat="1" ht="54.95" customHeight="1" x14ac:dyDescent="0.25">
      <c r="A18" s="44" t="str">
        <f t="shared" si="0"/>
        <v>11.</v>
      </c>
      <c r="B18" s="43" t="str">
        <f>'Rekap Bulanan'!B19</f>
        <v>0
NIP. 0</v>
      </c>
      <c r="C18" s="45">
        <f>'Daftar Pegawai'!H15</f>
        <v>0</v>
      </c>
      <c r="D18" s="45">
        <f>'Daftar Pegawai'!D15</f>
        <v>0</v>
      </c>
      <c r="E18" s="56">
        <f>'Daftar Pegawai'!E15</f>
        <v>0</v>
      </c>
      <c r="F18" s="44">
        <f>'Daftar Pegawai'!F15</f>
        <v>0</v>
      </c>
      <c r="G18" s="57">
        <f>'Daftar Pegawai'!G15</f>
        <v>0</v>
      </c>
      <c r="H18" s="57">
        <f>Table5[[#This Row],[7]]*60%</f>
        <v>0</v>
      </c>
      <c r="I18" s="57">
        <f>'Daftar Pegawai'!G15*40%</f>
        <v>0</v>
      </c>
      <c r="J18" s="57">
        <f>Table5[[#This Row],[8]]+Table5[[#This Row],[9]]</f>
        <v>0</v>
      </c>
      <c r="K18" s="57">
        <f>Table57[[#This Row],[8]]+Table57[[#This Row],[12]]</f>
        <v>0</v>
      </c>
      <c r="L18" s="57">
        <f>Table5[[#This Row],[7]]-Table5[[#This Row],[11]]</f>
        <v>0</v>
      </c>
      <c r="M18" s="94">
        <f>IF(LEFT('Daftar Pegawai'!H15,3)="IV/",15%,
IF(LEFT('Daftar Pegawai'!H15,4)="III/",5%,
IF(LEFT('Daftar Pegawai'!H15,3)="II/",0%,
)
)
)</f>
        <v>0</v>
      </c>
      <c r="N18" s="57">
        <f>Table5[[#This Row],[12]]*Table5[[#This Row],[Column1]]</f>
        <v>0</v>
      </c>
      <c r="O18" s="57">
        <f>Table5[[#This Row],[12]]*1%</f>
        <v>0</v>
      </c>
      <c r="P18" s="57">
        <f>IFERROR(Table5[[#This Row],[12]]-Table5[[#This Row],[13]]-Table5[[#This Row],[14]],)</f>
        <v>0</v>
      </c>
      <c r="Q18" s="58" t="str">
        <f t="shared" si="1"/>
        <v>11.</v>
      </c>
      <c r="R18" s="59">
        <f>'Daftar Pegawai'!I15</f>
        <v>0</v>
      </c>
    </row>
    <row r="19" spans="1:18" s="88" customFormat="1" ht="54.95" customHeight="1" x14ac:dyDescent="0.25">
      <c r="A19" s="44" t="str">
        <f t="shared" si="0"/>
        <v>12.</v>
      </c>
      <c r="B19" s="43" t="str">
        <f>'Rekap Bulanan'!B20</f>
        <v>0
NIP. 0</v>
      </c>
      <c r="C19" s="45">
        <f>'Daftar Pegawai'!H16</f>
        <v>0</v>
      </c>
      <c r="D19" s="45">
        <f>'Daftar Pegawai'!D16</f>
        <v>0</v>
      </c>
      <c r="E19" s="56">
        <f>'Daftar Pegawai'!E16</f>
        <v>0</v>
      </c>
      <c r="F19" s="44">
        <f>'Daftar Pegawai'!F16</f>
        <v>0</v>
      </c>
      <c r="G19" s="57">
        <f>'Daftar Pegawai'!G16</f>
        <v>0</v>
      </c>
      <c r="H19" s="57">
        <f>Table5[[#This Row],[7]]*60%</f>
        <v>0</v>
      </c>
      <c r="I19" s="57">
        <f>'Daftar Pegawai'!G16*40%</f>
        <v>0</v>
      </c>
      <c r="J19" s="57">
        <f>Table5[[#This Row],[8]]+Table5[[#This Row],[9]]</f>
        <v>0</v>
      </c>
      <c r="K19" s="57">
        <f>Table57[[#This Row],[8]]+Table57[[#This Row],[12]]</f>
        <v>0</v>
      </c>
      <c r="L19" s="57">
        <f>Table5[[#This Row],[7]]-Table5[[#This Row],[11]]</f>
        <v>0</v>
      </c>
      <c r="M19" s="94">
        <f>IF(LEFT('Daftar Pegawai'!H16,3)="IV/",15%,
IF(LEFT('Daftar Pegawai'!H16,4)="III/",5%,
IF(LEFT('Daftar Pegawai'!H16,3)="II/",0%,
)
)
)</f>
        <v>0</v>
      </c>
      <c r="N19" s="57">
        <f>Table5[[#This Row],[12]]*Table5[[#This Row],[Column1]]</f>
        <v>0</v>
      </c>
      <c r="O19" s="57">
        <f>Table5[[#This Row],[12]]*1%</f>
        <v>0</v>
      </c>
      <c r="P19" s="57">
        <f>IFERROR(Table5[[#This Row],[12]]-Table5[[#This Row],[13]]-Table5[[#This Row],[14]],)</f>
        <v>0</v>
      </c>
      <c r="Q19" s="58" t="str">
        <f t="shared" si="1"/>
        <v>12.</v>
      </c>
      <c r="R19" s="59">
        <f>'Daftar Pegawai'!I16</f>
        <v>0</v>
      </c>
    </row>
    <row r="20" spans="1:18" s="88" customFormat="1" ht="54.95" customHeight="1" x14ac:dyDescent="0.25">
      <c r="A20" s="44" t="str">
        <f t="shared" si="0"/>
        <v>13.</v>
      </c>
      <c r="B20" s="43" t="str">
        <f>'Rekap Bulanan'!B21</f>
        <v>0
NIP. 0</v>
      </c>
      <c r="C20" s="45">
        <f>'Daftar Pegawai'!H17</f>
        <v>0</v>
      </c>
      <c r="D20" s="45">
        <f>'Daftar Pegawai'!D17</f>
        <v>0</v>
      </c>
      <c r="E20" s="56">
        <f>'Daftar Pegawai'!E17</f>
        <v>0</v>
      </c>
      <c r="F20" s="44">
        <f>'Daftar Pegawai'!F17</f>
        <v>0</v>
      </c>
      <c r="G20" s="57">
        <f>'Daftar Pegawai'!G17</f>
        <v>0</v>
      </c>
      <c r="H20" s="57">
        <f>Table5[[#This Row],[7]]*60%</f>
        <v>0</v>
      </c>
      <c r="I20" s="57">
        <f>'Daftar Pegawai'!G17*40%</f>
        <v>0</v>
      </c>
      <c r="J20" s="57">
        <f>Table5[[#This Row],[8]]+Table5[[#This Row],[9]]</f>
        <v>0</v>
      </c>
      <c r="K20" s="57">
        <f>Table57[[#This Row],[8]]+Table57[[#This Row],[12]]</f>
        <v>0</v>
      </c>
      <c r="L20" s="57">
        <f>Table5[[#This Row],[7]]-Table5[[#This Row],[11]]</f>
        <v>0</v>
      </c>
      <c r="M20" s="94">
        <f>IF(LEFT('Daftar Pegawai'!H17,3)="IV/",15%,
IF(LEFT('Daftar Pegawai'!H17,4)="III/",5%,
IF(LEFT('Daftar Pegawai'!H17,3)="II/",0%,
)
)
)</f>
        <v>0</v>
      </c>
      <c r="N20" s="57">
        <f>Table5[[#This Row],[12]]*Table5[[#This Row],[Column1]]</f>
        <v>0</v>
      </c>
      <c r="O20" s="57">
        <f>Table5[[#This Row],[12]]*1%</f>
        <v>0</v>
      </c>
      <c r="P20" s="57">
        <f>IFERROR(Table5[[#This Row],[12]]-Table5[[#This Row],[13]]-Table5[[#This Row],[14]],)</f>
        <v>0</v>
      </c>
      <c r="Q20" s="58" t="str">
        <f t="shared" si="1"/>
        <v>13.</v>
      </c>
      <c r="R20" s="59">
        <f>'Daftar Pegawai'!I17</f>
        <v>0</v>
      </c>
    </row>
    <row r="21" spans="1:18" s="88" customFormat="1" ht="54.95" customHeight="1" x14ac:dyDescent="0.25">
      <c r="A21" s="44" t="str">
        <f t="shared" si="0"/>
        <v>14.</v>
      </c>
      <c r="B21" s="43" t="str">
        <f>'Rekap Bulanan'!B22</f>
        <v>0
NIP. 0</v>
      </c>
      <c r="C21" s="45">
        <f>'Daftar Pegawai'!H18</f>
        <v>0</v>
      </c>
      <c r="D21" s="45">
        <f>'Daftar Pegawai'!D18</f>
        <v>0</v>
      </c>
      <c r="E21" s="56">
        <f>'Daftar Pegawai'!E18</f>
        <v>0</v>
      </c>
      <c r="F21" s="44">
        <f>'Daftar Pegawai'!F18</f>
        <v>0</v>
      </c>
      <c r="G21" s="57">
        <f>'Daftar Pegawai'!G18</f>
        <v>0</v>
      </c>
      <c r="H21" s="57">
        <f>Table5[[#This Row],[7]]*60%</f>
        <v>0</v>
      </c>
      <c r="I21" s="57">
        <f>'Daftar Pegawai'!G18*40%</f>
        <v>0</v>
      </c>
      <c r="J21" s="57">
        <f>Table5[[#This Row],[8]]+Table5[[#This Row],[9]]</f>
        <v>0</v>
      </c>
      <c r="K21" s="57">
        <f>Table57[[#This Row],[8]]+Table57[[#This Row],[12]]</f>
        <v>0</v>
      </c>
      <c r="L21" s="57">
        <f>Table5[[#This Row],[7]]-Table5[[#This Row],[11]]</f>
        <v>0</v>
      </c>
      <c r="M21" s="94">
        <f>IF(LEFT('Daftar Pegawai'!H18,3)="IV/",15%,
IF(LEFT('Daftar Pegawai'!H18,4)="III/",5%,
IF(LEFT('Daftar Pegawai'!H18,3)="II/",0%,
)
)
)</f>
        <v>0</v>
      </c>
      <c r="N21" s="57">
        <f>Table5[[#This Row],[12]]*Table5[[#This Row],[Column1]]</f>
        <v>0</v>
      </c>
      <c r="O21" s="57">
        <f>Table5[[#This Row],[12]]*1%</f>
        <v>0</v>
      </c>
      <c r="P21" s="57">
        <f>IFERROR(Table5[[#This Row],[12]]-Table5[[#This Row],[13]]-Table5[[#This Row],[14]],)</f>
        <v>0</v>
      </c>
      <c r="Q21" s="58" t="str">
        <f t="shared" si="1"/>
        <v>14.</v>
      </c>
      <c r="R21" s="59">
        <f>'Daftar Pegawai'!I18</f>
        <v>0</v>
      </c>
    </row>
    <row r="22" spans="1:18" s="88" customFormat="1" ht="54.95" customHeight="1" x14ac:dyDescent="0.25">
      <c r="A22" s="44" t="str">
        <f t="shared" si="0"/>
        <v>15.</v>
      </c>
      <c r="B22" s="43" t="str">
        <f>'Rekap Bulanan'!B23</f>
        <v>0
NIP. 0</v>
      </c>
      <c r="C22" s="45">
        <f>'Daftar Pegawai'!H19</f>
        <v>0</v>
      </c>
      <c r="D22" s="45">
        <f>'Daftar Pegawai'!D19</f>
        <v>0</v>
      </c>
      <c r="E22" s="56">
        <f>'Daftar Pegawai'!E19</f>
        <v>0</v>
      </c>
      <c r="F22" s="44">
        <f>'Daftar Pegawai'!F19</f>
        <v>0</v>
      </c>
      <c r="G22" s="57">
        <f>'Daftar Pegawai'!G19</f>
        <v>0</v>
      </c>
      <c r="H22" s="57">
        <f>Table5[[#This Row],[7]]*60%</f>
        <v>0</v>
      </c>
      <c r="I22" s="57">
        <f>'Daftar Pegawai'!G19*40%</f>
        <v>0</v>
      </c>
      <c r="J22" s="57">
        <f>Table5[[#This Row],[8]]+Table5[[#This Row],[9]]</f>
        <v>0</v>
      </c>
      <c r="K22" s="57">
        <f>Table57[[#This Row],[8]]+Table57[[#This Row],[12]]</f>
        <v>0</v>
      </c>
      <c r="L22" s="57">
        <f>Table5[[#This Row],[7]]-Table5[[#This Row],[11]]</f>
        <v>0</v>
      </c>
      <c r="M22" s="94">
        <f>IF(LEFT('Daftar Pegawai'!H19,3)="IV/",15%,
IF(LEFT('Daftar Pegawai'!H19,4)="III/",5%,
IF(LEFT('Daftar Pegawai'!H19,3)="II/",0%,
)
)
)</f>
        <v>0</v>
      </c>
      <c r="N22" s="57">
        <f>Table5[[#This Row],[12]]*Table5[[#This Row],[Column1]]</f>
        <v>0</v>
      </c>
      <c r="O22" s="57">
        <f>Table5[[#This Row],[12]]*1%</f>
        <v>0</v>
      </c>
      <c r="P22" s="57">
        <f>IFERROR(Table5[[#This Row],[12]]-Table5[[#This Row],[13]]-Table5[[#This Row],[14]],)</f>
        <v>0</v>
      </c>
      <c r="Q22" s="58" t="str">
        <f t="shared" si="1"/>
        <v>15.</v>
      </c>
      <c r="R22" s="59">
        <f>'Daftar Pegawai'!I19</f>
        <v>0</v>
      </c>
    </row>
    <row r="23" spans="1:18" s="88" customFormat="1" ht="54.95" customHeight="1" x14ac:dyDescent="0.25">
      <c r="A23" s="44" t="str">
        <f t="shared" si="0"/>
        <v>16.</v>
      </c>
      <c r="B23" s="43" t="str">
        <f>'Rekap Bulanan'!B24</f>
        <v>0
NIP. 0</v>
      </c>
      <c r="C23" s="45">
        <f>'Daftar Pegawai'!H20</f>
        <v>0</v>
      </c>
      <c r="D23" s="45">
        <f>'Daftar Pegawai'!D20</f>
        <v>0</v>
      </c>
      <c r="E23" s="56">
        <f>'Daftar Pegawai'!E20</f>
        <v>0</v>
      </c>
      <c r="F23" s="44">
        <f>'Daftar Pegawai'!F20</f>
        <v>0</v>
      </c>
      <c r="G23" s="57">
        <f>'Daftar Pegawai'!G20</f>
        <v>0</v>
      </c>
      <c r="H23" s="57">
        <f>Table5[[#This Row],[7]]*60%</f>
        <v>0</v>
      </c>
      <c r="I23" s="57">
        <f>'Daftar Pegawai'!G20*40%</f>
        <v>0</v>
      </c>
      <c r="J23" s="57">
        <f>Table5[[#This Row],[8]]+Table5[[#This Row],[9]]</f>
        <v>0</v>
      </c>
      <c r="K23" s="57">
        <f>Table57[[#This Row],[8]]+Table57[[#This Row],[12]]</f>
        <v>0</v>
      </c>
      <c r="L23" s="57">
        <f>Table5[[#This Row],[7]]-Table5[[#This Row],[11]]</f>
        <v>0</v>
      </c>
      <c r="M23" s="94">
        <f>IF(LEFT('Daftar Pegawai'!H20,3)="IV/",15%,
IF(LEFT('Daftar Pegawai'!H20,4)="III/",5%,
IF(LEFT('Daftar Pegawai'!H20,3)="II/",0%,
)
)
)</f>
        <v>0</v>
      </c>
      <c r="N23" s="57">
        <f>Table5[[#This Row],[12]]*Table5[[#This Row],[Column1]]</f>
        <v>0</v>
      </c>
      <c r="O23" s="57">
        <f>Table5[[#This Row],[12]]*1%</f>
        <v>0</v>
      </c>
      <c r="P23" s="57">
        <f>IFERROR(Table5[[#This Row],[12]]-Table5[[#This Row],[13]]-Table5[[#This Row],[14]],)</f>
        <v>0</v>
      </c>
      <c r="Q23" s="58" t="str">
        <f t="shared" si="1"/>
        <v>16.</v>
      </c>
      <c r="R23" s="59">
        <f>'Daftar Pegawai'!I20</f>
        <v>0</v>
      </c>
    </row>
    <row r="24" spans="1:18" s="88" customFormat="1" ht="54.95" customHeight="1" x14ac:dyDescent="0.25">
      <c r="A24" s="44" t="str">
        <f t="shared" si="0"/>
        <v>17.</v>
      </c>
      <c r="B24" s="43" t="str">
        <f>'Rekap Bulanan'!B25</f>
        <v>0
NIP. 0</v>
      </c>
      <c r="C24" s="45">
        <f>'Daftar Pegawai'!H21</f>
        <v>0</v>
      </c>
      <c r="D24" s="45">
        <f>'Daftar Pegawai'!D21</f>
        <v>0</v>
      </c>
      <c r="E24" s="56">
        <f>'Daftar Pegawai'!E21</f>
        <v>0</v>
      </c>
      <c r="F24" s="44">
        <f>'Daftar Pegawai'!F21</f>
        <v>0</v>
      </c>
      <c r="G24" s="57">
        <f>'Daftar Pegawai'!G21</f>
        <v>0</v>
      </c>
      <c r="H24" s="57">
        <f>Table5[[#This Row],[7]]*60%</f>
        <v>0</v>
      </c>
      <c r="I24" s="57">
        <f>'Daftar Pegawai'!G21*40%</f>
        <v>0</v>
      </c>
      <c r="J24" s="57">
        <f>Table5[[#This Row],[8]]+Table5[[#This Row],[9]]</f>
        <v>0</v>
      </c>
      <c r="K24" s="57">
        <f>Table57[[#This Row],[8]]+Table57[[#This Row],[12]]</f>
        <v>0</v>
      </c>
      <c r="L24" s="57">
        <f>Table5[[#This Row],[7]]-Table5[[#This Row],[11]]</f>
        <v>0</v>
      </c>
      <c r="M24" s="94">
        <f>IF(LEFT('Daftar Pegawai'!H21,3)="IV/",15%,
IF(LEFT('Daftar Pegawai'!H21,4)="III/",5%,
IF(LEFT('Daftar Pegawai'!H21,3)="II/",0%,
)
)
)</f>
        <v>0</v>
      </c>
      <c r="N24" s="57">
        <f>Table5[[#This Row],[12]]*Table5[[#This Row],[Column1]]</f>
        <v>0</v>
      </c>
      <c r="O24" s="57">
        <f>Table5[[#This Row],[12]]*1%</f>
        <v>0</v>
      </c>
      <c r="P24" s="57">
        <f>IFERROR(Table5[[#This Row],[12]]-Table5[[#This Row],[13]]-Table5[[#This Row],[14]],)</f>
        <v>0</v>
      </c>
      <c r="Q24" s="58" t="str">
        <f t="shared" si="1"/>
        <v>17.</v>
      </c>
      <c r="R24" s="59">
        <f>'Daftar Pegawai'!I21</f>
        <v>0</v>
      </c>
    </row>
    <row r="25" spans="1:18" s="88" customFormat="1" ht="54.95" customHeight="1" x14ac:dyDescent="0.25">
      <c r="A25" s="44" t="str">
        <f t="shared" si="0"/>
        <v>18.</v>
      </c>
      <c r="B25" s="43" t="str">
        <f>'Rekap Bulanan'!B26</f>
        <v>0
NIP. 0</v>
      </c>
      <c r="C25" s="45">
        <f>'Daftar Pegawai'!H22</f>
        <v>0</v>
      </c>
      <c r="D25" s="45">
        <f>'Daftar Pegawai'!D22</f>
        <v>0</v>
      </c>
      <c r="E25" s="56">
        <f>'Daftar Pegawai'!E22</f>
        <v>0</v>
      </c>
      <c r="F25" s="44">
        <f>'Daftar Pegawai'!F22</f>
        <v>0</v>
      </c>
      <c r="G25" s="57">
        <f>'Daftar Pegawai'!G22</f>
        <v>0</v>
      </c>
      <c r="H25" s="57">
        <f>Table5[[#This Row],[7]]*60%</f>
        <v>0</v>
      </c>
      <c r="I25" s="57">
        <f>'Daftar Pegawai'!G22*40%</f>
        <v>0</v>
      </c>
      <c r="J25" s="57">
        <f>Table5[[#This Row],[8]]+Table5[[#This Row],[9]]</f>
        <v>0</v>
      </c>
      <c r="K25" s="57">
        <f>Table57[[#This Row],[8]]+Table57[[#This Row],[12]]</f>
        <v>0</v>
      </c>
      <c r="L25" s="57">
        <f>Table5[[#This Row],[7]]-Table5[[#This Row],[11]]</f>
        <v>0</v>
      </c>
      <c r="M25" s="94">
        <f>IF(LEFT('Daftar Pegawai'!H22,3)="IV/",15%,
IF(LEFT('Daftar Pegawai'!H22,4)="III/",5%,
IF(LEFT('Daftar Pegawai'!H22,3)="II/",0%,
)
)
)</f>
        <v>0</v>
      </c>
      <c r="N25" s="57">
        <f>Table5[[#This Row],[12]]*Table5[[#This Row],[Column1]]</f>
        <v>0</v>
      </c>
      <c r="O25" s="57">
        <f>Table5[[#This Row],[12]]*1%</f>
        <v>0</v>
      </c>
      <c r="P25" s="57">
        <f>IFERROR(Table5[[#This Row],[12]]-Table5[[#This Row],[13]]-Table5[[#This Row],[14]],)</f>
        <v>0</v>
      </c>
      <c r="Q25" s="58" t="str">
        <f t="shared" si="1"/>
        <v>18.</v>
      </c>
      <c r="R25" s="59">
        <f>'Daftar Pegawai'!I22</f>
        <v>0</v>
      </c>
    </row>
    <row r="26" spans="1:18" s="88" customFormat="1" ht="54.95" customHeight="1" x14ac:dyDescent="0.25">
      <c r="A26" s="44" t="str">
        <f t="shared" si="0"/>
        <v>19.</v>
      </c>
      <c r="B26" s="43" t="str">
        <f>'Rekap Bulanan'!B27</f>
        <v>0
NIP. 0</v>
      </c>
      <c r="C26" s="45">
        <f>'Daftar Pegawai'!H23</f>
        <v>0</v>
      </c>
      <c r="D26" s="45">
        <f>'Daftar Pegawai'!D23</f>
        <v>0</v>
      </c>
      <c r="E26" s="56">
        <f>'Daftar Pegawai'!E23</f>
        <v>0</v>
      </c>
      <c r="F26" s="44">
        <f>'Daftar Pegawai'!F23</f>
        <v>0</v>
      </c>
      <c r="G26" s="57">
        <f>'Daftar Pegawai'!G23</f>
        <v>0</v>
      </c>
      <c r="H26" s="57">
        <f>Table5[[#This Row],[7]]*60%</f>
        <v>0</v>
      </c>
      <c r="I26" s="57">
        <f>'Daftar Pegawai'!G23*40%</f>
        <v>0</v>
      </c>
      <c r="J26" s="57">
        <f>Table5[[#This Row],[8]]+Table5[[#This Row],[9]]</f>
        <v>0</v>
      </c>
      <c r="K26" s="57">
        <f>Table57[[#This Row],[8]]+Table57[[#This Row],[12]]</f>
        <v>0</v>
      </c>
      <c r="L26" s="57">
        <f>Table5[[#This Row],[7]]-Table5[[#This Row],[11]]</f>
        <v>0</v>
      </c>
      <c r="M26" s="94">
        <f>IF(LEFT('Daftar Pegawai'!H23,3)="IV/",15%,
IF(LEFT('Daftar Pegawai'!H23,4)="III/",5%,
IF(LEFT('Daftar Pegawai'!H23,3)="II/",0%,
)
)
)</f>
        <v>0</v>
      </c>
      <c r="N26" s="57">
        <f>Table5[[#This Row],[12]]*Table5[[#This Row],[Column1]]</f>
        <v>0</v>
      </c>
      <c r="O26" s="57">
        <f>Table5[[#This Row],[12]]*1%</f>
        <v>0</v>
      </c>
      <c r="P26" s="57">
        <f>IFERROR(Table5[[#This Row],[12]]-Table5[[#This Row],[13]]-Table5[[#This Row],[14]],)</f>
        <v>0</v>
      </c>
      <c r="Q26" s="58" t="str">
        <f t="shared" si="1"/>
        <v>19.</v>
      </c>
      <c r="R26" s="59">
        <f>'Daftar Pegawai'!I23</f>
        <v>0</v>
      </c>
    </row>
    <row r="27" spans="1:18" s="88" customFormat="1" ht="54.95" customHeight="1" x14ac:dyDescent="0.25">
      <c r="A27" s="44" t="str">
        <f t="shared" si="0"/>
        <v>20.</v>
      </c>
      <c r="B27" s="43" t="str">
        <f>'Rekap Bulanan'!B28</f>
        <v>0
NIP. 0</v>
      </c>
      <c r="C27" s="45">
        <f>'Daftar Pegawai'!H24</f>
        <v>0</v>
      </c>
      <c r="D27" s="45">
        <f>'Daftar Pegawai'!D24</f>
        <v>0</v>
      </c>
      <c r="E27" s="56">
        <f>'Daftar Pegawai'!E24</f>
        <v>0</v>
      </c>
      <c r="F27" s="44">
        <f>'Daftar Pegawai'!F24</f>
        <v>0</v>
      </c>
      <c r="G27" s="57">
        <f>'Daftar Pegawai'!G24</f>
        <v>0</v>
      </c>
      <c r="H27" s="57">
        <f>Table5[[#This Row],[7]]*60%</f>
        <v>0</v>
      </c>
      <c r="I27" s="57">
        <f>'Daftar Pegawai'!G24*40%</f>
        <v>0</v>
      </c>
      <c r="J27" s="57">
        <f>Table5[[#This Row],[8]]+Table5[[#This Row],[9]]</f>
        <v>0</v>
      </c>
      <c r="K27" s="57">
        <f>Table57[[#This Row],[8]]+Table57[[#This Row],[12]]</f>
        <v>0</v>
      </c>
      <c r="L27" s="57">
        <f>Table5[[#This Row],[7]]-Table5[[#This Row],[11]]</f>
        <v>0</v>
      </c>
      <c r="M27" s="94">
        <f>IF(LEFT('Daftar Pegawai'!H24,3)="IV/",15%,
IF(LEFT('Daftar Pegawai'!H24,4)="III/",5%,
IF(LEFT('Daftar Pegawai'!H24,3)="II/",0%,
)
)
)</f>
        <v>0</v>
      </c>
      <c r="N27" s="57">
        <f>Table5[[#This Row],[12]]*Table5[[#This Row],[Column1]]</f>
        <v>0</v>
      </c>
      <c r="O27" s="57">
        <f>Table5[[#This Row],[12]]*1%</f>
        <v>0</v>
      </c>
      <c r="P27" s="57">
        <f>IFERROR(Table5[[#This Row],[12]]-Table5[[#This Row],[13]]-Table5[[#This Row],[14]],)</f>
        <v>0</v>
      </c>
      <c r="Q27" s="58" t="str">
        <f t="shared" si="1"/>
        <v>20.</v>
      </c>
      <c r="R27" s="59">
        <f>'Daftar Pegawai'!I24</f>
        <v>0</v>
      </c>
    </row>
    <row r="28" spans="1:18" s="88" customFormat="1" ht="54.95" customHeight="1" x14ac:dyDescent="0.25">
      <c r="A28" s="44" t="str">
        <f t="shared" si="0"/>
        <v>21.</v>
      </c>
      <c r="B28" s="43" t="str">
        <f>'Rekap Bulanan'!B29</f>
        <v>0
NIP. 0</v>
      </c>
      <c r="C28" s="45">
        <f>'Daftar Pegawai'!H25</f>
        <v>0</v>
      </c>
      <c r="D28" s="45">
        <f>'Daftar Pegawai'!D25</f>
        <v>0</v>
      </c>
      <c r="E28" s="56">
        <f>'Daftar Pegawai'!E25</f>
        <v>0</v>
      </c>
      <c r="F28" s="44">
        <f>'Daftar Pegawai'!F25</f>
        <v>0</v>
      </c>
      <c r="G28" s="57">
        <f>'Daftar Pegawai'!G25</f>
        <v>0</v>
      </c>
      <c r="H28" s="57">
        <f>Table5[[#This Row],[7]]*60%</f>
        <v>0</v>
      </c>
      <c r="I28" s="57">
        <f>'Daftar Pegawai'!G25*40%</f>
        <v>0</v>
      </c>
      <c r="J28" s="57">
        <f>Table5[[#This Row],[8]]+Table5[[#This Row],[9]]</f>
        <v>0</v>
      </c>
      <c r="K28" s="57">
        <f>Table57[[#This Row],[8]]+Table57[[#This Row],[12]]</f>
        <v>0</v>
      </c>
      <c r="L28" s="57">
        <f>Table5[[#This Row],[7]]-Table5[[#This Row],[11]]</f>
        <v>0</v>
      </c>
      <c r="M28" s="94">
        <f>IF(LEFT('Daftar Pegawai'!H25,3)="IV/",15%,
IF(LEFT('Daftar Pegawai'!H25,4)="III/",5%,
IF(LEFT('Daftar Pegawai'!H25,3)="II/",0%,
)
)
)</f>
        <v>0</v>
      </c>
      <c r="N28" s="57">
        <f>Table5[[#This Row],[12]]*Table5[[#This Row],[Column1]]</f>
        <v>0</v>
      </c>
      <c r="O28" s="57">
        <f>Table5[[#This Row],[12]]*1%</f>
        <v>0</v>
      </c>
      <c r="P28" s="57">
        <f>IFERROR(Table5[[#This Row],[12]]-Table5[[#This Row],[13]]-Table5[[#This Row],[14]],)</f>
        <v>0</v>
      </c>
      <c r="Q28" s="58" t="str">
        <f t="shared" si="1"/>
        <v>21.</v>
      </c>
      <c r="R28" s="59">
        <f>'Daftar Pegawai'!I25</f>
        <v>0</v>
      </c>
    </row>
    <row r="29" spans="1:18" s="88" customFormat="1" ht="54.95" customHeight="1" x14ac:dyDescent="0.25">
      <c r="A29" s="44" t="str">
        <f t="shared" si="0"/>
        <v>22.</v>
      </c>
      <c r="B29" s="43" t="str">
        <f>'Rekap Bulanan'!B30</f>
        <v>0
NIP. 0</v>
      </c>
      <c r="C29" s="45">
        <f>'Daftar Pegawai'!H26</f>
        <v>0</v>
      </c>
      <c r="D29" s="45">
        <f>'Daftar Pegawai'!D26</f>
        <v>0</v>
      </c>
      <c r="E29" s="56">
        <f>'Daftar Pegawai'!E26</f>
        <v>0</v>
      </c>
      <c r="F29" s="44">
        <f>'Daftar Pegawai'!F26</f>
        <v>0</v>
      </c>
      <c r="G29" s="57">
        <f>'Daftar Pegawai'!G26</f>
        <v>0</v>
      </c>
      <c r="H29" s="57">
        <f>Table5[[#This Row],[7]]*60%</f>
        <v>0</v>
      </c>
      <c r="I29" s="57">
        <f>'Daftar Pegawai'!G26*40%</f>
        <v>0</v>
      </c>
      <c r="J29" s="57">
        <f>Table5[[#This Row],[8]]+Table5[[#This Row],[9]]</f>
        <v>0</v>
      </c>
      <c r="K29" s="57">
        <f>Table57[[#This Row],[8]]+Table57[[#This Row],[12]]</f>
        <v>0</v>
      </c>
      <c r="L29" s="57">
        <f>Table5[[#This Row],[7]]-Table5[[#This Row],[11]]</f>
        <v>0</v>
      </c>
      <c r="M29" s="94">
        <f>IF(LEFT('Daftar Pegawai'!H26,3)="IV/",15%,
IF(LEFT('Daftar Pegawai'!H26,4)="III/",5%,
IF(LEFT('Daftar Pegawai'!H26,3)="II/",0%,
)
)
)</f>
        <v>0</v>
      </c>
      <c r="N29" s="57">
        <f>Table5[[#This Row],[12]]*Table5[[#This Row],[Column1]]</f>
        <v>0</v>
      </c>
      <c r="O29" s="57">
        <f>Table5[[#This Row],[12]]*1%</f>
        <v>0</v>
      </c>
      <c r="P29" s="57">
        <f>IFERROR(Table5[[#This Row],[12]]-Table5[[#This Row],[13]]-Table5[[#This Row],[14]],)</f>
        <v>0</v>
      </c>
      <c r="Q29" s="58" t="str">
        <f t="shared" si="1"/>
        <v>22.</v>
      </c>
      <c r="R29" s="59">
        <f>'Daftar Pegawai'!I26</f>
        <v>0</v>
      </c>
    </row>
    <row r="30" spans="1:18" s="88" customFormat="1" ht="54.95" customHeight="1" x14ac:dyDescent="0.25">
      <c r="A30" s="44" t="str">
        <f t="shared" si="0"/>
        <v>23.</v>
      </c>
      <c r="B30" s="43" t="str">
        <f>'Rekap Bulanan'!B31</f>
        <v>0
NIP. 0</v>
      </c>
      <c r="C30" s="45">
        <f>'Daftar Pegawai'!H27</f>
        <v>0</v>
      </c>
      <c r="D30" s="45">
        <f>'Daftar Pegawai'!D27</f>
        <v>0</v>
      </c>
      <c r="E30" s="56">
        <f>'Daftar Pegawai'!E27</f>
        <v>0</v>
      </c>
      <c r="F30" s="44">
        <f>'Daftar Pegawai'!F27</f>
        <v>0</v>
      </c>
      <c r="G30" s="57">
        <f>'Daftar Pegawai'!G27</f>
        <v>0</v>
      </c>
      <c r="H30" s="57">
        <f>Table5[[#This Row],[7]]*60%</f>
        <v>0</v>
      </c>
      <c r="I30" s="57">
        <f>'Daftar Pegawai'!G27*40%</f>
        <v>0</v>
      </c>
      <c r="J30" s="57">
        <f>Table5[[#This Row],[8]]+Table5[[#This Row],[9]]</f>
        <v>0</v>
      </c>
      <c r="K30" s="57">
        <f>Table57[[#This Row],[8]]+Table57[[#This Row],[12]]</f>
        <v>0</v>
      </c>
      <c r="L30" s="57">
        <f>Table5[[#This Row],[7]]-Table5[[#This Row],[11]]</f>
        <v>0</v>
      </c>
      <c r="M30" s="94">
        <f>IF(LEFT('Daftar Pegawai'!H27,3)="IV/",15%,
IF(LEFT('Daftar Pegawai'!H27,4)="III/",5%,
IF(LEFT('Daftar Pegawai'!H27,3)="II/",0%,
)
)
)</f>
        <v>0</v>
      </c>
      <c r="N30" s="57">
        <f>Table5[[#This Row],[12]]*Table5[[#This Row],[Column1]]</f>
        <v>0</v>
      </c>
      <c r="O30" s="57">
        <f>Table5[[#This Row],[12]]*1%</f>
        <v>0</v>
      </c>
      <c r="P30" s="57">
        <f>IFERROR(Table5[[#This Row],[12]]-Table5[[#This Row],[13]]-Table5[[#This Row],[14]],)</f>
        <v>0</v>
      </c>
      <c r="Q30" s="58" t="str">
        <f t="shared" si="1"/>
        <v>23.</v>
      </c>
      <c r="R30" s="59">
        <f>'Daftar Pegawai'!I27</f>
        <v>0</v>
      </c>
    </row>
    <row r="31" spans="1:18" s="88" customFormat="1" ht="54.95" customHeight="1" x14ac:dyDescent="0.25">
      <c r="A31" s="44" t="str">
        <f t="shared" si="0"/>
        <v>24.</v>
      </c>
      <c r="B31" s="43" t="str">
        <f>'Rekap Bulanan'!B32</f>
        <v>0
NIP. 0</v>
      </c>
      <c r="C31" s="45">
        <f>'Daftar Pegawai'!H28</f>
        <v>0</v>
      </c>
      <c r="D31" s="45">
        <f>'Daftar Pegawai'!D28</f>
        <v>0</v>
      </c>
      <c r="E31" s="56">
        <f>'Daftar Pegawai'!E28</f>
        <v>0</v>
      </c>
      <c r="F31" s="44">
        <f>'Daftar Pegawai'!F28</f>
        <v>0</v>
      </c>
      <c r="G31" s="57">
        <f>'Daftar Pegawai'!G28</f>
        <v>0</v>
      </c>
      <c r="H31" s="57">
        <f>Table5[[#This Row],[7]]*60%</f>
        <v>0</v>
      </c>
      <c r="I31" s="57">
        <f>'Daftar Pegawai'!G28*40%</f>
        <v>0</v>
      </c>
      <c r="J31" s="57">
        <f>Table5[[#This Row],[8]]+Table5[[#This Row],[9]]</f>
        <v>0</v>
      </c>
      <c r="K31" s="57">
        <f>Table57[[#This Row],[8]]+Table57[[#This Row],[12]]</f>
        <v>0</v>
      </c>
      <c r="L31" s="57">
        <f>Table5[[#This Row],[7]]-Table5[[#This Row],[11]]</f>
        <v>0</v>
      </c>
      <c r="M31" s="94">
        <f>IF(LEFT('Daftar Pegawai'!H28,3)="IV/",15%,
IF(LEFT('Daftar Pegawai'!H28,4)="III/",5%,
IF(LEFT('Daftar Pegawai'!H28,3)="II/",0%,
)
)
)</f>
        <v>0</v>
      </c>
      <c r="N31" s="57">
        <f>Table5[[#This Row],[12]]*Table5[[#This Row],[Column1]]</f>
        <v>0</v>
      </c>
      <c r="O31" s="57">
        <f>Table5[[#This Row],[12]]*1%</f>
        <v>0</v>
      </c>
      <c r="P31" s="57">
        <f>IFERROR(Table5[[#This Row],[12]]-Table5[[#This Row],[13]]-Table5[[#This Row],[14]],)</f>
        <v>0</v>
      </c>
      <c r="Q31" s="58" t="str">
        <f t="shared" si="1"/>
        <v>24.</v>
      </c>
      <c r="R31" s="59">
        <f>'Daftar Pegawai'!I28</f>
        <v>0</v>
      </c>
    </row>
    <row r="32" spans="1:18" s="88" customFormat="1" ht="54.95" customHeight="1" x14ac:dyDescent="0.25">
      <c r="A32" s="44" t="str">
        <f t="shared" si="0"/>
        <v>25.</v>
      </c>
      <c r="B32" s="43" t="str">
        <f>'Rekap Bulanan'!B33</f>
        <v>0
NIP. 0</v>
      </c>
      <c r="C32" s="45">
        <f>'Daftar Pegawai'!H29</f>
        <v>0</v>
      </c>
      <c r="D32" s="45">
        <f>'Daftar Pegawai'!D29</f>
        <v>0</v>
      </c>
      <c r="E32" s="56">
        <f>'Daftar Pegawai'!E29</f>
        <v>0</v>
      </c>
      <c r="F32" s="44">
        <f>'Daftar Pegawai'!F29</f>
        <v>0</v>
      </c>
      <c r="G32" s="57">
        <f>'Daftar Pegawai'!G29</f>
        <v>0</v>
      </c>
      <c r="H32" s="57">
        <f>Table5[[#This Row],[7]]*60%</f>
        <v>0</v>
      </c>
      <c r="I32" s="57">
        <f>'Daftar Pegawai'!G29*40%</f>
        <v>0</v>
      </c>
      <c r="J32" s="57">
        <f>Table5[[#This Row],[8]]+Table5[[#This Row],[9]]</f>
        <v>0</v>
      </c>
      <c r="K32" s="57">
        <f>Table57[[#This Row],[8]]+Table57[[#This Row],[12]]</f>
        <v>0</v>
      </c>
      <c r="L32" s="57">
        <f>Table5[[#This Row],[7]]-Table5[[#This Row],[11]]</f>
        <v>0</v>
      </c>
      <c r="M32" s="94">
        <f>IF(LEFT('Daftar Pegawai'!H29,3)="IV/",15%,
IF(LEFT('Daftar Pegawai'!H29,4)="III/",5%,
IF(LEFT('Daftar Pegawai'!H29,3)="II/",0%,
)
)
)</f>
        <v>0</v>
      </c>
      <c r="N32" s="57">
        <f>Table5[[#This Row],[12]]*Table5[[#This Row],[Column1]]</f>
        <v>0</v>
      </c>
      <c r="O32" s="57">
        <f>Table5[[#This Row],[12]]*1%</f>
        <v>0</v>
      </c>
      <c r="P32" s="57">
        <f>IFERROR(Table5[[#This Row],[12]]-Table5[[#This Row],[13]]-Table5[[#This Row],[14]],)</f>
        <v>0</v>
      </c>
      <c r="Q32" s="58" t="str">
        <f t="shared" si="1"/>
        <v>25.</v>
      </c>
      <c r="R32" s="59">
        <f>'Daftar Pegawai'!I29</f>
        <v>0</v>
      </c>
    </row>
    <row r="33" spans="1:18" s="88" customFormat="1" ht="54.95" customHeight="1" x14ac:dyDescent="0.25">
      <c r="A33" s="44" t="str">
        <f t="shared" si="0"/>
        <v>26.</v>
      </c>
      <c r="B33" s="43" t="str">
        <f>'Rekap Bulanan'!B34</f>
        <v>0
NIP. 0</v>
      </c>
      <c r="C33" s="45">
        <f>'Daftar Pegawai'!H30</f>
        <v>0</v>
      </c>
      <c r="D33" s="45">
        <f>'Daftar Pegawai'!D30</f>
        <v>0</v>
      </c>
      <c r="E33" s="56">
        <f>'Daftar Pegawai'!E30</f>
        <v>0</v>
      </c>
      <c r="F33" s="44">
        <f>'Daftar Pegawai'!F30</f>
        <v>0</v>
      </c>
      <c r="G33" s="57">
        <f>'Daftar Pegawai'!G30</f>
        <v>0</v>
      </c>
      <c r="H33" s="57">
        <f>Table5[[#This Row],[7]]*60%</f>
        <v>0</v>
      </c>
      <c r="I33" s="57">
        <f>'Daftar Pegawai'!G30*40%</f>
        <v>0</v>
      </c>
      <c r="J33" s="57">
        <f>Table5[[#This Row],[8]]+Table5[[#This Row],[9]]</f>
        <v>0</v>
      </c>
      <c r="K33" s="57">
        <f>Table57[[#This Row],[8]]+Table57[[#This Row],[12]]</f>
        <v>0</v>
      </c>
      <c r="L33" s="57">
        <f>Table5[[#This Row],[7]]-Table5[[#This Row],[11]]</f>
        <v>0</v>
      </c>
      <c r="M33" s="94">
        <f>IF(LEFT('Daftar Pegawai'!H30,3)="IV/",15%,
IF(LEFT('Daftar Pegawai'!H30,4)="III/",5%,
IF(LEFT('Daftar Pegawai'!H30,3)="II/",0%,
)
)
)</f>
        <v>0</v>
      </c>
      <c r="N33" s="57">
        <f>Table5[[#This Row],[12]]*Table5[[#This Row],[Column1]]</f>
        <v>0</v>
      </c>
      <c r="O33" s="57">
        <f>Table5[[#This Row],[12]]*1%</f>
        <v>0</v>
      </c>
      <c r="P33" s="57">
        <f>IFERROR(Table5[[#This Row],[12]]-Table5[[#This Row],[13]]-Table5[[#This Row],[14]],)</f>
        <v>0</v>
      </c>
      <c r="Q33" s="58" t="str">
        <f t="shared" si="1"/>
        <v>26.</v>
      </c>
      <c r="R33" s="59">
        <f>'Daftar Pegawai'!I30</f>
        <v>0</v>
      </c>
    </row>
    <row r="34" spans="1:18" s="88" customFormat="1" ht="54.95" customHeight="1" x14ac:dyDescent="0.25">
      <c r="A34" s="44" t="str">
        <f t="shared" si="0"/>
        <v>27.</v>
      </c>
      <c r="B34" s="43" t="str">
        <f>'Rekap Bulanan'!B35</f>
        <v>0
NIP. 0</v>
      </c>
      <c r="C34" s="45">
        <f>'Daftar Pegawai'!H31</f>
        <v>0</v>
      </c>
      <c r="D34" s="45">
        <f>'Daftar Pegawai'!D31</f>
        <v>0</v>
      </c>
      <c r="E34" s="56">
        <f>'Daftar Pegawai'!E31</f>
        <v>0</v>
      </c>
      <c r="F34" s="44">
        <f>'Daftar Pegawai'!F31</f>
        <v>0</v>
      </c>
      <c r="G34" s="57">
        <f>'Daftar Pegawai'!G31</f>
        <v>0</v>
      </c>
      <c r="H34" s="57">
        <f>Table5[[#This Row],[7]]*60%</f>
        <v>0</v>
      </c>
      <c r="I34" s="57">
        <f>'Daftar Pegawai'!G31*40%</f>
        <v>0</v>
      </c>
      <c r="J34" s="57">
        <f>Table5[[#This Row],[8]]+Table5[[#This Row],[9]]</f>
        <v>0</v>
      </c>
      <c r="K34" s="57">
        <f>Table57[[#This Row],[8]]+Table57[[#This Row],[12]]</f>
        <v>0</v>
      </c>
      <c r="L34" s="57">
        <f>Table5[[#This Row],[7]]-Table5[[#This Row],[11]]</f>
        <v>0</v>
      </c>
      <c r="M34" s="94">
        <f>IF(LEFT('Daftar Pegawai'!H31,3)="IV/",15%,
IF(LEFT('Daftar Pegawai'!H31,4)="III/",5%,
IF(LEFT('Daftar Pegawai'!H31,3)="II/",0%,
)
)
)</f>
        <v>0</v>
      </c>
      <c r="N34" s="57">
        <f>Table5[[#This Row],[12]]*Table5[[#This Row],[Column1]]</f>
        <v>0</v>
      </c>
      <c r="O34" s="57">
        <f>Table5[[#This Row],[12]]*1%</f>
        <v>0</v>
      </c>
      <c r="P34" s="57">
        <f>IFERROR(Table5[[#This Row],[12]]-Table5[[#This Row],[13]]-Table5[[#This Row],[14]],)</f>
        <v>0</v>
      </c>
      <c r="Q34" s="58" t="str">
        <f t="shared" si="1"/>
        <v>27.</v>
      </c>
      <c r="R34" s="59">
        <f>'Daftar Pegawai'!I31</f>
        <v>0</v>
      </c>
    </row>
    <row r="35" spans="1:18" s="88" customFormat="1" ht="54.95" customHeight="1" x14ac:dyDescent="0.25">
      <c r="A35" s="44" t="str">
        <f t="shared" si="0"/>
        <v>28.</v>
      </c>
      <c r="B35" s="43" t="str">
        <f>'Rekap Bulanan'!B36</f>
        <v>0
NIP. 0</v>
      </c>
      <c r="C35" s="45">
        <f>'Daftar Pegawai'!H32</f>
        <v>0</v>
      </c>
      <c r="D35" s="45">
        <f>'Daftar Pegawai'!D32</f>
        <v>0</v>
      </c>
      <c r="E35" s="56">
        <f>'Daftar Pegawai'!E32</f>
        <v>0</v>
      </c>
      <c r="F35" s="44">
        <f>'Daftar Pegawai'!F32</f>
        <v>0</v>
      </c>
      <c r="G35" s="57">
        <f>'Daftar Pegawai'!G32</f>
        <v>0</v>
      </c>
      <c r="H35" s="57">
        <f>Table5[[#This Row],[7]]*60%</f>
        <v>0</v>
      </c>
      <c r="I35" s="57">
        <f>'Daftar Pegawai'!G32*40%</f>
        <v>0</v>
      </c>
      <c r="J35" s="57">
        <f>Table5[[#This Row],[8]]+Table5[[#This Row],[9]]</f>
        <v>0</v>
      </c>
      <c r="K35" s="57">
        <f>Table57[[#This Row],[8]]+Table57[[#This Row],[12]]</f>
        <v>0</v>
      </c>
      <c r="L35" s="57">
        <f>Table5[[#This Row],[7]]-Table5[[#This Row],[11]]</f>
        <v>0</v>
      </c>
      <c r="M35" s="94">
        <f>IF(LEFT('Daftar Pegawai'!H32,3)="IV/",15%,
IF(LEFT('Daftar Pegawai'!H32,4)="III/",5%,
IF(LEFT('Daftar Pegawai'!H32,3)="II/",0%,
)
)
)</f>
        <v>0</v>
      </c>
      <c r="N35" s="57">
        <f>Table5[[#This Row],[12]]*Table5[[#This Row],[Column1]]</f>
        <v>0</v>
      </c>
      <c r="O35" s="57">
        <f>Table5[[#This Row],[12]]*1%</f>
        <v>0</v>
      </c>
      <c r="P35" s="57">
        <f>IFERROR(Table5[[#This Row],[12]]-Table5[[#This Row],[13]]-Table5[[#This Row],[14]],)</f>
        <v>0</v>
      </c>
      <c r="Q35" s="58" t="str">
        <f t="shared" si="1"/>
        <v>28.</v>
      </c>
      <c r="R35" s="59">
        <f>'Daftar Pegawai'!I32</f>
        <v>0</v>
      </c>
    </row>
    <row r="36" spans="1:18" s="88" customFormat="1" ht="54.95" customHeight="1" x14ac:dyDescent="0.25">
      <c r="A36" s="44" t="str">
        <f t="shared" si="0"/>
        <v>29.</v>
      </c>
      <c r="B36" s="43" t="str">
        <f>'Rekap Bulanan'!B37</f>
        <v>0
NIP. 0</v>
      </c>
      <c r="C36" s="45">
        <f>'Daftar Pegawai'!H33</f>
        <v>0</v>
      </c>
      <c r="D36" s="45">
        <f>'Daftar Pegawai'!D33</f>
        <v>0</v>
      </c>
      <c r="E36" s="56">
        <f>'Daftar Pegawai'!E33</f>
        <v>0</v>
      </c>
      <c r="F36" s="44">
        <f>'Daftar Pegawai'!F33</f>
        <v>0</v>
      </c>
      <c r="G36" s="57">
        <f>'Daftar Pegawai'!G33</f>
        <v>0</v>
      </c>
      <c r="H36" s="57">
        <f>Table5[[#This Row],[7]]*60%</f>
        <v>0</v>
      </c>
      <c r="I36" s="57">
        <f>'Daftar Pegawai'!G33*40%</f>
        <v>0</v>
      </c>
      <c r="J36" s="57">
        <f>Table5[[#This Row],[8]]+Table5[[#This Row],[9]]</f>
        <v>0</v>
      </c>
      <c r="K36" s="57">
        <f>Table57[[#This Row],[8]]+Table57[[#This Row],[12]]</f>
        <v>0</v>
      </c>
      <c r="L36" s="57">
        <f>Table5[[#This Row],[7]]-Table5[[#This Row],[11]]</f>
        <v>0</v>
      </c>
      <c r="M36" s="94">
        <f>IF(LEFT('Daftar Pegawai'!H33,3)="IV/",15%,
IF(LEFT('Daftar Pegawai'!H33,4)="III/",5%,
IF(LEFT('Daftar Pegawai'!H33,3)="II/",0%,
)
)
)</f>
        <v>0</v>
      </c>
      <c r="N36" s="57">
        <f>Table5[[#This Row],[12]]*Table5[[#This Row],[Column1]]</f>
        <v>0</v>
      </c>
      <c r="O36" s="57">
        <f>Table5[[#This Row],[12]]*1%</f>
        <v>0</v>
      </c>
      <c r="P36" s="57">
        <f>IFERROR(Table5[[#This Row],[12]]-Table5[[#This Row],[13]]-Table5[[#This Row],[14]],)</f>
        <v>0</v>
      </c>
      <c r="Q36" s="58" t="str">
        <f t="shared" si="1"/>
        <v>29.</v>
      </c>
      <c r="R36" s="59">
        <f>'Daftar Pegawai'!I33</f>
        <v>0</v>
      </c>
    </row>
    <row r="37" spans="1:18" s="88" customFormat="1" ht="54.95" customHeight="1" x14ac:dyDescent="0.25">
      <c r="A37" s="44" t="str">
        <f t="shared" si="0"/>
        <v>30.</v>
      </c>
      <c r="B37" s="43" t="str">
        <f>'Rekap Bulanan'!B38</f>
        <v>0
NIP. 0</v>
      </c>
      <c r="C37" s="45">
        <f>'Daftar Pegawai'!H34</f>
        <v>0</v>
      </c>
      <c r="D37" s="45">
        <f>'Daftar Pegawai'!D34</f>
        <v>0</v>
      </c>
      <c r="E37" s="56">
        <f>'Daftar Pegawai'!E34</f>
        <v>0</v>
      </c>
      <c r="F37" s="44">
        <f>'Daftar Pegawai'!F34</f>
        <v>0</v>
      </c>
      <c r="G37" s="57">
        <f>'Daftar Pegawai'!G34</f>
        <v>0</v>
      </c>
      <c r="H37" s="57">
        <f>Table5[[#This Row],[7]]*60%</f>
        <v>0</v>
      </c>
      <c r="I37" s="57">
        <f>'Daftar Pegawai'!G34*40%</f>
        <v>0</v>
      </c>
      <c r="J37" s="57">
        <f>Table5[[#This Row],[8]]+Table5[[#This Row],[9]]</f>
        <v>0</v>
      </c>
      <c r="K37" s="57">
        <f>Table57[[#This Row],[8]]+Table57[[#This Row],[12]]</f>
        <v>0</v>
      </c>
      <c r="L37" s="57">
        <f>Table5[[#This Row],[7]]-Table5[[#This Row],[11]]</f>
        <v>0</v>
      </c>
      <c r="M37" s="94">
        <f>IF(LEFT('Daftar Pegawai'!H34,3)="IV/",15%,
IF(LEFT('Daftar Pegawai'!H34,4)="III/",5%,
IF(LEFT('Daftar Pegawai'!H34,3)="II/",0%,
)
)
)</f>
        <v>0</v>
      </c>
      <c r="N37" s="57">
        <f>Table5[[#This Row],[12]]*Table5[[#This Row],[Column1]]</f>
        <v>0</v>
      </c>
      <c r="O37" s="57">
        <f>Table5[[#This Row],[12]]*1%</f>
        <v>0</v>
      </c>
      <c r="P37" s="57">
        <f>IFERROR(Table5[[#This Row],[12]]-Table5[[#This Row],[13]]-Table5[[#This Row],[14]],)</f>
        <v>0</v>
      </c>
      <c r="Q37" s="58" t="str">
        <f t="shared" si="1"/>
        <v>30.</v>
      </c>
      <c r="R37" s="59">
        <f>'Daftar Pegawai'!I34</f>
        <v>0</v>
      </c>
    </row>
    <row r="38" spans="1:18" s="88" customFormat="1" ht="54.95" customHeight="1" x14ac:dyDescent="0.25">
      <c r="A38" s="44" t="str">
        <f t="shared" si="0"/>
        <v>31.</v>
      </c>
      <c r="B38" s="43" t="str">
        <f>'Rekap Bulanan'!B39</f>
        <v>0
NIP. 0</v>
      </c>
      <c r="C38" s="45">
        <f>'Daftar Pegawai'!H35</f>
        <v>0</v>
      </c>
      <c r="D38" s="45">
        <f>'Daftar Pegawai'!D35</f>
        <v>0</v>
      </c>
      <c r="E38" s="56">
        <f>'Daftar Pegawai'!E35</f>
        <v>0</v>
      </c>
      <c r="F38" s="44">
        <f>'Daftar Pegawai'!F35</f>
        <v>0</v>
      </c>
      <c r="G38" s="57">
        <f>'Daftar Pegawai'!G35</f>
        <v>0</v>
      </c>
      <c r="H38" s="57">
        <f>Table5[[#This Row],[7]]*60%</f>
        <v>0</v>
      </c>
      <c r="I38" s="57">
        <f>'Daftar Pegawai'!G35*40%</f>
        <v>0</v>
      </c>
      <c r="J38" s="57">
        <f>Table5[[#This Row],[8]]+Table5[[#This Row],[9]]</f>
        <v>0</v>
      </c>
      <c r="K38" s="57">
        <f>Table57[[#This Row],[8]]+Table57[[#This Row],[12]]</f>
        <v>0</v>
      </c>
      <c r="L38" s="57">
        <f>Table5[[#This Row],[7]]-Table5[[#This Row],[11]]</f>
        <v>0</v>
      </c>
      <c r="M38" s="94">
        <f>IF(LEFT('Daftar Pegawai'!H35,3)="IV/",15%,
IF(LEFT('Daftar Pegawai'!H35,4)="III/",5%,
IF(LEFT('Daftar Pegawai'!H35,3)="II/",0%,
)
)
)</f>
        <v>0</v>
      </c>
      <c r="N38" s="57">
        <f>Table5[[#This Row],[12]]*Table5[[#This Row],[Column1]]</f>
        <v>0</v>
      </c>
      <c r="O38" s="57">
        <f>Table5[[#This Row],[12]]*1%</f>
        <v>0</v>
      </c>
      <c r="P38" s="57">
        <f>IFERROR(Table5[[#This Row],[12]]-Table5[[#This Row],[13]]-Table5[[#This Row],[14]],)</f>
        <v>0</v>
      </c>
      <c r="Q38" s="58" t="str">
        <f t="shared" si="1"/>
        <v>31.</v>
      </c>
      <c r="R38" s="59">
        <f>'Daftar Pegawai'!I35</f>
        <v>0</v>
      </c>
    </row>
    <row r="39" spans="1:18" s="88" customFormat="1" ht="54.95" customHeight="1" x14ac:dyDescent="0.25">
      <c r="A39" s="44" t="str">
        <f t="shared" si="0"/>
        <v>32.</v>
      </c>
      <c r="B39" s="43" t="str">
        <f>'Rekap Bulanan'!B40</f>
        <v>0
NIP. 0</v>
      </c>
      <c r="C39" s="45">
        <f>'Daftar Pegawai'!H36</f>
        <v>0</v>
      </c>
      <c r="D39" s="45">
        <f>'Daftar Pegawai'!D36</f>
        <v>0</v>
      </c>
      <c r="E39" s="56">
        <f>'Daftar Pegawai'!E36</f>
        <v>0</v>
      </c>
      <c r="F39" s="44">
        <f>'Daftar Pegawai'!F36</f>
        <v>0</v>
      </c>
      <c r="G39" s="57">
        <f>'Daftar Pegawai'!G36</f>
        <v>0</v>
      </c>
      <c r="H39" s="57">
        <f>Table5[[#This Row],[7]]*60%</f>
        <v>0</v>
      </c>
      <c r="I39" s="57">
        <f>'Daftar Pegawai'!G36*40%</f>
        <v>0</v>
      </c>
      <c r="J39" s="57">
        <f>Table5[[#This Row],[8]]+Table5[[#This Row],[9]]</f>
        <v>0</v>
      </c>
      <c r="K39" s="57">
        <f>Table57[[#This Row],[8]]+Table57[[#This Row],[12]]</f>
        <v>0</v>
      </c>
      <c r="L39" s="57">
        <f>Table5[[#This Row],[7]]-Table5[[#This Row],[11]]</f>
        <v>0</v>
      </c>
      <c r="M39" s="94">
        <f>IF(LEFT('Daftar Pegawai'!H36,3)="IV/",15%,
IF(LEFT('Daftar Pegawai'!H36,4)="III/",5%,
IF(LEFT('Daftar Pegawai'!H36,3)="II/",0%,
)
)
)</f>
        <v>0</v>
      </c>
      <c r="N39" s="57">
        <f>Table5[[#This Row],[12]]*Table5[[#This Row],[Column1]]</f>
        <v>0</v>
      </c>
      <c r="O39" s="57">
        <f>Table5[[#This Row],[12]]*1%</f>
        <v>0</v>
      </c>
      <c r="P39" s="57">
        <f>IFERROR(Table5[[#This Row],[12]]-Table5[[#This Row],[13]]-Table5[[#This Row],[14]],)</f>
        <v>0</v>
      </c>
      <c r="Q39" s="58" t="str">
        <f t="shared" si="1"/>
        <v>32.</v>
      </c>
      <c r="R39" s="59">
        <f>'Daftar Pegawai'!I36</f>
        <v>0</v>
      </c>
    </row>
    <row r="40" spans="1:18" s="88" customFormat="1" ht="54.95" customHeight="1" x14ac:dyDescent="0.25">
      <c r="A40" s="44" t="str">
        <f t="shared" si="0"/>
        <v>33.</v>
      </c>
      <c r="B40" s="43" t="str">
        <f>'Rekap Bulanan'!B41</f>
        <v>0
NIP. 0</v>
      </c>
      <c r="C40" s="45">
        <f>'Daftar Pegawai'!H37</f>
        <v>0</v>
      </c>
      <c r="D40" s="45">
        <f>'Daftar Pegawai'!D37</f>
        <v>0</v>
      </c>
      <c r="E40" s="56">
        <f>'Daftar Pegawai'!E37</f>
        <v>0</v>
      </c>
      <c r="F40" s="44">
        <f>'Daftar Pegawai'!F37</f>
        <v>0</v>
      </c>
      <c r="G40" s="57">
        <f>'Daftar Pegawai'!G37</f>
        <v>0</v>
      </c>
      <c r="H40" s="57">
        <f>Table5[[#This Row],[7]]*60%</f>
        <v>0</v>
      </c>
      <c r="I40" s="57">
        <f>'Daftar Pegawai'!G37*40%</f>
        <v>0</v>
      </c>
      <c r="J40" s="57">
        <f>Table5[[#This Row],[8]]+Table5[[#This Row],[9]]</f>
        <v>0</v>
      </c>
      <c r="K40" s="57">
        <f>Table57[[#This Row],[8]]+Table57[[#This Row],[12]]</f>
        <v>0</v>
      </c>
      <c r="L40" s="57">
        <f>Table5[[#This Row],[7]]-Table5[[#This Row],[11]]</f>
        <v>0</v>
      </c>
      <c r="M40" s="94">
        <f>IF(LEFT('Daftar Pegawai'!H37,3)="IV/",15%,
IF(LEFT('Daftar Pegawai'!H37,4)="III/",5%,
IF(LEFT('Daftar Pegawai'!H37,3)="II/",0%,
)
)
)</f>
        <v>0</v>
      </c>
      <c r="N40" s="57">
        <f>Table5[[#This Row],[12]]*Table5[[#This Row],[Column1]]</f>
        <v>0</v>
      </c>
      <c r="O40" s="57">
        <f>Table5[[#This Row],[12]]*1%</f>
        <v>0</v>
      </c>
      <c r="P40" s="57">
        <f>IFERROR(Table5[[#This Row],[12]]-Table5[[#This Row],[13]]-Table5[[#This Row],[14]],)</f>
        <v>0</v>
      </c>
      <c r="Q40" s="58" t="str">
        <f t="shared" si="1"/>
        <v>33.</v>
      </c>
      <c r="R40" s="59">
        <f>'Daftar Pegawai'!I37</f>
        <v>0</v>
      </c>
    </row>
    <row r="41" spans="1:18" s="88" customFormat="1" ht="54.95" customHeight="1" x14ac:dyDescent="0.25">
      <c r="A41" s="44" t="str">
        <f t="shared" si="0"/>
        <v>34.</v>
      </c>
      <c r="B41" s="43" t="str">
        <f>'Rekap Bulanan'!B42</f>
        <v>0
NIP. 0</v>
      </c>
      <c r="C41" s="45">
        <f>'Daftar Pegawai'!H38</f>
        <v>0</v>
      </c>
      <c r="D41" s="45">
        <f>'Daftar Pegawai'!D38</f>
        <v>0</v>
      </c>
      <c r="E41" s="56">
        <f>'Daftar Pegawai'!E38</f>
        <v>0</v>
      </c>
      <c r="F41" s="44">
        <f>'Daftar Pegawai'!F38</f>
        <v>0</v>
      </c>
      <c r="G41" s="57">
        <f>'Daftar Pegawai'!G38</f>
        <v>0</v>
      </c>
      <c r="H41" s="57">
        <f>Table5[[#This Row],[7]]*60%</f>
        <v>0</v>
      </c>
      <c r="I41" s="57">
        <f>'Daftar Pegawai'!G38*40%</f>
        <v>0</v>
      </c>
      <c r="J41" s="57">
        <f>Table5[[#This Row],[8]]+Table5[[#This Row],[9]]</f>
        <v>0</v>
      </c>
      <c r="K41" s="57">
        <f>Table57[[#This Row],[8]]+Table57[[#This Row],[12]]</f>
        <v>0</v>
      </c>
      <c r="L41" s="57">
        <f>Table5[[#This Row],[7]]-Table5[[#This Row],[11]]</f>
        <v>0</v>
      </c>
      <c r="M41" s="94">
        <f>IF(LEFT('Daftar Pegawai'!H38,3)="IV/",15%,
IF(LEFT('Daftar Pegawai'!H38,4)="III/",5%,
IF(LEFT('Daftar Pegawai'!H38,3)="II/",0%,
)
)
)</f>
        <v>0</v>
      </c>
      <c r="N41" s="57">
        <f>Table5[[#This Row],[12]]*Table5[[#This Row],[Column1]]</f>
        <v>0</v>
      </c>
      <c r="O41" s="57">
        <f>Table5[[#This Row],[12]]*1%</f>
        <v>0</v>
      </c>
      <c r="P41" s="57">
        <f>IFERROR(Table5[[#This Row],[12]]-Table5[[#This Row],[13]]-Table5[[#This Row],[14]],)</f>
        <v>0</v>
      </c>
      <c r="Q41" s="58" t="str">
        <f t="shared" si="1"/>
        <v>34.</v>
      </c>
      <c r="R41" s="59">
        <f>'Daftar Pegawai'!I38</f>
        <v>0</v>
      </c>
    </row>
    <row r="42" spans="1:18" s="88" customFormat="1" ht="54.95" customHeight="1" x14ac:dyDescent="0.25">
      <c r="A42" s="44" t="str">
        <f t="shared" si="0"/>
        <v>35.</v>
      </c>
      <c r="B42" s="43" t="str">
        <f>'Rekap Bulanan'!B43</f>
        <v>0
NIP. 0</v>
      </c>
      <c r="C42" s="45">
        <f>'Daftar Pegawai'!H39</f>
        <v>0</v>
      </c>
      <c r="D42" s="45">
        <f>'Daftar Pegawai'!D39</f>
        <v>0</v>
      </c>
      <c r="E42" s="56">
        <f>'Daftar Pegawai'!E39</f>
        <v>0</v>
      </c>
      <c r="F42" s="44">
        <f>'Daftar Pegawai'!F39</f>
        <v>0</v>
      </c>
      <c r="G42" s="57">
        <f>'Daftar Pegawai'!G39</f>
        <v>0</v>
      </c>
      <c r="H42" s="57">
        <f>Table5[[#This Row],[7]]*60%</f>
        <v>0</v>
      </c>
      <c r="I42" s="57">
        <f>'Daftar Pegawai'!G39*40%</f>
        <v>0</v>
      </c>
      <c r="J42" s="57">
        <f>Table5[[#This Row],[8]]+Table5[[#This Row],[9]]</f>
        <v>0</v>
      </c>
      <c r="K42" s="57">
        <f>Table57[[#This Row],[8]]+Table57[[#This Row],[12]]</f>
        <v>0</v>
      </c>
      <c r="L42" s="57">
        <f>Table5[[#This Row],[7]]-Table5[[#This Row],[11]]</f>
        <v>0</v>
      </c>
      <c r="M42" s="94">
        <f>IF(LEFT('Daftar Pegawai'!H39,3)="IV/",15%,
IF(LEFT('Daftar Pegawai'!H39,4)="III/",5%,
IF(LEFT('Daftar Pegawai'!H39,3)="II/",0%,
)
)
)</f>
        <v>0</v>
      </c>
      <c r="N42" s="57">
        <f>Table5[[#This Row],[12]]*Table5[[#This Row],[Column1]]</f>
        <v>0</v>
      </c>
      <c r="O42" s="57">
        <f>Table5[[#This Row],[12]]*1%</f>
        <v>0</v>
      </c>
      <c r="P42" s="57">
        <f>IFERROR(Table5[[#This Row],[12]]-Table5[[#This Row],[13]]-Table5[[#This Row],[14]],)</f>
        <v>0</v>
      </c>
      <c r="Q42" s="58" t="str">
        <f t="shared" si="1"/>
        <v>35.</v>
      </c>
      <c r="R42" s="59">
        <f>'Daftar Pegawai'!I39</f>
        <v>0</v>
      </c>
    </row>
    <row r="43" spans="1:18" s="88" customFormat="1" ht="54.95" customHeight="1" x14ac:dyDescent="0.25">
      <c r="A43" s="44" t="str">
        <f t="shared" si="0"/>
        <v>36.</v>
      </c>
      <c r="B43" s="43" t="str">
        <f>'Rekap Bulanan'!B44</f>
        <v>0
NIP. 0</v>
      </c>
      <c r="C43" s="45">
        <f>'Daftar Pegawai'!H40</f>
        <v>0</v>
      </c>
      <c r="D43" s="45">
        <f>'Daftar Pegawai'!D40</f>
        <v>0</v>
      </c>
      <c r="E43" s="56">
        <f>'Daftar Pegawai'!E40</f>
        <v>0</v>
      </c>
      <c r="F43" s="44">
        <f>'Daftar Pegawai'!F40</f>
        <v>0</v>
      </c>
      <c r="G43" s="57">
        <f>'Daftar Pegawai'!G40</f>
        <v>0</v>
      </c>
      <c r="H43" s="57">
        <f>Table5[[#This Row],[7]]*60%</f>
        <v>0</v>
      </c>
      <c r="I43" s="57">
        <f>'Daftar Pegawai'!G40*40%</f>
        <v>0</v>
      </c>
      <c r="J43" s="57">
        <f>Table5[[#This Row],[8]]+Table5[[#This Row],[9]]</f>
        <v>0</v>
      </c>
      <c r="K43" s="57">
        <f>Table57[[#This Row],[8]]+Table57[[#This Row],[12]]</f>
        <v>0</v>
      </c>
      <c r="L43" s="57">
        <f>Table5[[#This Row],[7]]-Table5[[#This Row],[11]]</f>
        <v>0</v>
      </c>
      <c r="M43" s="94">
        <f>IF(LEFT('Daftar Pegawai'!H40,3)="IV/",15%,
IF(LEFT('Daftar Pegawai'!H40,4)="III/",5%,
IF(LEFT('Daftar Pegawai'!H40,3)="II/",0%,
)
)
)</f>
        <v>0</v>
      </c>
      <c r="N43" s="57">
        <f>Table5[[#This Row],[12]]*Table5[[#This Row],[Column1]]</f>
        <v>0</v>
      </c>
      <c r="O43" s="57">
        <f>Table5[[#This Row],[12]]*1%</f>
        <v>0</v>
      </c>
      <c r="P43" s="57">
        <f>IFERROR(Table5[[#This Row],[12]]-Table5[[#This Row],[13]]-Table5[[#This Row],[14]],)</f>
        <v>0</v>
      </c>
      <c r="Q43" s="58" t="str">
        <f t="shared" si="1"/>
        <v>36.</v>
      </c>
      <c r="R43" s="59">
        <f>'Daftar Pegawai'!I40</f>
        <v>0</v>
      </c>
    </row>
    <row r="44" spans="1:18" s="88" customFormat="1" ht="54.95" customHeight="1" x14ac:dyDescent="0.25">
      <c r="A44" s="44" t="str">
        <f t="shared" si="0"/>
        <v>37.</v>
      </c>
      <c r="B44" s="43" t="str">
        <f>'Rekap Bulanan'!B45</f>
        <v>0
NIP. 0</v>
      </c>
      <c r="C44" s="45">
        <f>'Daftar Pegawai'!H41</f>
        <v>0</v>
      </c>
      <c r="D44" s="45">
        <f>'Daftar Pegawai'!D41</f>
        <v>0</v>
      </c>
      <c r="E44" s="56">
        <f>'Daftar Pegawai'!E41</f>
        <v>0</v>
      </c>
      <c r="F44" s="44">
        <f>'Daftar Pegawai'!F41</f>
        <v>0</v>
      </c>
      <c r="G44" s="57">
        <f>'Daftar Pegawai'!G41</f>
        <v>0</v>
      </c>
      <c r="H44" s="57">
        <f>Table5[[#This Row],[7]]*60%</f>
        <v>0</v>
      </c>
      <c r="I44" s="57">
        <f>'Daftar Pegawai'!G41*40%</f>
        <v>0</v>
      </c>
      <c r="J44" s="57">
        <f>Table5[[#This Row],[8]]+Table5[[#This Row],[9]]</f>
        <v>0</v>
      </c>
      <c r="K44" s="57">
        <f>Table57[[#This Row],[8]]+Table57[[#This Row],[12]]</f>
        <v>0</v>
      </c>
      <c r="L44" s="57">
        <f>Table5[[#This Row],[7]]-Table5[[#This Row],[11]]</f>
        <v>0</v>
      </c>
      <c r="M44" s="94">
        <f>IF(LEFT('Daftar Pegawai'!H41,3)="IV/",15%,
IF(LEFT('Daftar Pegawai'!H41,4)="III/",5%,
IF(LEFT('Daftar Pegawai'!H41,3)="II/",0%,
)
)
)</f>
        <v>0</v>
      </c>
      <c r="N44" s="57">
        <f>Table5[[#This Row],[12]]*Table5[[#This Row],[Column1]]</f>
        <v>0</v>
      </c>
      <c r="O44" s="57">
        <f>Table5[[#This Row],[12]]*1%</f>
        <v>0</v>
      </c>
      <c r="P44" s="57">
        <f>IFERROR(Table5[[#This Row],[12]]-Table5[[#This Row],[13]]-Table5[[#This Row],[14]],)</f>
        <v>0</v>
      </c>
      <c r="Q44" s="58" t="str">
        <f t="shared" si="1"/>
        <v>37.</v>
      </c>
      <c r="R44" s="59">
        <f>'Daftar Pegawai'!I41</f>
        <v>0</v>
      </c>
    </row>
    <row r="45" spans="1:18" s="88" customFormat="1" ht="54.95" customHeight="1" x14ac:dyDescent="0.25">
      <c r="A45" s="44" t="str">
        <f t="shared" si="0"/>
        <v>38.</v>
      </c>
      <c r="B45" s="43" t="str">
        <f>'Rekap Bulanan'!B46</f>
        <v>0
NIP. 0</v>
      </c>
      <c r="C45" s="45">
        <f>'Daftar Pegawai'!H42</f>
        <v>0</v>
      </c>
      <c r="D45" s="45">
        <f>'Daftar Pegawai'!D42</f>
        <v>0</v>
      </c>
      <c r="E45" s="56">
        <f>'Daftar Pegawai'!E42</f>
        <v>0</v>
      </c>
      <c r="F45" s="44">
        <f>'Daftar Pegawai'!F42</f>
        <v>0</v>
      </c>
      <c r="G45" s="57">
        <f>'Daftar Pegawai'!G42</f>
        <v>0</v>
      </c>
      <c r="H45" s="57">
        <f>Table5[[#This Row],[7]]*60%</f>
        <v>0</v>
      </c>
      <c r="I45" s="57">
        <f>'Daftar Pegawai'!G42*40%</f>
        <v>0</v>
      </c>
      <c r="J45" s="57">
        <f>Table5[[#This Row],[8]]+Table5[[#This Row],[9]]</f>
        <v>0</v>
      </c>
      <c r="K45" s="57">
        <f>Table57[[#This Row],[8]]+Table57[[#This Row],[12]]</f>
        <v>0</v>
      </c>
      <c r="L45" s="57">
        <f>Table5[[#This Row],[7]]-Table5[[#This Row],[11]]</f>
        <v>0</v>
      </c>
      <c r="M45" s="94">
        <f>IF(LEFT('Daftar Pegawai'!H42,3)="IV/",15%,
IF(LEFT('Daftar Pegawai'!H42,4)="III/",5%,
IF(LEFT('Daftar Pegawai'!H42,3)="II/",0%,
)
)
)</f>
        <v>0</v>
      </c>
      <c r="N45" s="57">
        <f>Table5[[#This Row],[12]]*Table5[[#This Row],[Column1]]</f>
        <v>0</v>
      </c>
      <c r="O45" s="57">
        <f>Table5[[#This Row],[12]]*1%</f>
        <v>0</v>
      </c>
      <c r="P45" s="57">
        <f>IFERROR(Table5[[#This Row],[12]]-Table5[[#This Row],[13]]-Table5[[#This Row],[14]],)</f>
        <v>0</v>
      </c>
      <c r="Q45" s="58" t="str">
        <f t="shared" si="1"/>
        <v>38.</v>
      </c>
      <c r="R45" s="59">
        <f>'Daftar Pegawai'!I42</f>
        <v>0</v>
      </c>
    </row>
    <row r="46" spans="1:18" s="88" customFormat="1" ht="54.95" customHeight="1" x14ac:dyDescent="0.25">
      <c r="A46" s="44" t="str">
        <f t="shared" si="0"/>
        <v>39.</v>
      </c>
      <c r="B46" s="43" t="str">
        <f>'Rekap Bulanan'!B47</f>
        <v>0
NIP. 0</v>
      </c>
      <c r="C46" s="45">
        <f>'Daftar Pegawai'!H43</f>
        <v>0</v>
      </c>
      <c r="D46" s="45">
        <f>'Daftar Pegawai'!D43</f>
        <v>0</v>
      </c>
      <c r="E46" s="56">
        <f>'Daftar Pegawai'!E43</f>
        <v>0</v>
      </c>
      <c r="F46" s="44">
        <f>'Daftar Pegawai'!F43</f>
        <v>0</v>
      </c>
      <c r="G46" s="57">
        <f>'Daftar Pegawai'!G43</f>
        <v>0</v>
      </c>
      <c r="H46" s="57">
        <f>Table5[[#This Row],[7]]*60%</f>
        <v>0</v>
      </c>
      <c r="I46" s="57">
        <f>'Daftar Pegawai'!G43*40%</f>
        <v>0</v>
      </c>
      <c r="J46" s="57">
        <f>Table5[[#This Row],[8]]+Table5[[#This Row],[9]]</f>
        <v>0</v>
      </c>
      <c r="K46" s="57">
        <f>Table57[[#This Row],[8]]+Table57[[#This Row],[12]]</f>
        <v>0</v>
      </c>
      <c r="L46" s="57">
        <f>Table5[[#This Row],[7]]-Table5[[#This Row],[11]]</f>
        <v>0</v>
      </c>
      <c r="M46" s="94">
        <f>IF(LEFT('Daftar Pegawai'!H43,3)="IV/",15%,
IF(LEFT('Daftar Pegawai'!H43,4)="III/",5%,
IF(LEFT('Daftar Pegawai'!H43,3)="II/",0%,
)
)
)</f>
        <v>0</v>
      </c>
      <c r="N46" s="57">
        <f>Table5[[#This Row],[12]]*Table5[[#This Row],[Column1]]</f>
        <v>0</v>
      </c>
      <c r="O46" s="57">
        <f>Table5[[#This Row],[12]]*1%</f>
        <v>0</v>
      </c>
      <c r="P46" s="57">
        <f>IFERROR(Table5[[#This Row],[12]]-Table5[[#This Row],[13]]-Table5[[#This Row],[14]],)</f>
        <v>0</v>
      </c>
      <c r="Q46" s="58" t="str">
        <f t="shared" si="1"/>
        <v>39.</v>
      </c>
      <c r="R46" s="59">
        <f>'Daftar Pegawai'!I43</f>
        <v>0</v>
      </c>
    </row>
    <row r="47" spans="1:18" s="88" customFormat="1" ht="54.95" customHeight="1" x14ac:dyDescent="0.25">
      <c r="A47" s="44" t="str">
        <f t="shared" si="0"/>
        <v>40.</v>
      </c>
      <c r="B47" s="43" t="str">
        <f>'Rekap Bulanan'!B48</f>
        <v>0
NIP. 0</v>
      </c>
      <c r="C47" s="45">
        <f>'Daftar Pegawai'!H44</f>
        <v>0</v>
      </c>
      <c r="D47" s="45">
        <f>'Daftar Pegawai'!D44</f>
        <v>0</v>
      </c>
      <c r="E47" s="56">
        <f>'Daftar Pegawai'!E44</f>
        <v>0</v>
      </c>
      <c r="F47" s="44">
        <f>'Daftar Pegawai'!F44</f>
        <v>0</v>
      </c>
      <c r="G47" s="57">
        <f>'Daftar Pegawai'!G44</f>
        <v>0</v>
      </c>
      <c r="H47" s="57">
        <f>Table5[[#This Row],[7]]*60%</f>
        <v>0</v>
      </c>
      <c r="I47" s="57">
        <f>'Daftar Pegawai'!G44*40%</f>
        <v>0</v>
      </c>
      <c r="J47" s="57">
        <f>Table5[[#This Row],[8]]+Table5[[#This Row],[9]]</f>
        <v>0</v>
      </c>
      <c r="K47" s="57">
        <f>Table57[[#This Row],[8]]+Table57[[#This Row],[12]]</f>
        <v>0</v>
      </c>
      <c r="L47" s="57">
        <f>Table5[[#This Row],[7]]-Table5[[#This Row],[11]]</f>
        <v>0</v>
      </c>
      <c r="M47" s="94">
        <f>IF(LEFT('Daftar Pegawai'!H44,3)="IV/",15%,
IF(LEFT('Daftar Pegawai'!H44,4)="III/",5%,
IF(LEFT('Daftar Pegawai'!H44,3)="II/",0%,
)
)
)</f>
        <v>0</v>
      </c>
      <c r="N47" s="57">
        <f>Table5[[#This Row],[12]]*Table5[[#This Row],[Column1]]</f>
        <v>0</v>
      </c>
      <c r="O47" s="57">
        <f>Table5[[#This Row],[12]]*1%</f>
        <v>0</v>
      </c>
      <c r="P47" s="57">
        <f>IFERROR(Table5[[#This Row],[12]]-Table5[[#This Row],[13]]-Table5[[#This Row],[14]],)</f>
        <v>0</v>
      </c>
      <c r="Q47" s="58" t="str">
        <f t="shared" si="1"/>
        <v>40.</v>
      </c>
      <c r="R47" s="59">
        <f>'Daftar Pegawai'!I44</f>
        <v>0</v>
      </c>
    </row>
    <row r="48" spans="1:18" s="88" customFormat="1" ht="54.95" customHeight="1" x14ac:dyDescent="0.25">
      <c r="A48" s="44" t="str">
        <f t="shared" si="0"/>
        <v>41.</v>
      </c>
      <c r="B48" s="43" t="str">
        <f>'Rekap Bulanan'!B49</f>
        <v>0
NIP. 0</v>
      </c>
      <c r="C48" s="45">
        <f>'Daftar Pegawai'!H45</f>
        <v>0</v>
      </c>
      <c r="D48" s="45">
        <f>'Daftar Pegawai'!D45</f>
        <v>0</v>
      </c>
      <c r="E48" s="56">
        <f>'Daftar Pegawai'!E45</f>
        <v>0</v>
      </c>
      <c r="F48" s="44">
        <f>'Daftar Pegawai'!F45</f>
        <v>0</v>
      </c>
      <c r="G48" s="57">
        <f>'Daftar Pegawai'!G45</f>
        <v>0</v>
      </c>
      <c r="H48" s="57">
        <f>Table5[[#This Row],[7]]*60%</f>
        <v>0</v>
      </c>
      <c r="I48" s="57">
        <f>'Daftar Pegawai'!G45*40%</f>
        <v>0</v>
      </c>
      <c r="J48" s="57">
        <f>Table5[[#This Row],[8]]+Table5[[#This Row],[9]]</f>
        <v>0</v>
      </c>
      <c r="K48" s="57">
        <f>Table57[[#This Row],[8]]+Table57[[#This Row],[12]]</f>
        <v>0</v>
      </c>
      <c r="L48" s="57">
        <f>Table5[[#This Row],[7]]-Table5[[#This Row],[11]]</f>
        <v>0</v>
      </c>
      <c r="M48" s="94">
        <f>IF(LEFT('Daftar Pegawai'!H45,3)="IV/",15%,
IF(LEFT('Daftar Pegawai'!H45,4)="III/",5%,
IF(LEFT('Daftar Pegawai'!H45,3)="II/",0%,
)
)
)</f>
        <v>0</v>
      </c>
      <c r="N48" s="57">
        <f>Table5[[#This Row],[12]]*Table5[[#This Row],[Column1]]</f>
        <v>0</v>
      </c>
      <c r="O48" s="57">
        <f>Table5[[#This Row],[12]]*1%</f>
        <v>0</v>
      </c>
      <c r="P48" s="57">
        <f>IFERROR(Table5[[#This Row],[12]]-Table5[[#This Row],[13]]-Table5[[#This Row],[14]],)</f>
        <v>0</v>
      </c>
      <c r="Q48" s="58" t="str">
        <f t="shared" si="1"/>
        <v>41.</v>
      </c>
      <c r="R48" s="59">
        <f>'Daftar Pegawai'!I45</f>
        <v>0</v>
      </c>
    </row>
    <row r="49" spans="1:18" s="88" customFormat="1" ht="54.95" customHeight="1" x14ac:dyDescent="0.25">
      <c r="A49" s="44" t="str">
        <f t="shared" si="0"/>
        <v>42.</v>
      </c>
      <c r="B49" s="43" t="str">
        <f>'Rekap Bulanan'!B50</f>
        <v>0
NIP. 0</v>
      </c>
      <c r="C49" s="45">
        <f>'Daftar Pegawai'!H46</f>
        <v>0</v>
      </c>
      <c r="D49" s="45">
        <f>'Daftar Pegawai'!D46</f>
        <v>0</v>
      </c>
      <c r="E49" s="56">
        <f>'Daftar Pegawai'!E46</f>
        <v>0</v>
      </c>
      <c r="F49" s="44">
        <f>'Daftar Pegawai'!F46</f>
        <v>0</v>
      </c>
      <c r="G49" s="57">
        <f>'Daftar Pegawai'!G46</f>
        <v>0</v>
      </c>
      <c r="H49" s="57">
        <f>Table5[[#This Row],[7]]*60%</f>
        <v>0</v>
      </c>
      <c r="I49" s="57">
        <f>'Daftar Pegawai'!G46*40%</f>
        <v>0</v>
      </c>
      <c r="J49" s="57">
        <f>Table5[[#This Row],[8]]+Table5[[#This Row],[9]]</f>
        <v>0</v>
      </c>
      <c r="K49" s="57">
        <f>Table57[[#This Row],[8]]+Table57[[#This Row],[12]]</f>
        <v>0</v>
      </c>
      <c r="L49" s="57">
        <f>Table5[[#This Row],[7]]-Table5[[#This Row],[11]]</f>
        <v>0</v>
      </c>
      <c r="M49" s="94">
        <f>IF(LEFT('Daftar Pegawai'!H46,3)="IV/",15%,
IF(LEFT('Daftar Pegawai'!H46,4)="III/",5%,
IF(LEFT('Daftar Pegawai'!H46,3)="II/",0%,
)
)
)</f>
        <v>0</v>
      </c>
      <c r="N49" s="57">
        <f>Table5[[#This Row],[12]]*Table5[[#This Row],[Column1]]</f>
        <v>0</v>
      </c>
      <c r="O49" s="57">
        <f>Table5[[#This Row],[12]]*1%</f>
        <v>0</v>
      </c>
      <c r="P49" s="57">
        <f>IFERROR(Table5[[#This Row],[12]]-Table5[[#This Row],[13]]-Table5[[#This Row],[14]],)</f>
        <v>0</v>
      </c>
      <c r="Q49" s="58" t="str">
        <f t="shared" si="1"/>
        <v>42.</v>
      </c>
      <c r="R49" s="59">
        <f>'Daftar Pegawai'!I46</f>
        <v>0</v>
      </c>
    </row>
    <row r="50" spans="1:18" s="88" customFormat="1" ht="54.95" customHeight="1" x14ac:dyDescent="0.25">
      <c r="A50" s="44" t="str">
        <f t="shared" si="0"/>
        <v>43.</v>
      </c>
      <c r="B50" s="43" t="str">
        <f>'Rekap Bulanan'!B51</f>
        <v>0
NIP. 0</v>
      </c>
      <c r="C50" s="45">
        <f>'Daftar Pegawai'!H47</f>
        <v>0</v>
      </c>
      <c r="D50" s="45">
        <f>'Daftar Pegawai'!D47</f>
        <v>0</v>
      </c>
      <c r="E50" s="56">
        <f>'Daftar Pegawai'!E47</f>
        <v>0</v>
      </c>
      <c r="F50" s="44">
        <f>'Daftar Pegawai'!F47</f>
        <v>0</v>
      </c>
      <c r="G50" s="57">
        <f>'Daftar Pegawai'!G47</f>
        <v>0</v>
      </c>
      <c r="H50" s="57">
        <f>Table5[[#This Row],[7]]*60%</f>
        <v>0</v>
      </c>
      <c r="I50" s="57">
        <f>'Daftar Pegawai'!G47*40%</f>
        <v>0</v>
      </c>
      <c r="J50" s="57">
        <f>Table5[[#This Row],[8]]+Table5[[#This Row],[9]]</f>
        <v>0</v>
      </c>
      <c r="K50" s="57">
        <f>Table57[[#This Row],[8]]+Table57[[#This Row],[12]]</f>
        <v>0</v>
      </c>
      <c r="L50" s="57">
        <f>Table5[[#This Row],[7]]-Table5[[#This Row],[11]]</f>
        <v>0</v>
      </c>
      <c r="M50" s="94">
        <f>IF(LEFT('Daftar Pegawai'!H47,3)="IV/",15%,
IF(LEFT('Daftar Pegawai'!H47,4)="III/",5%,
IF(LEFT('Daftar Pegawai'!H47,3)="II/",0%,
)
)
)</f>
        <v>0</v>
      </c>
      <c r="N50" s="57">
        <f>Table5[[#This Row],[12]]*Table5[[#This Row],[Column1]]</f>
        <v>0</v>
      </c>
      <c r="O50" s="57">
        <f>Table5[[#This Row],[12]]*1%</f>
        <v>0</v>
      </c>
      <c r="P50" s="57">
        <f>IFERROR(Table5[[#This Row],[12]]-Table5[[#This Row],[13]]-Table5[[#This Row],[14]],)</f>
        <v>0</v>
      </c>
      <c r="Q50" s="58" t="str">
        <f t="shared" si="1"/>
        <v>43.</v>
      </c>
      <c r="R50" s="59">
        <f>'Daftar Pegawai'!I47</f>
        <v>0</v>
      </c>
    </row>
    <row r="51" spans="1:18" s="88" customFormat="1" ht="54.95" customHeight="1" x14ac:dyDescent="0.25">
      <c r="A51" s="44" t="str">
        <f t="shared" si="0"/>
        <v>44.</v>
      </c>
      <c r="B51" s="43" t="str">
        <f>'Rekap Bulanan'!B52</f>
        <v>0
NIP. 0</v>
      </c>
      <c r="C51" s="45">
        <f>'Daftar Pegawai'!H48</f>
        <v>0</v>
      </c>
      <c r="D51" s="45">
        <f>'Daftar Pegawai'!D48</f>
        <v>0</v>
      </c>
      <c r="E51" s="56">
        <f>'Daftar Pegawai'!E48</f>
        <v>0</v>
      </c>
      <c r="F51" s="44">
        <f>'Daftar Pegawai'!F48</f>
        <v>0</v>
      </c>
      <c r="G51" s="57">
        <f>'Daftar Pegawai'!G48</f>
        <v>0</v>
      </c>
      <c r="H51" s="57">
        <f>Table5[[#This Row],[7]]*60%</f>
        <v>0</v>
      </c>
      <c r="I51" s="57">
        <f>'Daftar Pegawai'!G48*40%</f>
        <v>0</v>
      </c>
      <c r="J51" s="57">
        <f>Table5[[#This Row],[8]]+Table5[[#This Row],[9]]</f>
        <v>0</v>
      </c>
      <c r="K51" s="57">
        <f>Table57[[#This Row],[8]]+Table57[[#This Row],[12]]</f>
        <v>0</v>
      </c>
      <c r="L51" s="57">
        <f>Table5[[#This Row],[7]]-Table5[[#This Row],[11]]</f>
        <v>0</v>
      </c>
      <c r="M51" s="94">
        <f>IF(LEFT('Daftar Pegawai'!H48,3)="IV/",15%,
IF(LEFT('Daftar Pegawai'!H48,4)="III/",5%,
IF(LEFT('Daftar Pegawai'!H48,3)="II/",0%,
)
)
)</f>
        <v>0</v>
      </c>
      <c r="N51" s="57">
        <f>Table5[[#This Row],[12]]*Table5[[#This Row],[Column1]]</f>
        <v>0</v>
      </c>
      <c r="O51" s="57">
        <f>Table5[[#This Row],[12]]*1%</f>
        <v>0</v>
      </c>
      <c r="P51" s="57">
        <f>IFERROR(Table5[[#This Row],[12]]-Table5[[#This Row],[13]]-Table5[[#This Row],[14]],)</f>
        <v>0</v>
      </c>
      <c r="Q51" s="58" t="str">
        <f t="shared" si="1"/>
        <v>44.</v>
      </c>
      <c r="R51" s="59">
        <f>'Daftar Pegawai'!I48</f>
        <v>0</v>
      </c>
    </row>
    <row r="52" spans="1:18" s="88" customFormat="1" ht="54.95" customHeight="1" x14ac:dyDescent="0.25">
      <c r="A52" s="44" t="str">
        <f t="shared" si="0"/>
        <v>45.</v>
      </c>
      <c r="B52" s="43" t="str">
        <f>'Rekap Bulanan'!B53</f>
        <v>0
NIP. 0</v>
      </c>
      <c r="C52" s="45">
        <f>'Daftar Pegawai'!H49</f>
        <v>0</v>
      </c>
      <c r="D52" s="45">
        <f>'Daftar Pegawai'!D49</f>
        <v>0</v>
      </c>
      <c r="E52" s="56">
        <f>'Daftar Pegawai'!E49</f>
        <v>0</v>
      </c>
      <c r="F52" s="44">
        <f>'Daftar Pegawai'!F49</f>
        <v>0</v>
      </c>
      <c r="G52" s="57">
        <f>'Daftar Pegawai'!G49</f>
        <v>0</v>
      </c>
      <c r="H52" s="57">
        <f>Table5[[#This Row],[7]]*60%</f>
        <v>0</v>
      </c>
      <c r="I52" s="57">
        <f>'Daftar Pegawai'!G49*40%</f>
        <v>0</v>
      </c>
      <c r="J52" s="57">
        <f>Table5[[#This Row],[8]]+Table5[[#This Row],[9]]</f>
        <v>0</v>
      </c>
      <c r="K52" s="57">
        <f>Table57[[#This Row],[8]]+Table57[[#This Row],[12]]</f>
        <v>0</v>
      </c>
      <c r="L52" s="57">
        <f>Table5[[#This Row],[7]]-Table5[[#This Row],[11]]</f>
        <v>0</v>
      </c>
      <c r="M52" s="94">
        <f>IF(LEFT('Daftar Pegawai'!H49,3)="IV/",15%,
IF(LEFT('Daftar Pegawai'!H49,4)="III/",5%,
IF(LEFT('Daftar Pegawai'!H49,3)="II/",0%,
)
)
)</f>
        <v>0</v>
      </c>
      <c r="N52" s="57">
        <f>Table5[[#This Row],[12]]*Table5[[#This Row],[Column1]]</f>
        <v>0</v>
      </c>
      <c r="O52" s="57">
        <f>Table5[[#This Row],[12]]*1%</f>
        <v>0</v>
      </c>
      <c r="P52" s="57">
        <f>IFERROR(Table5[[#This Row],[12]]-Table5[[#This Row],[13]]-Table5[[#This Row],[14]],)</f>
        <v>0</v>
      </c>
      <c r="Q52" s="58" t="str">
        <f t="shared" si="1"/>
        <v>45.</v>
      </c>
      <c r="R52" s="59">
        <f>'Daftar Pegawai'!I49</f>
        <v>0</v>
      </c>
    </row>
    <row r="53" spans="1:18" s="88" customFormat="1" ht="54.95" customHeight="1" x14ac:dyDescent="0.25">
      <c r="A53" s="44" t="str">
        <f t="shared" si="0"/>
        <v>46.</v>
      </c>
      <c r="B53" s="43" t="str">
        <f>'Rekap Bulanan'!B54</f>
        <v>0
NIP. 0</v>
      </c>
      <c r="C53" s="45">
        <f>'Daftar Pegawai'!H50</f>
        <v>0</v>
      </c>
      <c r="D53" s="45">
        <f>'Daftar Pegawai'!D50</f>
        <v>0</v>
      </c>
      <c r="E53" s="56">
        <f>'Daftar Pegawai'!E50</f>
        <v>0</v>
      </c>
      <c r="F53" s="44">
        <f>'Daftar Pegawai'!F50</f>
        <v>0</v>
      </c>
      <c r="G53" s="57">
        <f>'Daftar Pegawai'!G50</f>
        <v>0</v>
      </c>
      <c r="H53" s="57">
        <f>Table5[[#This Row],[7]]*60%</f>
        <v>0</v>
      </c>
      <c r="I53" s="57">
        <f>'Daftar Pegawai'!G50*40%</f>
        <v>0</v>
      </c>
      <c r="J53" s="57">
        <f>Table5[[#This Row],[8]]+Table5[[#This Row],[9]]</f>
        <v>0</v>
      </c>
      <c r="K53" s="57">
        <f>Table57[[#This Row],[8]]+Table57[[#This Row],[12]]</f>
        <v>0</v>
      </c>
      <c r="L53" s="57">
        <f>Table5[[#This Row],[7]]-Table5[[#This Row],[11]]</f>
        <v>0</v>
      </c>
      <c r="M53" s="94">
        <f>IF(LEFT('Daftar Pegawai'!H50,3)="IV/",15%,
IF(LEFT('Daftar Pegawai'!H50,4)="III/",5%,
IF(LEFT('Daftar Pegawai'!H50,3)="II/",0%,
)
)
)</f>
        <v>0</v>
      </c>
      <c r="N53" s="57">
        <f>Table5[[#This Row],[12]]*Table5[[#This Row],[Column1]]</f>
        <v>0</v>
      </c>
      <c r="O53" s="57">
        <f>Table5[[#This Row],[12]]*1%</f>
        <v>0</v>
      </c>
      <c r="P53" s="57">
        <f>IFERROR(Table5[[#This Row],[12]]-Table5[[#This Row],[13]]-Table5[[#This Row],[14]],)</f>
        <v>0</v>
      </c>
      <c r="Q53" s="58" t="str">
        <f t="shared" si="1"/>
        <v>46.</v>
      </c>
      <c r="R53" s="59">
        <f>'Daftar Pegawai'!I50</f>
        <v>0</v>
      </c>
    </row>
    <row r="54" spans="1:18" s="88" customFormat="1" ht="54.95" customHeight="1" x14ac:dyDescent="0.25">
      <c r="A54" s="44" t="str">
        <f t="shared" si="0"/>
        <v>47.</v>
      </c>
      <c r="B54" s="43" t="str">
        <f>'Rekap Bulanan'!B55</f>
        <v>0
NIP. 0</v>
      </c>
      <c r="C54" s="45">
        <f>'Daftar Pegawai'!H51</f>
        <v>0</v>
      </c>
      <c r="D54" s="45">
        <f>'Daftar Pegawai'!D51</f>
        <v>0</v>
      </c>
      <c r="E54" s="56">
        <f>'Daftar Pegawai'!E51</f>
        <v>0</v>
      </c>
      <c r="F54" s="44">
        <f>'Daftar Pegawai'!F51</f>
        <v>0</v>
      </c>
      <c r="G54" s="57">
        <f>'Daftar Pegawai'!G51</f>
        <v>0</v>
      </c>
      <c r="H54" s="57">
        <f>Table5[[#This Row],[7]]*60%</f>
        <v>0</v>
      </c>
      <c r="I54" s="57">
        <f>'Daftar Pegawai'!G51*40%</f>
        <v>0</v>
      </c>
      <c r="J54" s="57">
        <f>Table5[[#This Row],[8]]+Table5[[#This Row],[9]]</f>
        <v>0</v>
      </c>
      <c r="K54" s="57">
        <f>Table57[[#This Row],[8]]+Table57[[#This Row],[12]]</f>
        <v>0</v>
      </c>
      <c r="L54" s="57">
        <f>Table5[[#This Row],[7]]-Table5[[#This Row],[11]]</f>
        <v>0</v>
      </c>
      <c r="M54" s="94">
        <f>IF(LEFT('Daftar Pegawai'!H51,3)="IV/",15%,
IF(LEFT('Daftar Pegawai'!H51,4)="III/",5%,
IF(LEFT('Daftar Pegawai'!H51,3)="II/",0%,
)
)
)</f>
        <v>0</v>
      </c>
      <c r="N54" s="57">
        <f>Table5[[#This Row],[12]]*Table5[[#This Row],[Column1]]</f>
        <v>0</v>
      </c>
      <c r="O54" s="57">
        <f>Table5[[#This Row],[12]]*1%</f>
        <v>0</v>
      </c>
      <c r="P54" s="57">
        <f>IFERROR(Table5[[#This Row],[12]]-Table5[[#This Row],[13]]-Table5[[#This Row],[14]],)</f>
        <v>0</v>
      </c>
      <c r="Q54" s="58" t="str">
        <f t="shared" si="1"/>
        <v>47.</v>
      </c>
      <c r="R54" s="59">
        <f>'Daftar Pegawai'!I51</f>
        <v>0</v>
      </c>
    </row>
    <row r="55" spans="1:18" s="88" customFormat="1" ht="54.95" customHeight="1" x14ac:dyDescent="0.25">
      <c r="A55" s="44" t="str">
        <f t="shared" si="0"/>
        <v>48.</v>
      </c>
      <c r="B55" s="43" t="str">
        <f>'Rekap Bulanan'!B56</f>
        <v>0
NIP. 0</v>
      </c>
      <c r="C55" s="45">
        <f>'Daftar Pegawai'!H52</f>
        <v>0</v>
      </c>
      <c r="D55" s="45">
        <f>'Daftar Pegawai'!D52</f>
        <v>0</v>
      </c>
      <c r="E55" s="56">
        <f>'Daftar Pegawai'!E52</f>
        <v>0</v>
      </c>
      <c r="F55" s="44">
        <f>'Daftar Pegawai'!F52</f>
        <v>0</v>
      </c>
      <c r="G55" s="57">
        <f>'Daftar Pegawai'!G52</f>
        <v>0</v>
      </c>
      <c r="H55" s="57">
        <f>Table5[[#This Row],[7]]*60%</f>
        <v>0</v>
      </c>
      <c r="I55" s="57">
        <f>'Daftar Pegawai'!G52*40%</f>
        <v>0</v>
      </c>
      <c r="J55" s="57">
        <f>Table5[[#This Row],[8]]+Table5[[#This Row],[9]]</f>
        <v>0</v>
      </c>
      <c r="K55" s="57">
        <f>Table57[[#This Row],[8]]+Table57[[#This Row],[12]]</f>
        <v>0</v>
      </c>
      <c r="L55" s="57">
        <f>Table5[[#This Row],[7]]-Table5[[#This Row],[11]]</f>
        <v>0</v>
      </c>
      <c r="M55" s="94">
        <f>IF(LEFT('Daftar Pegawai'!H52,3)="IV/",15%,
IF(LEFT('Daftar Pegawai'!H52,4)="III/",5%,
IF(LEFT('Daftar Pegawai'!H52,3)="II/",0%,
)
)
)</f>
        <v>0</v>
      </c>
      <c r="N55" s="57">
        <f>Table5[[#This Row],[12]]*Table5[[#This Row],[Column1]]</f>
        <v>0</v>
      </c>
      <c r="O55" s="57">
        <f>Table5[[#This Row],[12]]*1%</f>
        <v>0</v>
      </c>
      <c r="P55" s="57">
        <f>IFERROR(Table5[[#This Row],[12]]-Table5[[#This Row],[13]]-Table5[[#This Row],[14]],)</f>
        <v>0</v>
      </c>
      <c r="Q55" s="58" t="str">
        <f t="shared" si="1"/>
        <v>48.</v>
      </c>
      <c r="R55" s="59">
        <f>'Daftar Pegawai'!I52</f>
        <v>0</v>
      </c>
    </row>
    <row r="56" spans="1:18" s="88" customFormat="1" ht="54.95" customHeight="1" x14ac:dyDescent="0.25">
      <c r="A56" s="44" t="str">
        <f t="shared" si="0"/>
        <v>49.</v>
      </c>
      <c r="B56" s="43" t="str">
        <f>'Rekap Bulanan'!B57</f>
        <v>0
NIP. 0</v>
      </c>
      <c r="C56" s="45">
        <f>'Daftar Pegawai'!H53</f>
        <v>0</v>
      </c>
      <c r="D56" s="45">
        <f>'Daftar Pegawai'!D53</f>
        <v>0</v>
      </c>
      <c r="E56" s="56">
        <f>'Daftar Pegawai'!E53</f>
        <v>0</v>
      </c>
      <c r="F56" s="44">
        <f>'Daftar Pegawai'!F53</f>
        <v>0</v>
      </c>
      <c r="G56" s="57">
        <f>'Daftar Pegawai'!G53</f>
        <v>0</v>
      </c>
      <c r="H56" s="57">
        <f>Table5[[#This Row],[7]]*60%</f>
        <v>0</v>
      </c>
      <c r="I56" s="57">
        <f>'Daftar Pegawai'!G53*40%</f>
        <v>0</v>
      </c>
      <c r="J56" s="57">
        <f>Table5[[#This Row],[8]]+Table5[[#This Row],[9]]</f>
        <v>0</v>
      </c>
      <c r="K56" s="57">
        <f>Table57[[#This Row],[8]]+Table57[[#This Row],[12]]</f>
        <v>0</v>
      </c>
      <c r="L56" s="57">
        <f>Table5[[#This Row],[7]]-Table5[[#This Row],[11]]</f>
        <v>0</v>
      </c>
      <c r="M56" s="94">
        <f>IF(LEFT('Daftar Pegawai'!H53,3)="IV/",15%,
IF(LEFT('Daftar Pegawai'!H53,4)="III/",5%,
IF(LEFT('Daftar Pegawai'!H53,3)="II/",0%,
)
)
)</f>
        <v>0</v>
      </c>
      <c r="N56" s="57">
        <f>Table5[[#This Row],[12]]*Table5[[#This Row],[Column1]]</f>
        <v>0</v>
      </c>
      <c r="O56" s="57">
        <f>Table5[[#This Row],[12]]*1%</f>
        <v>0</v>
      </c>
      <c r="P56" s="57">
        <f>IFERROR(Table5[[#This Row],[12]]-Table5[[#This Row],[13]]-Table5[[#This Row],[14]],)</f>
        <v>0</v>
      </c>
      <c r="Q56" s="58" t="str">
        <f t="shared" si="1"/>
        <v>49.</v>
      </c>
      <c r="R56" s="59">
        <f>'Daftar Pegawai'!I53</f>
        <v>0</v>
      </c>
    </row>
    <row r="57" spans="1:18" s="88" customFormat="1" ht="54.95" customHeight="1" x14ac:dyDescent="0.25">
      <c r="A57" s="44" t="str">
        <f t="shared" si="0"/>
        <v>50.</v>
      </c>
      <c r="B57" s="43" t="str">
        <f>'Rekap Bulanan'!B58</f>
        <v>0
NIP. 0</v>
      </c>
      <c r="C57" s="45">
        <f>'Daftar Pegawai'!H54</f>
        <v>0</v>
      </c>
      <c r="D57" s="45">
        <f>'Daftar Pegawai'!D54</f>
        <v>0</v>
      </c>
      <c r="E57" s="56">
        <f>'Daftar Pegawai'!E54</f>
        <v>0</v>
      </c>
      <c r="F57" s="44">
        <f>'Daftar Pegawai'!F54</f>
        <v>0</v>
      </c>
      <c r="G57" s="57">
        <f>'Daftar Pegawai'!G54</f>
        <v>0</v>
      </c>
      <c r="H57" s="57">
        <f>Table5[[#This Row],[7]]*60%</f>
        <v>0</v>
      </c>
      <c r="I57" s="57">
        <f>'Daftar Pegawai'!G54*40%</f>
        <v>0</v>
      </c>
      <c r="J57" s="57">
        <f>Table5[[#This Row],[8]]+Table5[[#This Row],[9]]</f>
        <v>0</v>
      </c>
      <c r="K57" s="57">
        <f>Table57[[#This Row],[8]]+Table57[[#This Row],[12]]</f>
        <v>0</v>
      </c>
      <c r="L57" s="57">
        <f>Table5[[#This Row],[7]]-Table5[[#This Row],[11]]</f>
        <v>0</v>
      </c>
      <c r="M57" s="94">
        <f>IF(LEFT('Daftar Pegawai'!H54,3)="IV/",15%,
IF(LEFT('Daftar Pegawai'!H54,4)="III/",5%,
IF(LEFT('Daftar Pegawai'!H54,3)="II/",0%,
)
)
)</f>
        <v>0</v>
      </c>
      <c r="N57" s="57">
        <f>Table5[[#This Row],[12]]*Table5[[#This Row],[Column1]]</f>
        <v>0</v>
      </c>
      <c r="O57" s="57">
        <f>Table5[[#This Row],[12]]*1%</f>
        <v>0</v>
      </c>
      <c r="P57" s="57">
        <f>IFERROR(Table5[[#This Row],[12]]-Table5[[#This Row],[13]]-Table5[[#This Row],[14]],)</f>
        <v>0</v>
      </c>
      <c r="Q57" s="58" t="str">
        <f t="shared" si="1"/>
        <v>50.</v>
      </c>
      <c r="R57" s="59">
        <f>'Daftar Pegawai'!I54</f>
        <v>0</v>
      </c>
    </row>
    <row r="58" spans="1:18" s="88" customFormat="1" ht="54.95" customHeight="1" x14ac:dyDescent="0.25">
      <c r="A58" s="44" t="str">
        <f t="shared" si="0"/>
        <v>51.</v>
      </c>
      <c r="B58" s="43" t="str">
        <f>'Rekap Bulanan'!B59</f>
        <v>0
NIP. 0</v>
      </c>
      <c r="C58" s="45">
        <f>'Daftar Pegawai'!H55</f>
        <v>0</v>
      </c>
      <c r="D58" s="45">
        <f>'Daftar Pegawai'!D55</f>
        <v>0</v>
      </c>
      <c r="E58" s="56">
        <f>'Daftar Pegawai'!E55</f>
        <v>0</v>
      </c>
      <c r="F58" s="44">
        <f>'Daftar Pegawai'!F55</f>
        <v>0</v>
      </c>
      <c r="G58" s="57">
        <f>'Daftar Pegawai'!G55</f>
        <v>0</v>
      </c>
      <c r="H58" s="57">
        <f>Table5[[#This Row],[7]]*60%</f>
        <v>0</v>
      </c>
      <c r="I58" s="57">
        <f>'Daftar Pegawai'!G55*40%</f>
        <v>0</v>
      </c>
      <c r="J58" s="57">
        <f>Table5[[#This Row],[8]]+Table5[[#This Row],[9]]</f>
        <v>0</v>
      </c>
      <c r="K58" s="57">
        <f>Table57[[#This Row],[8]]+Table57[[#This Row],[12]]</f>
        <v>0</v>
      </c>
      <c r="L58" s="57">
        <f>Table5[[#This Row],[7]]-Table5[[#This Row],[11]]</f>
        <v>0</v>
      </c>
      <c r="M58" s="94">
        <f>IF(LEFT('Daftar Pegawai'!H55,3)="IV/",15%,
IF(LEFT('Daftar Pegawai'!H55,4)="III/",5%,
IF(LEFT('Daftar Pegawai'!H55,3)="II/",0%,
)
)
)</f>
        <v>0</v>
      </c>
      <c r="N58" s="57">
        <f>Table5[[#This Row],[12]]*Table5[[#This Row],[Column1]]</f>
        <v>0</v>
      </c>
      <c r="O58" s="57">
        <f>Table5[[#This Row],[12]]*1%</f>
        <v>0</v>
      </c>
      <c r="P58" s="57">
        <f>IFERROR(Table5[[#This Row],[12]]-Table5[[#This Row],[13]]-Table5[[#This Row],[14]],)</f>
        <v>0</v>
      </c>
      <c r="Q58" s="58" t="str">
        <f t="shared" si="1"/>
        <v>51.</v>
      </c>
      <c r="R58" s="59">
        <f>'Daftar Pegawai'!I55</f>
        <v>0</v>
      </c>
    </row>
    <row r="59" spans="1:18" s="88" customFormat="1" ht="54.95" customHeight="1" x14ac:dyDescent="0.25">
      <c r="A59" s="44" t="str">
        <f t="shared" si="0"/>
        <v>52.</v>
      </c>
      <c r="B59" s="43" t="str">
        <f>'Rekap Bulanan'!B60</f>
        <v>0
NIP. 0</v>
      </c>
      <c r="C59" s="45">
        <f>'Daftar Pegawai'!H56</f>
        <v>0</v>
      </c>
      <c r="D59" s="45">
        <f>'Daftar Pegawai'!D56</f>
        <v>0</v>
      </c>
      <c r="E59" s="56">
        <f>'Daftar Pegawai'!E56</f>
        <v>0</v>
      </c>
      <c r="F59" s="44">
        <f>'Daftar Pegawai'!F56</f>
        <v>0</v>
      </c>
      <c r="G59" s="57">
        <f>'Daftar Pegawai'!G56</f>
        <v>0</v>
      </c>
      <c r="H59" s="57">
        <f>Table5[[#This Row],[7]]*60%</f>
        <v>0</v>
      </c>
      <c r="I59" s="57">
        <f>'Daftar Pegawai'!G56*40%</f>
        <v>0</v>
      </c>
      <c r="J59" s="57">
        <f>Table5[[#This Row],[8]]+Table5[[#This Row],[9]]</f>
        <v>0</v>
      </c>
      <c r="K59" s="57">
        <f>Table57[[#This Row],[8]]+Table57[[#This Row],[12]]</f>
        <v>0</v>
      </c>
      <c r="L59" s="57">
        <f>Table5[[#This Row],[7]]-Table5[[#This Row],[11]]</f>
        <v>0</v>
      </c>
      <c r="M59" s="94">
        <f>IF(LEFT('Daftar Pegawai'!H56,3)="IV/",15%,
IF(LEFT('Daftar Pegawai'!H56,4)="III/",5%,
IF(LEFT('Daftar Pegawai'!H56,3)="II/",0%,
)
)
)</f>
        <v>0</v>
      </c>
      <c r="N59" s="57">
        <f>Table5[[#This Row],[12]]*Table5[[#This Row],[Column1]]</f>
        <v>0</v>
      </c>
      <c r="O59" s="57">
        <f>Table5[[#This Row],[12]]*1%</f>
        <v>0</v>
      </c>
      <c r="P59" s="57">
        <f>IFERROR(Table5[[#This Row],[12]]-Table5[[#This Row],[13]]-Table5[[#This Row],[14]],)</f>
        <v>0</v>
      </c>
      <c r="Q59" s="58" t="str">
        <f t="shared" si="1"/>
        <v>52.</v>
      </c>
      <c r="R59" s="59">
        <f>'Daftar Pegawai'!I56</f>
        <v>0</v>
      </c>
    </row>
    <row r="60" spans="1:18" s="88" customFormat="1" ht="54.95" customHeight="1" x14ac:dyDescent="0.25">
      <c r="A60" s="44" t="str">
        <f t="shared" si="0"/>
        <v>53.</v>
      </c>
      <c r="B60" s="43" t="str">
        <f>'Rekap Bulanan'!B61</f>
        <v>0
NIP. 0</v>
      </c>
      <c r="C60" s="45">
        <f>'Daftar Pegawai'!H57</f>
        <v>0</v>
      </c>
      <c r="D60" s="45">
        <f>'Daftar Pegawai'!D57</f>
        <v>0</v>
      </c>
      <c r="E60" s="56">
        <f>'Daftar Pegawai'!E57</f>
        <v>0</v>
      </c>
      <c r="F60" s="44">
        <f>'Daftar Pegawai'!F57</f>
        <v>0</v>
      </c>
      <c r="G60" s="57">
        <f>'Daftar Pegawai'!G57</f>
        <v>0</v>
      </c>
      <c r="H60" s="57">
        <f>Table5[[#This Row],[7]]*60%</f>
        <v>0</v>
      </c>
      <c r="I60" s="57">
        <f>'Daftar Pegawai'!G57*40%</f>
        <v>0</v>
      </c>
      <c r="J60" s="57">
        <f>Table5[[#This Row],[8]]+Table5[[#This Row],[9]]</f>
        <v>0</v>
      </c>
      <c r="K60" s="57">
        <f>Table57[[#This Row],[8]]+Table57[[#This Row],[12]]</f>
        <v>0</v>
      </c>
      <c r="L60" s="57">
        <f>Table5[[#This Row],[7]]-Table5[[#This Row],[11]]</f>
        <v>0</v>
      </c>
      <c r="M60" s="94">
        <f>IF(LEFT('Daftar Pegawai'!H57,3)="IV/",15%,
IF(LEFT('Daftar Pegawai'!H57,4)="III/",5%,
IF(LEFT('Daftar Pegawai'!H57,3)="II/",0%,
)
)
)</f>
        <v>0</v>
      </c>
      <c r="N60" s="57">
        <f>Table5[[#This Row],[12]]*Table5[[#This Row],[Column1]]</f>
        <v>0</v>
      </c>
      <c r="O60" s="57">
        <f>Table5[[#This Row],[12]]*1%</f>
        <v>0</v>
      </c>
      <c r="P60" s="57">
        <f>IFERROR(Table5[[#This Row],[12]]-Table5[[#This Row],[13]]-Table5[[#This Row],[14]],)</f>
        <v>0</v>
      </c>
      <c r="Q60" s="58" t="str">
        <f t="shared" si="1"/>
        <v>53.</v>
      </c>
      <c r="R60" s="59">
        <f>'Daftar Pegawai'!I57</f>
        <v>0</v>
      </c>
    </row>
    <row r="61" spans="1:18" s="88" customFormat="1" ht="54.95" customHeight="1" x14ac:dyDescent="0.25">
      <c r="A61" s="44" t="str">
        <f t="shared" si="0"/>
        <v>54.</v>
      </c>
      <c r="B61" s="43" t="str">
        <f>'Rekap Bulanan'!B62</f>
        <v>0
NIP. 0</v>
      </c>
      <c r="C61" s="45">
        <f>'Daftar Pegawai'!H58</f>
        <v>0</v>
      </c>
      <c r="D61" s="45">
        <f>'Daftar Pegawai'!D58</f>
        <v>0</v>
      </c>
      <c r="E61" s="56">
        <f>'Daftar Pegawai'!E58</f>
        <v>0</v>
      </c>
      <c r="F61" s="44">
        <f>'Daftar Pegawai'!F58</f>
        <v>0</v>
      </c>
      <c r="G61" s="57">
        <f>'Daftar Pegawai'!G58</f>
        <v>0</v>
      </c>
      <c r="H61" s="57">
        <f>Table5[[#This Row],[7]]*60%</f>
        <v>0</v>
      </c>
      <c r="I61" s="57">
        <f>'Daftar Pegawai'!G58*40%</f>
        <v>0</v>
      </c>
      <c r="J61" s="57">
        <f>Table5[[#This Row],[8]]+Table5[[#This Row],[9]]</f>
        <v>0</v>
      </c>
      <c r="K61" s="57">
        <f>Table57[[#This Row],[8]]+Table57[[#This Row],[12]]</f>
        <v>0</v>
      </c>
      <c r="L61" s="57">
        <f>Table5[[#This Row],[7]]-Table5[[#This Row],[11]]</f>
        <v>0</v>
      </c>
      <c r="M61" s="94">
        <f>IF(LEFT('Daftar Pegawai'!H58,3)="IV/",15%,
IF(LEFT('Daftar Pegawai'!H58,4)="III/",5%,
IF(LEFT('Daftar Pegawai'!H58,3)="II/",0%,
)
)
)</f>
        <v>0</v>
      </c>
      <c r="N61" s="57">
        <f>Table5[[#This Row],[12]]*Table5[[#This Row],[Column1]]</f>
        <v>0</v>
      </c>
      <c r="O61" s="57">
        <f>Table5[[#This Row],[12]]*1%</f>
        <v>0</v>
      </c>
      <c r="P61" s="57">
        <f>IFERROR(Table5[[#This Row],[12]]-Table5[[#This Row],[13]]-Table5[[#This Row],[14]],)</f>
        <v>0</v>
      </c>
      <c r="Q61" s="58" t="str">
        <f t="shared" si="1"/>
        <v>54.</v>
      </c>
      <c r="R61" s="59">
        <f>'Daftar Pegawai'!I58</f>
        <v>0</v>
      </c>
    </row>
    <row r="62" spans="1:18" s="88" customFormat="1" ht="54.95" customHeight="1" x14ac:dyDescent="0.25">
      <c r="A62" s="44" t="str">
        <f t="shared" si="0"/>
        <v>55.</v>
      </c>
      <c r="B62" s="43" t="str">
        <f>'Rekap Bulanan'!B63</f>
        <v>0
NIP. 0</v>
      </c>
      <c r="C62" s="45">
        <f>'Daftar Pegawai'!H59</f>
        <v>0</v>
      </c>
      <c r="D62" s="45">
        <f>'Daftar Pegawai'!D59</f>
        <v>0</v>
      </c>
      <c r="E62" s="56">
        <f>'Daftar Pegawai'!E59</f>
        <v>0</v>
      </c>
      <c r="F62" s="44">
        <f>'Daftar Pegawai'!F59</f>
        <v>0</v>
      </c>
      <c r="G62" s="57">
        <f>'Daftar Pegawai'!G59</f>
        <v>0</v>
      </c>
      <c r="H62" s="57">
        <f>Table5[[#This Row],[7]]*60%</f>
        <v>0</v>
      </c>
      <c r="I62" s="57">
        <f>'Daftar Pegawai'!G59*40%</f>
        <v>0</v>
      </c>
      <c r="J62" s="57">
        <f>Table5[[#This Row],[8]]+Table5[[#This Row],[9]]</f>
        <v>0</v>
      </c>
      <c r="K62" s="57">
        <f>Table57[[#This Row],[8]]+Table57[[#This Row],[12]]</f>
        <v>0</v>
      </c>
      <c r="L62" s="57">
        <f>Table5[[#This Row],[7]]-Table5[[#This Row],[11]]</f>
        <v>0</v>
      </c>
      <c r="M62" s="94">
        <f>IF(LEFT('Daftar Pegawai'!H59,3)="IV/",15%,
IF(LEFT('Daftar Pegawai'!H59,4)="III/",5%,
IF(LEFT('Daftar Pegawai'!H59,3)="II/",0%,
)
)
)</f>
        <v>0</v>
      </c>
      <c r="N62" s="57">
        <f>Table5[[#This Row],[12]]*Table5[[#This Row],[Column1]]</f>
        <v>0</v>
      </c>
      <c r="O62" s="57">
        <f>Table5[[#This Row],[12]]*1%</f>
        <v>0</v>
      </c>
      <c r="P62" s="57">
        <f>IFERROR(Table5[[#This Row],[12]]-Table5[[#This Row],[13]]-Table5[[#This Row],[14]],)</f>
        <v>0</v>
      </c>
      <c r="Q62" s="58" t="str">
        <f t="shared" si="1"/>
        <v>55.</v>
      </c>
      <c r="R62" s="59">
        <f>'Daftar Pegawai'!I59</f>
        <v>0</v>
      </c>
    </row>
    <row r="63" spans="1:18" s="88" customFormat="1" ht="54.95" customHeight="1" x14ac:dyDescent="0.25">
      <c r="A63" s="44" t="str">
        <f t="shared" si="0"/>
        <v>56.</v>
      </c>
      <c r="B63" s="43" t="str">
        <f>'Rekap Bulanan'!B64</f>
        <v>0
NIP. 0</v>
      </c>
      <c r="C63" s="45">
        <f>'Daftar Pegawai'!H60</f>
        <v>0</v>
      </c>
      <c r="D63" s="45">
        <f>'Daftar Pegawai'!D60</f>
        <v>0</v>
      </c>
      <c r="E63" s="56">
        <f>'Daftar Pegawai'!E60</f>
        <v>0</v>
      </c>
      <c r="F63" s="44">
        <f>'Daftar Pegawai'!F60</f>
        <v>0</v>
      </c>
      <c r="G63" s="57">
        <f>'Daftar Pegawai'!G60</f>
        <v>0</v>
      </c>
      <c r="H63" s="57">
        <f>Table5[[#This Row],[7]]*60%</f>
        <v>0</v>
      </c>
      <c r="I63" s="57">
        <f>'Daftar Pegawai'!G60*40%</f>
        <v>0</v>
      </c>
      <c r="J63" s="57">
        <f>Table5[[#This Row],[8]]+Table5[[#This Row],[9]]</f>
        <v>0</v>
      </c>
      <c r="K63" s="57">
        <f>Table57[[#This Row],[8]]+Table57[[#This Row],[12]]</f>
        <v>0</v>
      </c>
      <c r="L63" s="57">
        <f>Table5[[#This Row],[7]]-Table5[[#This Row],[11]]</f>
        <v>0</v>
      </c>
      <c r="M63" s="94">
        <f>IF(LEFT('Daftar Pegawai'!H60,3)="IV/",15%,
IF(LEFT('Daftar Pegawai'!H60,4)="III/",5%,
IF(LEFT('Daftar Pegawai'!H60,3)="II/",0%,
)
)
)</f>
        <v>0</v>
      </c>
      <c r="N63" s="57">
        <f>Table5[[#This Row],[12]]*Table5[[#This Row],[Column1]]</f>
        <v>0</v>
      </c>
      <c r="O63" s="57">
        <f>Table5[[#This Row],[12]]*1%</f>
        <v>0</v>
      </c>
      <c r="P63" s="57">
        <f>IFERROR(Table5[[#This Row],[12]]-Table5[[#This Row],[13]]-Table5[[#This Row],[14]],)</f>
        <v>0</v>
      </c>
      <c r="Q63" s="58" t="str">
        <f t="shared" si="1"/>
        <v>56.</v>
      </c>
      <c r="R63" s="59">
        <f>'Daftar Pegawai'!I60</f>
        <v>0</v>
      </c>
    </row>
    <row r="64" spans="1:18" s="88" customFormat="1" ht="54.95" customHeight="1" x14ac:dyDescent="0.25">
      <c r="A64" s="44" t="str">
        <f t="shared" si="0"/>
        <v>57.</v>
      </c>
      <c r="B64" s="43" t="str">
        <f>'Rekap Bulanan'!B65</f>
        <v>0
NIP. 0</v>
      </c>
      <c r="C64" s="45">
        <f>'Daftar Pegawai'!H61</f>
        <v>0</v>
      </c>
      <c r="D64" s="45">
        <f>'Daftar Pegawai'!D61</f>
        <v>0</v>
      </c>
      <c r="E64" s="56">
        <f>'Daftar Pegawai'!E61</f>
        <v>0</v>
      </c>
      <c r="F64" s="44">
        <f>'Daftar Pegawai'!F61</f>
        <v>0</v>
      </c>
      <c r="G64" s="57">
        <f>'Daftar Pegawai'!G61</f>
        <v>0</v>
      </c>
      <c r="H64" s="57">
        <f>Table5[[#This Row],[7]]*60%</f>
        <v>0</v>
      </c>
      <c r="I64" s="57">
        <f>'Daftar Pegawai'!G61*40%</f>
        <v>0</v>
      </c>
      <c r="J64" s="57">
        <f>Table5[[#This Row],[8]]+Table5[[#This Row],[9]]</f>
        <v>0</v>
      </c>
      <c r="K64" s="57">
        <f>Table57[[#This Row],[8]]+Table57[[#This Row],[12]]</f>
        <v>0</v>
      </c>
      <c r="L64" s="57">
        <f>Table5[[#This Row],[7]]-Table5[[#This Row],[11]]</f>
        <v>0</v>
      </c>
      <c r="M64" s="94">
        <f>IF(LEFT('Daftar Pegawai'!H61,3)="IV/",15%,
IF(LEFT('Daftar Pegawai'!H61,4)="III/",5%,
IF(LEFT('Daftar Pegawai'!H61,3)="II/",0%,
)
)
)</f>
        <v>0</v>
      </c>
      <c r="N64" s="57">
        <f>Table5[[#This Row],[12]]*Table5[[#This Row],[Column1]]</f>
        <v>0</v>
      </c>
      <c r="O64" s="57">
        <f>Table5[[#This Row],[12]]*1%</f>
        <v>0</v>
      </c>
      <c r="P64" s="57">
        <f>IFERROR(Table5[[#This Row],[12]]-Table5[[#This Row],[13]]-Table5[[#This Row],[14]],)</f>
        <v>0</v>
      </c>
      <c r="Q64" s="58" t="str">
        <f t="shared" si="1"/>
        <v>57.</v>
      </c>
      <c r="R64" s="59">
        <f>'Daftar Pegawai'!I61</f>
        <v>0</v>
      </c>
    </row>
    <row r="65" spans="1:18" s="88" customFormat="1" ht="54.95" customHeight="1" x14ac:dyDescent="0.25">
      <c r="A65" s="44" t="str">
        <f t="shared" si="0"/>
        <v>58.</v>
      </c>
      <c r="B65" s="43" t="str">
        <f>'Rekap Bulanan'!B66</f>
        <v>0
NIP. 0</v>
      </c>
      <c r="C65" s="45">
        <f>'Daftar Pegawai'!H62</f>
        <v>0</v>
      </c>
      <c r="D65" s="45">
        <f>'Daftar Pegawai'!D62</f>
        <v>0</v>
      </c>
      <c r="E65" s="56">
        <f>'Daftar Pegawai'!E62</f>
        <v>0</v>
      </c>
      <c r="F65" s="44">
        <f>'Daftar Pegawai'!F62</f>
        <v>0</v>
      </c>
      <c r="G65" s="57">
        <f>'Daftar Pegawai'!G62</f>
        <v>0</v>
      </c>
      <c r="H65" s="57">
        <f>Table5[[#This Row],[7]]*60%</f>
        <v>0</v>
      </c>
      <c r="I65" s="57">
        <f>'Daftar Pegawai'!G62*40%</f>
        <v>0</v>
      </c>
      <c r="J65" s="57">
        <f>Table5[[#This Row],[8]]+Table5[[#This Row],[9]]</f>
        <v>0</v>
      </c>
      <c r="K65" s="57">
        <f>Table57[[#This Row],[8]]+Table57[[#This Row],[12]]</f>
        <v>0</v>
      </c>
      <c r="L65" s="57">
        <f>Table5[[#This Row],[7]]-Table5[[#This Row],[11]]</f>
        <v>0</v>
      </c>
      <c r="M65" s="94">
        <f>IF(LEFT('Daftar Pegawai'!H62,3)="IV/",15%,
IF(LEFT('Daftar Pegawai'!H62,4)="III/",5%,
IF(LEFT('Daftar Pegawai'!H62,3)="II/",0%,
)
)
)</f>
        <v>0</v>
      </c>
      <c r="N65" s="57">
        <f>Table5[[#This Row],[12]]*Table5[[#This Row],[Column1]]</f>
        <v>0</v>
      </c>
      <c r="O65" s="57">
        <f>Table5[[#This Row],[12]]*1%</f>
        <v>0</v>
      </c>
      <c r="P65" s="57">
        <f>IFERROR(Table5[[#This Row],[12]]-Table5[[#This Row],[13]]-Table5[[#This Row],[14]],)</f>
        <v>0</v>
      </c>
      <c r="Q65" s="58" t="str">
        <f t="shared" si="1"/>
        <v>58.</v>
      </c>
      <c r="R65" s="59">
        <f>'Daftar Pegawai'!I62</f>
        <v>0</v>
      </c>
    </row>
    <row r="66" spans="1:18" s="88" customFormat="1" ht="54.95" customHeight="1" x14ac:dyDescent="0.25">
      <c r="A66" s="44" t="str">
        <f t="shared" si="0"/>
        <v>59.</v>
      </c>
      <c r="B66" s="43" t="str">
        <f>'Rekap Bulanan'!B67</f>
        <v>0
NIP. 0</v>
      </c>
      <c r="C66" s="45">
        <f>'Daftar Pegawai'!H63</f>
        <v>0</v>
      </c>
      <c r="D66" s="45">
        <f>'Daftar Pegawai'!D63</f>
        <v>0</v>
      </c>
      <c r="E66" s="56">
        <f>'Daftar Pegawai'!E63</f>
        <v>0</v>
      </c>
      <c r="F66" s="44">
        <f>'Daftar Pegawai'!F63</f>
        <v>0</v>
      </c>
      <c r="G66" s="57">
        <f>'Daftar Pegawai'!G63</f>
        <v>0</v>
      </c>
      <c r="H66" s="57">
        <f>Table5[[#This Row],[7]]*60%</f>
        <v>0</v>
      </c>
      <c r="I66" s="57">
        <f>'Daftar Pegawai'!G63*40%</f>
        <v>0</v>
      </c>
      <c r="J66" s="57">
        <f>Table5[[#This Row],[8]]+Table5[[#This Row],[9]]</f>
        <v>0</v>
      </c>
      <c r="K66" s="57">
        <f>Table57[[#This Row],[8]]+Table57[[#This Row],[12]]</f>
        <v>0</v>
      </c>
      <c r="L66" s="57">
        <f>Table5[[#This Row],[7]]-Table5[[#This Row],[11]]</f>
        <v>0</v>
      </c>
      <c r="M66" s="94">
        <f>IF(LEFT('Daftar Pegawai'!H63,3)="IV/",15%,
IF(LEFT('Daftar Pegawai'!H63,4)="III/",5%,
IF(LEFT('Daftar Pegawai'!H63,3)="II/",0%,
)
)
)</f>
        <v>0</v>
      </c>
      <c r="N66" s="57">
        <f>Table5[[#This Row],[12]]*Table5[[#This Row],[Column1]]</f>
        <v>0</v>
      </c>
      <c r="O66" s="57">
        <f>Table5[[#This Row],[12]]*1%</f>
        <v>0</v>
      </c>
      <c r="P66" s="57">
        <f>IFERROR(Table5[[#This Row],[12]]-Table5[[#This Row],[13]]-Table5[[#This Row],[14]],)</f>
        <v>0</v>
      </c>
      <c r="Q66" s="58" t="str">
        <f t="shared" si="1"/>
        <v>59.</v>
      </c>
      <c r="R66" s="59">
        <f>'Daftar Pegawai'!I63</f>
        <v>0</v>
      </c>
    </row>
    <row r="67" spans="1:18" s="88" customFormat="1" ht="54.95" customHeight="1" x14ac:dyDescent="0.25">
      <c r="A67" s="44" t="str">
        <f t="shared" si="0"/>
        <v>60.</v>
      </c>
      <c r="B67" s="43" t="str">
        <f>'Rekap Bulanan'!B68</f>
        <v>0
NIP. 0</v>
      </c>
      <c r="C67" s="45">
        <f>'Daftar Pegawai'!H64</f>
        <v>0</v>
      </c>
      <c r="D67" s="45">
        <f>'Daftar Pegawai'!D64</f>
        <v>0</v>
      </c>
      <c r="E67" s="56">
        <f>'Daftar Pegawai'!E64</f>
        <v>0</v>
      </c>
      <c r="F67" s="44">
        <f>'Daftar Pegawai'!F64</f>
        <v>0</v>
      </c>
      <c r="G67" s="57">
        <f>'Daftar Pegawai'!G64</f>
        <v>0</v>
      </c>
      <c r="H67" s="57">
        <f>Table5[[#This Row],[7]]*60%</f>
        <v>0</v>
      </c>
      <c r="I67" s="57">
        <f>'Daftar Pegawai'!G64*40%</f>
        <v>0</v>
      </c>
      <c r="J67" s="57">
        <f>Table5[[#This Row],[8]]+Table5[[#This Row],[9]]</f>
        <v>0</v>
      </c>
      <c r="K67" s="57">
        <f>Table57[[#This Row],[8]]+Table57[[#This Row],[12]]</f>
        <v>0</v>
      </c>
      <c r="L67" s="57">
        <f>Table5[[#This Row],[7]]-Table5[[#This Row],[11]]</f>
        <v>0</v>
      </c>
      <c r="M67" s="94">
        <f>IF(LEFT('Daftar Pegawai'!H64,3)="IV/",15%,
IF(LEFT('Daftar Pegawai'!H64,4)="III/",5%,
IF(LEFT('Daftar Pegawai'!H64,3)="II/",0%,
)
)
)</f>
        <v>0</v>
      </c>
      <c r="N67" s="57">
        <f>Table5[[#This Row],[12]]*Table5[[#This Row],[Column1]]</f>
        <v>0</v>
      </c>
      <c r="O67" s="57">
        <f>Table5[[#This Row],[12]]*1%</f>
        <v>0</v>
      </c>
      <c r="P67" s="57">
        <f>IFERROR(Table5[[#This Row],[12]]-Table5[[#This Row],[13]]-Table5[[#This Row],[14]],)</f>
        <v>0</v>
      </c>
      <c r="Q67" s="58" t="str">
        <f t="shared" si="1"/>
        <v>60.</v>
      </c>
      <c r="R67" s="59">
        <f>'Daftar Pegawai'!I64</f>
        <v>0</v>
      </c>
    </row>
    <row r="68" spans="1:18" s="88" customFormat="1" ht="54.95" customHeight="1" x14ac:dyDescent="0.25">
      <c r="A68" s="44" t="str">
        <f t="shared" si="0"/>
        <v>61.</v>
      </c>
      <c r="B68" s="43" t="str">
        <f>'Rekap Bulanan'!B69</f>
        <v>0
NIP. 0</v>
      </c>
      <c r="C68" s="45">
        <f>'Daftar Pegawai'!H65</f>
        <v>0</v>
      </c>
      <c r="D68" s="45">
        <f>'Daftar Pegawai'!D65</f>
        <v>0</v>
      </c>
      <c r="E68" s="56">
        <f>'Daftar Pegawai'!E65</f>
        <v>0</v>
      </c>
      <c r="F68" s="44">
        <f>'Daftar Pegawai'!F65</f>
        <v>0</v>
      </c>
      <c r="G68" s="57">
        <f>'Daftar Pegawai'!G65</f>
        <v>0</v>
      </c>
      <c r="H68" s="57">
        <f>Table5[[#This Row],[7]]*60%</f>
        <v>0</v>
      </c>
      <c r="I68" s="57">
        <f>'Daftar Pegawai'!G65*40%</f>
        <v>0</v>
      </c>
      <c r="J68" s="57">
        <f>Table5[[#This Row],[8]]+Table5[[#This Row],[9]]</f>
        <v>0</v>
      </c>
      <c r="K68" s="57">
        <f>Table57[[#This Row],[8]]+Table57[[#This Row],[12]]</f>
        <v>0</v>
      </c>
      <c r="L68" s="57">
        <f>Table5[[#This Row],[7]]-Table5[[#This Row],[11]]</f>
        <v>0</v>
      </c>
      <c r="M68" s="94">
        <f>IF(LEFT('Daftar Pegawai'!H65,3)="IV/",15%,
IF(LEFT('Daftar Pegawai'!H65,4)="III/",5%,
IF(LEFT('Daftar Pegawai'!H65,3)="II/",0%,
)
)
)</f>
        <v>0</v>
      </c>
      <c r="N68" s="57">
        <f>Table5[[#This Row],[12]]*Table5[[#This Row],[Column1]]</f>
        <v>0</v>
      </c>
      <c r="O68" s="57">
        <f>Table5[[#This Row],[12]]*1%</f>
        <v>0</v>
      </c>
      <c r="P68" s="57">
        <f>IFERROR(Table5[[#This Row],[12]]-Table5[[#This Row],[13]]-Table5[[#This Row],[14]],)</f>
        <v>0</v>
      </c>
      <c r="Q68" s="58" t="str">
        <f t="shared" si="1"/>
        <v>61.</v>
      </c>
      <c r="R68" s="59">
        <f>'Daftar Pegawai'!I65</f>
        <v>0</v>
      </c>
    </row>
    <row r="69" spans="1:18" s="88" customFormat="1" ht="54.95" customHeight="1" x14ac:dyDescent="0.25">
      <c r="A69" s="44" t="str">
        <f t="shared" si="0"/>
        <v>62.</v>
      </c>
      <c r="B69" s="43" t="str">
        <f>'Rekap Bulanan'!B70</f>
        <v>0
NIP. 0</v>
      </c>
      <c r="C69" s="45">
        <f>'Daftar Pegawai'!H66</f>
        <v>0</v>
      </c>
      <c r="D69" s="45">
        <f>'Daftar Pegawai'!D66</f>
        <v>0</v>
      </c>
      <c r="E69" s="56">
        <f>'Daftar Pegawai'!E66</f>
        <v>0</v>
      </c>
      <c r="F69" s="44">
        <f>'Daftar Pegawai'!F66</f>
        <v>0</v>
      </c>
      <c r="G69" s="57">
        <f>'Daftar Pegawai'!G66</f>
        <v>0</v>
      </c>
      <c r="H69" s="57">
        <f>Table5[[#This Row],[7]]*60%</f>
        <v>0</v>
      </c>
      <c r="I69" s="57">
        <f>'Daftar Pegawai'!G66*40%</f>
        <v>0</v>
      </c>
      <c r="J69" s="57">
        <f>Table5[[#This Row],[8]]+Table5[[#This Row],[9]]</f>
        <v>0</v>
      </c>
      <c r="K69" s="57">
        <f>Table57[[#This Row],[8]]+Table57[[#This Row],[12]]</f>
        <v>0</v>
      </c>
      <c r="L69" s="57">
        <f>Table5[[#This Row],[7]]-Table5[[#This Row],[11]]</f>
        <v>0</v>
      </c>
      <c r="M69" s="94">
        <f>IF(LEFT('Daftar Pegawai'!H66,3)="IV/",15%,
IF(LEFT('Daftar Pegawai'!H66,4)="III/",5%,
IF(LEFT('Daftar Pegawai'!H66,3)="II/",0%,
)
)
)</f>
        <v>0</v>
      </c>
      <c r="N69" s="57">
        <f>Table5[[#This Row],[12]]*Table5[[#This Row],[Column1]]</f>
        <v>0</v>
      </c>
      <c r="O69" s="57">
        <f>Table5[[#This Row],[12]]*1%</f>
        <v>0</v>
      </c>
      <c r="P69" s="57">
        <f>IFERROR(Table5[[#This Row],[12]]-Table5[[#This Row],[13]]-Table5[[#This Row],[14]],)</f>
        <v>0</v>
      </c>
      <c r="Q69" s="58" t="str">
        <f t="shared" si="1"/>
        <v>62.</v>
      </c>
      <c r="R69" s="59">
        <f>'Daftar Pegawai'!I66</f>
        <v>0</v>
      </c>
    </row>
    <row r="70" spans="1:18" s="88" customFormat="1" ht="54.95" customHeight="1" x14ac:dyDescent="0.25">
      <c r="A70" s="44" t="str">
        <f t="shared" si="0"/>
        <v>63.</v>
      </c>
      <c r="B70" s="43" t="str">
        <f>'Rekap Bulanan'!B71</f>
        <v>0
NIP. 0</v>
      </c>
      <c r="C70" s="45">
        <f>'Daftar Pegawai'!H67</f>
        <v>0</v>
      </c>
      <c r="D70" s="45">
        <f>'Daftar Pegawai'!D67</f>
        <v>0</v>
      </c>
      <c r="E70" s="56">
        <f>'Daftar Pegawai'!E67</f>
        <v>0</v>
      </c>
      <c r="F70" s="44">
        <f>'Daftar Pegawai'!F67</f>
        <v>0</v>
      </c>
      <c r="G70" s="57">
        <f>'Daftar Pegawai'!G67</f>
        <v>0</v>
      </c>
      <c r="H70" s="57">
        <f>Table5[[#This Row],[7]]*60%</f>
        <v>0</v>
      </c>
      <c r="I70" s="57">
        <f>'Daftar Pegawai'!G67*40%</f>
        <v>0</v>
      </c>
      <c r="J70" s="57">
        <f>Table5[[#This Row],[8]]+Table5[[#This Row],[9]]</f>
        <v>0</v>
      </c>
      <c r="K70" s="57">
        <f>Table57[[#This Row],[8]]+Table57[[#This Row],[12]]</f>
        <v>0</v>
      </c>
      <c r="L70" s="57">
        <f>Table5[[#This Row],[7]]-Table5[[#This Row],[11]]</f>
        <v>0</v>
      </c>
      <c r="M70" s="94">
        <f>IF(LEFT('Daftar Pegawai'!H67,3)="IV/",15%,
IF(LEFT('Daftar Pegawai'!H67,4)="III/",5%,
IF(LEFT('Daftar Pegawai'!H67,3)="II/",0%,
)
)
)</f>
        <v>0</v>
      </c>
      <c r="N70" s="57">
        <f>Table5[[#This Row],[12]]*Table5[[#This Row],[Column1]]</f>
        <v>0</v>
      </c>
      <c r="O70" s="57">
        <f>Table5[[#This Row],[12]]*1%</f>
        <v>0</v>
      </c>
      <c r="P70" s="57">
        <f>IFERROR(Table5[[#This Row],[12]]-Table5[[#This Row],[13]]-Table5[[#This Row],[14]],)</f>
        <v>0</v>
      </c>
      <c r="Q70" s="58" t="str">
        <f t="shared" si="1"/>
        <v>63.</v>
      </c>
      <c r="R70" s="59">
        <f>'Daftar Pegawai'!I67</f>
        <v>0</v>
      </c>
    </row>
    <row r="71" spans="1:18" s="88" customFormat="1" ht="54.95" customHeight="1" x14ac:dyDescent="0.25">
      <c r="A71" s="44" t="str">
        <f t="shared" si="0"/>
        <v>64.</v>
      </c>
      <c r="B71" s="43" t="str">
        <f>'Rekap Bulanan'!B72</f>
        <v>0
NIP. 0</v>
      </c>
      <c r="C71" s="45">
        <f>'Daftar Pegawai'!H68</f>
        <v>0</v>
      </c>
      <c r="D71" s="45">
        <f>'Daftar Pegawai'!D68</f>
        <v>0</v>
      </c>
      <c r="E71" s="56">
        <f>'Daftar Pegawai'!E68</f>
        <v>0</v>
      </c>
      <c r="F71" s="44">
        <f>'Daftar Pegawai'!F68</f>
        <v>0</v>
      </c>
      <c r="G71" s="57">
        <f>'Daftar Pegawai'!G68</f>
        <v>0</v>
      </c>
      <c r="H71" s="57">
        <f>Table5[[#This Row],[7]]*60%</f>
        <v>0</v>
      </c>
      <c r="I71" s="57">
        <f>'Daftar Pegawai'!G68*40%</f>
        <v>0</v>
      </c>
      <c r="J71" s="57">
        <f>Table5[[#This Row],[8]]+Table5[[#This Row],[9]]</f>
        <v>0</v>
      </c>
      <c r="K71" s="57">
        <f>Table57[[#This Row],[8]]+Table57[[#This Row],[12]]</f>
        <v>0</v>
      </c>
      <c r="L71" s="57">
        <f>Table5[[#This Row],[7]]-Table5[[#This Row],[11]]</f>
        <v>0</v>
      </c>
      <c r="M71" s="94">
        <f>IF(LEFT('Daftar Pegawai'!H68,3)="IV/",15%,
IF(LEFT('Daftar Pegawai'!H68,4)="III/",5%,
IF(LEFT('Daftar Pegawai'!H68,3)="II/",0%,
)
)
)</f>
        <v>0</v>
      </c>
      <c r="N71" s="57">
        <f>Table5[[#This Row],[12]]*Table5[[#This Row],[Column1]]</f>
        <v>0</v>
      </c>
      <c r="O71" s="57">
        <f>Table5[[#This Row],[12]]*1%</f>
        <v>0</v>
      </c>
      <c r="P71" s="57">
        <f>IFERROR(Table5[[#This Row],[12]]-Table5[[#This Row],[13]]-Table5[[#This Row],[14]],)</f>
        <v>0</v>
      </c>
      <c r="Q71" s="58" t="str">
        <f t="shared" si="1"/>
        <v>64.</v>
      </c>
      <c r="R71" s="59">
        <f>'Daftar Pegawai'!I68</f>
        <v>0</v>
      </c>
    </row>
    <row r="72" spans="1:18" s="88" customFormat="1" ht="54.95" customHeight="1" x14ac:dyDescent="0.25">
      <c r="A72" s="44" t="str">
        <f t="shared" si="0"/>
        <v>65.</v>
      </c>
      <c r="B72" s="43" t="str">
        <f>'Rekap Bulanan'!B73</f>
        <v>0
NIP. 0</v>
      </c>
      <c r="C72" s="45">
        <f>'Daftar Pegawai'!H69</f>
        <v>0</v>
      </c>
      <c r="D72" s="45">
        <f>'Daftar Pegawai'!D69</f>
        <v>0</v>
      </c>
      <c r="E72" s="56">
        <f>'Daftar Pegawai'!E69</f>
        <v>0</v>
      </c>
      <c r="F72" s="44">
        <f>'Daftar Pegawai'!F69</f>
        <v>0</v>
      </c>
      <c r="G72" s="57">
        <f>'Daftar Pegawai'!G69</f>
        <v>0</v>
      </c>
      <c r="H72" s="57">
        <f>Table5[[#This Row],[7]]*60%</f>
        <v>0</v>
      </c>
      <c r="I72" s="57">
        <f>'Daftar Pegawai'!G69*40%</f>
        <v>0</v>
      </c>
      <c r="J72" s="57">
        <f>Table5[[#This Row],[8]]+Table5[[#This Row],[9]]</f>
        <v>0</v>
      </c>
      <c r="K72" s="57">
        <f>Table57[[#This Row],[8]]+Table57[[#This Row],[12]]</f>
        <v>0</v>
      </c>
      <c r="L72" s="57">
        <f>Table5[[#This Row],[7]]-Table5[[#This Row],[11]]</f>
        <v>0</v>
      </c>
      <c r="M72" s="94">
        <f>IF(LEFT('Daftar Pegawai'!H69,3)="IV/",15%,
IF(LEFT('Daftar Pegawai'!H69,4)="III/",5%,
IF(LEFT('Daftar Pegawai'!H69,3)="II/",0%,
)
)
)</f>
        <v>0</v>
      </c>
      <c r="N72" s="57">
        <f>Table5[[#This Row],[12]]*Table5[[#This Row],[Column1]]</f>
        <v>0</v>
      </c>
      <c r="O72" s="57">
        <f>Table5[[#This Row],[12]]*1%</f>
        <v>0</v>
      </c>
      <c r="P72" s="57">
        <f>IFERROR(Table5[[#This Row],[12]]-Table5[[#This Row],[13]]-Table5[[#This Row],[14]],)</f>
        <v>0</v>
      </c>
      <c r="Q72" s="58" t="str">
        <f t="shared" si="1"/>
        <v>65.</v>
      </c>
      <c r="R72" s="59">
        <f>'Daftar Pegawai'!I69</f>
        <v>0</v>
      </c>
    </row>
    <row r="73" spans="1:18" s="88" customFormat="1" ht="54.95" customHeight="1" x14ac:dyDescent="0.25">
      <c r="A73" s="44" t="str">
        <f t="shared" ref="A73:A136" si="2">ROW()-7 &amp;"."</f>
        <v>66.</v>
      </c>
      <c r="B73" s="43" t="str">
        <f>'Rekap Bulanan'!B74</f>
        <v>0
NIP. 0</v>
      </c>
      <c r="C73" s="45">
        <f>'Daftar Pegawai'!H70</f>
        <v>0</v>
      </c>
      <c r="D73" s="45">
        <f>'Daftar Pegawai'!D70</f>
        <v>0</v>
      </c>
      <c r="E73" s="56">
        <f>'Daftar Pegawai'!E70</f>
        <v>0</v>
      </c>
      <c r="F73" s="44">
        <f>'Daftar Pegawai'!F70</f>
        <v>0</v>
      </c>
      <c r="G73" s="57">
        <f>'Daftar Pegawai'!G70</f>
        <v>0</v>
      </c>
      <c r="H73" s="57">
        <f>Table5[[#This Row],[7]]*60%</f>
        <v>0</v>
      </c>
      <c r="I73" s="57">
        <f>'Daftar Pegawai'!G70*40%</f>
        <v>0</v>
      </c>
      <c r="J73" s="57">
        <f>Table5[[#This Row],[8]]+Table5[[#This Row],[9]]</f>
        <v>0</v>
      </c>
      <c r="K73" s="57">
        <f>Table57[[#This Row],[8]]+Table57[[#This Row],[12]]</f>
        <v>0</v>
      </c>
      <c r="L73" s="57">
        <f>Table5[[#This Row],[7]]-Table5[[#This Row],[11]]</f>
        <v>0</v>
      </c>
      <c r="M73" s="94">
        <f>IF(LEFT('Daftar Pegawai'!H70,3)="IV/",15%,
IF(LEFT('Daftar Pegawai'!H70,4)="III/",5%,
IF(LEFT('Daftar Pegawai'!H70,3)="II/",0%,
)
)
)</f>
        <v>0</v>
      </c>
      <c r="N73" s="57">
        <f>Table5[[#This Row],[12]]*Table5[[#This Row],[Column1]]</f>
        <v>0</v>
      </c>
      <c r="O73" s="57">
        <f>Table5[[#This Row],[12]]*1%</f>
        <v>0</v>
      </c>
      <c r="P73" s="57">
        <f>IFERROR(Table5[[#This Row],[12]]-Table5[[#This Row],[13]]-Table5[[#This Row],[14]],)</f>
        <v>0</v>
      </c>
      <c r="Q73" s="58" t="str">
        <f t="shared" ref="Q73:Q136" si="3">$A73</f>
        <v>66.</v>
      </c>
      <c r="R73" s="59">
        <f>'Daftar Pegawai'!I70</f>
        <v>0</v>
      </c>
    </row>
    <row r="74" spans="1:18" s="88" customFormat="1" ht="54.95" customHeight="1" x14ac:dyDescent="0.25">
      <c r="A74" s="44" t="str">
        <f t="shared" si="2"/>
        <v>67.</v>
      </c>
      <c r="B74" s="43" t="str">
        <f>'Rekap Bulanan'!B75</f>
        <v>0
NIP. 0</v>
      </c>
      <c r="C74" s="45">
        <f>'Daftar Pegawai'!H71</f>
        <v>0</v>
      </c>
      <c r="D74" s="45">
        <f>'Daftar Pegawai'!D71</f>
        <v>0</v>
      </c>
      <c r="E74" s="56">
        <f>'Daftar Pegawai'!E71</f>
        <v>0</v>
      </c>
      <c r="F74" s="44">
        <f>'Daftar Pegawai'!F71</f>
        <v>0</v>
      </c>
      <c r="G74" s="57">
        <f>'Daftar Pegawai'!G71</f>
        <v>0</v>
      </c>
      <c r="H74" s="57">
        <f>Table5[[#This Row],[7]]*60%</f>
        <v>0</v>
      </c>
      <c r="I74" s="57">
        <f>'Daftar Pegawai'!G71*40%</f>
        <v>0</v>
      </c>
      <c r="J74" s="57">
        <f>Table5[[#This Row],[8]]+Table5[[#This Row],[9]]</f>
        <v>0</v>
      </c>
      <c r="K74" s="57">
        <f>Table57[[#This Row],[8]]+Table57[[#This Row],[12]]</f>
        <v>0</v>
      </c>
      <c r="L74" s="57">
        <f>Table5[[#This Row],[7]]-Table5[[#This Row],[11]]</f>
        <v>0</v>
      </c>
      <c r="M74" s="94">
        <f>IF(LEFT('Daftar Pegawai'!H71,3)="IV/",15%,
IF(LEFT('Daftar Pegawai'!H71,4)="III/",5%,
IF(LEFT('Daftar Pegawai'!H71,3)="II/",0%,
)
)
)</f>
        <v>0</v>
      </c>
      <c r="N74" s="57">
        <f>Table5[[#This Row],[12]]*Table5[[#This Row],[Column1]]</f>
        <v>0</v>
      </c>
      <c r="O74" s="57">
        <f>Table5[[#This Row],[12]]*1%</f>
        <v>0</v>
      </c>
      <c r="P74" s="57">
        <f>IFERROR(Table5[[#This Row],[12]]-Table5[[#This Row],[13]]-Table5[[#This Row],[14]],)</f>
        <v>0</v>
      </c>
      <c r="Q74" s="58" t="str">
        <f t="shared" si="3"/>
        <v>67.</v>
      </c>
      <c r="R74" s="59">
        <f>'Daftar Pegawai'!I71</f>
        <v>0</v>
      </c>
    </row>
    <row r="75" spans="1:18" s="88" customFormat="1" ht="54.95" customHeight="1" x14ac:dyDescent="0.25">
      <c r="A75" s="44" t="str">
        <f t="shared" si="2"/>
        <v>68.</v>
      </c>
      <c r="B75" s="43" t="str">
        <f>'Rekap Bulanan'!B76</f>
        <v>0
NIP. 0</v>
      </c>
      <c r="C75" s="45">
        <f>'Daftar Pegawai'!H72</f>
        <v>0</v>
      </c>
      <c r="D75" s="45">
        <f>'Daftar Pegawai'!D72</f>
        <v>0</v>
      </c>
      <c r="E75" s="56">
        <f>'Daftar Pegawai'!E72</f>
        <v>0</v>
      </c>
      <c r="F75" s="44">
        <f>'Daftar Pegawai'!F72</f>
        <v>0</v>
      </c>
      <c r="G75" s="57">
        <f>'Daftar Pegawai'!G72</f>
        <v>0</v>
      </c>
      <c r="H75" s="57">
        <f>Table5[[#This Row],[7]]*60%</f>
        <v>0</v>
      </c>
      <c r="I75" s="57">
        <f>'Daftar Pegawai'!G72*40%</f>
        <v>0</v>
      </c>
      <c r="J75" s="57">
        <f>Table5[[#This Row],[8]]+Table5[[#This Row],[9]]</f>
        <v>0</v>
      </c>
      <c r="K75" s="57">
        <f>Table57[[#This Row],[8]]+Table57[[#This Row],[12]]</f>
        <v>0</v>
      </c>
      <c r="L75" s="57">
        <f>Table5[[#This Row],[7]]-Table5[[#This Row],[11]]</f>
        <v>0</v>
      </c>
      <c r="M75" s="94">
        <f>IF(LEFT('Daftar Pegawai'!H72,3)="IV/",15%,
IF(LEFT('Daftar Pegawai'!H72,4)="III/",5%,
IF(LEFT('Daftar Pegawai'!H72,3)="II/",0%,
)
)
)</f>
        <v>0</v>
      </c>
      <c r="N75" s="57">
        <f>Table5[[#This Row],[12]]*Table5[[#This Row],[Column1]]</f>
        <v>0</v>
      </c>
      <c r="O75" s="57">
        <f>Table5[[#This Row],[12]]*1%</f>
        <v>0</v>
      </c>
      <c r="P75" s="57">
        <f>IFERROR(Table5[[#This Row],[12]]-Table5[[#This Row],[13]]-Table5[[#This Row],[14]],)</f>
        <v>0</v>
      </c>
      <c r="Q75" s="58" t="str">
        <f t="shared" si="3"/>
        <v>68.</v>
      </c>
      <c r="R75" s="59">
        <f>'Daftar Pegawai'!I72</f>
        <v>0</v>
      </c>
    </row>
    <row r="76" spans="1:18" s="88" customFormat="1" ht="54.95" customHeight="1" x14ac:dyDescent="0.25">
      <c r="A76" s="44" t="str">
        <f t="shared" si="2"/>
        <v>69.</v>
      </c>
      <c r="B76" s="43" t="str">
        <f>'Rekap Bulanan'!B77</f>
        <v>0
NIP. 0</v>
      </c>
      <c r="C76" s="45">
        <f>'Daftar Pegawai'!H73</f>
        <v>0</v>
      </c>
      <c r="D76" s="45">
        <f>'Daftar Pegawai'!D73</f>
        <v>0</v>
      </c>
      <c r="E76" s="56">
        <f>'Daftar Pegawai'!E73</f>
        <v>0</v>
      </c>
      <c r="F76" s="44">
        <f>'Daftar Pegawai'!F73</f>
        <v>0</v>
      </c>
      <c r="G76" s="57">
        <f>'Daftar Pegawai'!G73</f>
        <v>0</v>
      </c>
      <c r="H76" s="57">
        <f>Table5[[#This Row],[7]]*60%</f>
        <v>0</v>
      </c>
      <c r="I76" s="57">
        <f>'Daftar Pegawai'!G73*40%</f>
        <v>0</v>
      </c>
      <c r="J76" s="57">
        <f>Table5[[#This Row],[8]]+Table5[[#This Row],[9]]</f>
        <v>0</v>
      </c>
      <c r="K76" s="57">
        <f>Table57[[#This Row],[8]]+Table57[[#This Row],[12]]</f>
        <v>0</v>
      </c>
      <c r="L76" s="57">
        <f>Table5[[#This Row],[7]]-Table5[[#This Row],[11]]</f>
        <v>0</v>
      </c>
      <c r="M76" s="94">
        <f>IF(LEFT('Daftar Pegawai'!H73,3)="IV/",15%,
IF(LEFT('Daftar Pegawai'!H73,4)="III/",5%,
IF(LEFT('Daftar Pegawai'!H73,3)="II/",0%,
)
)
)</f>
        <v>0</v>
      </c>
      <c r="N76" s="57">
        <f>Table5[[#This Row],[12]]*Table5[[#This Row],[Column1]]</f>
        <v>0</v>
      </c>
      <c r="O76" s="57">
        <f>Table5[[#This Row],[12]]*1%</f>
        <v>0</v>
      </c>
      <c r="P76" s="57">
        <f>IFERROR(Table5[[#This Row],[12]]-Table5[[#This Row],[13]]-Table5[[#This Row],[14]],)</f>
        <v>0</v>
      </c>
      <c r="Q76" s="58" t="str">
        <f t="shared" si="3"/>
        <v>69.</v>
      </c>
      <c r="R76" s="59">
        <f>'Daftar Pegawai'!I73</f>
        <v>0</v>
      </c>
    </row>
    <row r="77" spans="1:18" s="88" customFormat="1" ht="54.95" customHeight="1" x14ac:dyDescent="0.25">
      <c r="A77" s="44" t="str">
        <f t="shared" si="2"/>
        <v>70.</v>
      </c>
      <c r="B77" s="43" t="str">
        <f>'Rekap Bulanan'!B78</f>
        <v>0
NIP. 0</v>
      </c>
      <c r="C77" s="45">
        <f>'Daftar Pegawai'!H74</f>
        <v>0</v>
      </c>
      <c r="D77" s="45">
        <f>'Daftar Pegawai'!D74</f>
        <v>0</v>
      </c>
      <c r="E77" s="56">
        <f>'Daftar Pegawai'!E74</f>
        <v>0</v>
      </c>
      <c r="F77" s="44">
        <f>'Daftar Pegawai'!F74</f>
        <v>0</v>
      </c>
      <c r="G77" s="57">
        <f>'Daftar Pegawai'!G74</f>
        <v>0</v>
      </c>
      <c r="H77" s="57">
        <f>Table5[[#This Row],[7]]*60%</f>
        <v>0</v>
      </c>
      <c r="I77" s="57">
        <f>'Daftar Pegawai'!G74*40%</f>
        <v>0</v>
      </c>
      <c r="J77" s="57">
        <f>Table5[[#This Row],[8]]+Table5[[#This Row],[9]]</f>
        <v>0</v>
      </c>
      <c r="K77" s="57">
        <f>Table57[[#This Row],[8]]+Table57[[#This Row],[12]]</f>
        <v>0</v>
      </c>
      <c r="L77" s="57">
        <f>Table5[[#This Row],[7]]-Table5[[#This Row],[11]]</f>
        <v>0</v>
      </c>
      <c r="M77" s="94">
        <f>IF(LEFT('Daftar Pegawai'!H74,3)="IV/",15%,
IF(LEFT('Daftar Pegawai'!H74,4)="III/",5%,
IF(LEFT('Daftar Pegawai'!H74,3)="II/",0%,
)
)
)</f>
        <v>0</v>
      </c>
      <c r="N77" s="57">
        <f>Table5[[#This Row],[12]]*Table5[[#This Row],[Column1]]</f>
        <v>0</v>
      </c>
      <c r="O77" s="57">
        <f>Table5[[#This Row],[12]]*1%</f>
        <v>0</v>
      </c>
      <c r="P77" s="57">
        <f>IFERROR(Table5[[#This Row],[12]]-Table5[[#This Row],[13]]-Table5[[#This Row],[14]],)</f>
        <v>0</v>
      </c>
      <c r="Q77" s="58" t="str">
        <f t="shared" si="3"/>
        <v>70.</v>
      </c>
      <c r="R77" s="59">
        <f>'Daftar Pegawai'!I74</f>
        <v>0</v>
      </c>
    </row>
    <row r="78" spans="1:18" s="88" customFormat="1" ht="54.95" customHeight="1" x14ac:dyDescent="0.25">
      <c r="A78" s="44" t="str">
        <f t="shared" si="2"/>
        <v>71.</v>
      </c>
      <c r="B78" s="43" t="str">
        <f>'Rekap Bulanan'!B79</f>
        <v>0
NIP. 0</v>
      </c>
      <c r="C78" s="45">
        <f>'Daftar Pegawai'!H75</f>
        <v>0</v>
      </c>
      <c r="D78" s="45">
        <f>'Daftar Pegawai'!D75</f>
        <v>0</v>
      </c>
      <c r="E78" s="56">
        <f>'Daftar Pegawai'!E75</f>
        <v>0</v>
      </c>
      <c r="F78" s="44">
        <f>'Daftar Pegawai'!F75</f>
        <v>0</v>
      </c>
      <c r="G78" s="57">
        <f>'Daftar Pegawai'!G75</f>
        <v>0</v>
      </c>
      <c r="H78" s="57">
        <f>Table5[[#This Row],[7]]*60%</f>
        <v>0</v>
      </c>
      <c r="I78" s="57">
        <f>'Daftar Pegawai'!G75*40%</f>
        <v>0</v>
      </c>
      <c r="J78" s="57">
        <f>Table5[[#This Row],[8]]+Table5[[#This Row],[9]]</f>
        <v>0</v>
      </c>
      <c r="K78" s="57">
        <f>Table57[[#This Row],[8]]+Table57[[#This Row],[12]]</f>
        <v>0</v>
      </c>
      <c r="L78" s="57">
        <f>Table5[[#This Row],[7]]-Table5[[#This Row],[11]]</f>
        <v>0</v>
      </c>
      <c r="M78" s="94">
        <f>IF(LEFT('Daftar Pegawai'!H75,3)="IV/",15%,
IF(LEFT('Daftar Pegawai'!H75,4)="III/",5%,
IF(LEFT('Daftar Pegawai'!H75,3)="II/",0%,
)
)
)</f>
        <v>0</v>
      </c>
      <c r="N78" s="57">
        <f>Table5[[#This Row],[12]]*Table5[[#This Row],[Column1]]</f>
        <v>0</v>
      </c>
      <c r="O78" s="57">
        <f>Table5[[#This Row],[12]]*1%</f>
        <v>0</v>
      </c>
      <c r="P78" s="57">
        <f>IFERROR(Table5[[#This Row],[12]]-Table5[[#This Row],[13]]-Table5[[#This Row],[14]],)</f>
        <v>0</v>
      </c>
      <c r="Q78" s="58" t="str">
        <f t="shared" si="3"/>
        <v>71.</v>
      </c>
      <c r="R78" s="59">
        <f>'Daftar Pegawai'!I75</f>
        <v>0</v>
      </c>
    </row>
    <row r="79" spans="1:18" s="88" customFormat="1" ht="54.95" customHeight="1" x14ac:dyDescent="0.25">
      <c r="A79" s="44" t="str">
        <f t="shared" si="2"/>
        <v>72.</v>
      </c>
      <c r="B79" s="43" t="str">
        <f>'Rekap Bulanan'!B80</f>
        <v>0
NIP. 0</v>
      </c>
      <c r="C79" s="45">
        <f>'Daftar Pegawai'!H76</f>
        <v>0</v>
      </c>
      <c r="D79" s="45">
        <f>'Daftar Pegawai'!D76</f>
        <v>0</v>
      </c>
      <c r="E79" s="56">
        <f>'Daftar Pegawai'!E76</f>
        <v>0</v>
      </c>
      <c r="F79" s="44">
        <f>'Daftar Pegawai'!F76</f>
        <v>0</v>
      </c>
      <c r="G79" s="57">
        <f>'Daftar Pegawai'!G76</f>
        <v>0</v>
      </c>
      <c r="H79" s="57">
        <f>Table5[[#This Row],[7]]*60%</f>
        <v>0</v>
      </c>
      <c r="I79" s="57">
        <f>'Daftar Pegawai'!G76*40%</f>
        <v>0</v>
      </c>
      <c r="J79" s="57">
        <f>Table5[[#This Row],[8]]+Table5[[#This Row],[9]]</f>
        <v>0</v>
      </c>
      <c r="K79" s="57">
        <f>Table57[[#This Row],[8]]+Table57[[#This Row],[12]]</f>
        <v>0</v>
      </c>
      <c r="L79" s="57">
        <f>Table5[[#This Row],[7]]-Table5[[#This Row],[11]]</f>
        <v>0</v>
      </c>
      <c r="M79" s="94">
        <f>IF(LEFT('Daftar Pegawai'!H76,3)="IV/",15%,
IF(LEFT('Daftar Pegawai'!H76,4)="III/",5%,
IF(LEFT('Daftar Pegawai'!H76,3)="II/",0%,
)
)
)</f>
        <v>0</v>
      </c>
      <c r="N79" s="57">
        <f>Table5[[#This Row],[12]]*Table5[[#This Row],[Column1]]</f>
        <v>0</v>
      </c>
      <c r="O79" s="57">
        <f>Table5[[#This Row],[12]]*1%</f>
        <v>0</v>
      </c>
      <c r="P79" s="57">
        <f>IFERROR(Table5[[#This Row],[12]]-Table5[[#This Row],[13]]-Table5[[#This Row],[14]],)</f>
        <v>0</v>
      </c>
      <c r="Q79" s="58" t="str">
        <f t="shared" si="3"/>
        <v>72.</v>
      </c>
      <c r="R79" s="59">
        <f>'Daftar Pegawai'!I76</f>
        <v>0</v>
      </c>
    </row>
    <row r="80" spans="1:18" s="88" customFormat="1" ht="54.95" customHeight="1" x14ac:dyDescent="0.25">
      <c r="A80" s="44" t="str">
        <f t="shared" si="2"/>
        <v>73.</v>
      </c>
      <c r="B80" s="43" t="str">
        <f>'Rekap Bulanan'!B81</f>
        <v>0
NIP. 0</v>
      </c>
      <c r="C80" s="45">
        <f>'Daftar Pegawai'!H77</f>
        <v>0</v>
      </c>
      <c r="D80" s="45">
        <f>'Daftar Pegawai'!D77</f>
        <v>0</v>
      </c>
      <c r="E80" s="56">
        <f>'Daftar Pegawai'!E77</f>
        <v>0</v>
      </c>
      <c r="F80" s="44">
        <f>'Daftar Pegawai'!F77</f>
        <v>0</v>
      </c>
      <c r="G80" s="57">
        <f>'Daftar Pegawai'!G77</f>
        <v>0</v>
      </c>
      <c r="H80" s="57">
        <f>Table5[[#This Row],[7]]*60%</f>
        <v>0</v>
      </c>
      <c r="I80" s="57">
        <f>'Daftar Pegawai'!G77*40%</f>
        <v>0</v>
      </c>
      <c r="J80" s="57">
        <f>Table5[[#This Row],[8]]+Table5[[#This Row],[9]]</f>
        <v>0</v>
      </c>
      <c r="K80" s="57">
        <f>Table57[[#This Row],[8]]+Table57[[#This Row],[12]]</f>
        <v>0</v>
      </c>
      <c r="L80" s="57">
        <f>Table5[[#This Row],[7]]-Table5[[#This Row],[11]]</f>
        <v>0</v>
      </c>
      <c r="M80" s="94">
        <f>IF(LEFT('Daftar Pegawai'!H77,3)="IV/",15%,
IF(LEFT('Daftar Pegawai'!H77,4)="III/",5%,
IF(LEFT('Daftar Pegawai'!H77,3)="II/",0%,
)
)
)</f>
        <v>0</v>
      </c>
      <c r="N80" s="57">
        <f>Table5[[#This Row],[12]]*Table5[[#This Row],[Column1]]</f>
        <v>0</v>
      </c>
      <c r="O80" s="57">
        <f>Table5[[#This Row],[12]]*1%</f>
        <v>0</v>
      </c>
      <c r="P80" s="57">
        <f>IFERROR(Table5[[#This Row],[12]]-Table5[[#This Row],[13]]-Table5[[#This Row],[14]],)</f>
        <v>0</v>
      </c>
      <c r="Q80" s="58" t="str">
        <f t="shared" si="3"/>
        <v>73.</v>
      </c>
      <c r="R80" s="59">
        <f>'Daftar Pegawai'!I77</f>
        <v>0</v>
      </c>
    </row>
    <row r="81" spans="1:18" s="88" customFormat="1" ht="54.95" customHeight="1" x14ac:dyDescent="0.25">
      <c r="A81" s="44" t="str">
        <f t="shared" si="2"/>
        <v>74.</v>
      </c>
      <c r="B81" s="43" t="str">
        <f>'Rekap Bulanan'!B82</f>
        <v>0
NIP. 0</v>
      </c>
      <c r="C81" s="45">
        <f>'Daftar Pegawai'!H78</f>
        <v>0</v>
      </c>
      <c r="D81" s="45">
        <f>'Daftar Pegawai'!D78</f>
        <v>0</v>
      </c>
      <c r="E81" s="56">
        <f>'Daftar Pegawai'!E78</f>
        <v>0</v>
      </c>
      <c r="F81" s="44">
        <f>'Daftar Pegawai'!F78</f>
        <v>0</v>
      </c>
      <c r="G81" s="57">
        <f>'Daftar Pegawai'!G78</f>
        <v>0</v>
      </c>
      <c r="H81" s="57">
        <f>Table5[[#This Row],[7]]*60%</f>
        <v>0</v>
      </c>
      <c r="I81" s="57">
        <f>'Daftar Pegawai'!G78*40%</f>
        <v>0</v>
      </c>
      <c r="J81" s="57">
        <f>Table5[[#This Row],[8]]+Table5[[#This Row],[9]]</f>
        <v>0</v>
      </c>
      <c r="K81" s="57">
        <f>Table57[[#This Row],[8]]+Table57[[#This Row],[12]]</f>
        <v>0</v>
      </c>
      <c r="L81" s="57">
        <f>Table5[[#This Row],[7]]-Table5[[#This Row],[11]]</f>
        <v>0</v>
      </c>
      <c r="M81" s="94">
        <f>IF(LEFT('Daftar Pegawai'!H78,3)="IV/",15%,
IF(LEFT('Daftar Pegawai'!H78,4)="III/",5%,
IF(LEFT('Daftar Pegawai'!H78,3)="II/",0%,
)
)
)</f>
        <v>0</v>
      </c>
      <c r="N81" s="57">
        <f>Table5[[#This Row],[12]]*Table5[[#This Row],[Column1]]</f>
        <v>0</v>
      </c>
      <c r="O81" s="57">
        <f>Table5[[#This Row],[12]]*1%</f>
        <v>0</v>
      </c>
      <c r="P81" s="57">
        <f>IFERROR(Table5[[#This Row],[12]]-Table5[[#This Row],[13]]-Table5[[#This Row],[14]],)</f>
        <v>0</v>
      </c>
      <c r="Q81" s="58" t="str">
        <f t="shared" si="3"/>
        <v>74.</v>
      </c>
      <c r="R81" s="59">
        <f>'Daftar Pegawai'!I78</f>
        <v>0</v>
      </c>
    </row>
    <row r="82" spans="1:18" s="88" customFormat="1" ht="54.95" customHeight="1" x14ac:dyDescent="0.25">
      <c r="A82" s="44" t="str">
        <f t="shared" si="2"/>
        <v>75.</v>
      </c>
      <c r="B82" s="43" t="str">
        <f>'Rekap Bulanan'!B83</f>
        <v>0
NIP. 0</v>
      </c>
      <c r="C82" s="45">
        <f>'Daftar Pegawai'!H79</f>
        <v>0</v>
      </c>
      <c r="D82" s="45">
        <f>'Daftar Pegawai'!D79</f>
        <v>0</v>
      </c>
      <c r="E82" s="56">
        <f>'Daftar Pegawai'!E79</f>
        <v>0</v>
      </c>
      <c r="F82" s="44">
        <f>'Daftar Pegawai'!F79</f>
        <v>0</v>
      </c>
      <c r="G82" s="57">
        <f>'Daftar Pegawai'!G79</f>
        <v>0</v>
      </c>
      <c r="H82" s="57">
        <f>Table5[[#This Row],[7]]*60%</f>
        <v>0</v>
      </c>
      <c r="I82" s="57">
        <f>'Daftar Pegawai'!G79*40%</f>
        <v>0</v>
      </c>
      <c r="J82" s="57">
        <f>Table5[[#This Row],[8]]+Table5[[#This Row],[9]]</f>
        <v>0</v>
      </c>
      <c r="K82" s="57">
        <f>Table57[[#This Row],[8]]+Table57[[#This Row],[12]]</f>
        <v>0</v>
      </c>
      <c r="L82" s="57">
        <f>Table5[[#This Row],[7]]-Table5[[#This Row],[11]]</f>
        <v>0</v>
      </c>
      <c r="M82" s="94">
        <f>IF(LEFT('Daftar Pegawai'!H79,3)="IV/",15%,
IF(LEFT('Daftar Pegawai'!H79,4)="III/",5%,
IF(LEFT('Daftar Pegawai'!H79,3)="II/",0%,
)
)
)</f>
        <v>0</v>
      </c>
      <c r="N82" s="57">
        <f>Table5[[#This Row],[12]]*Table5[[#This Row],[Column1]]</f>
        <v>0</v>
      </c>
      <c r="O82" s="57">
        <f>Table5[[#This Row],[12]]*1%</f>
        <v>0</v>
      </c>
      <c r="P82" s="57">
        <f>IFERROR(Table5[[#This Row],[12]]-Table5[[#This Row],[13]]-Table5[[#This Row],[14]],)</f>
        <v>0</v>
      </c>
      <c r="Q82" s="58" t="str">
        <f t="shared" si="3"/>
        <v>75.</v>
      </c>
      <c r="R82" s="59">
        <f>'Daftar Pegawai'!I79</f>
        <v>0</v>
      </c>
    </row>
    <row r="83" spans="1:18" s="88" customFormat="1" ht="54.95" customHeight="1" x14ac:dyDescent="0.25">
      <c r="A83" s="44" t="str">
        <f t="shared" si="2"/>
        <v>76.</v>
      </c>
      <c r="B83" s="43" t="str">
        <f>'Rekap Bulanan'!B84</f>
        <v>0
NIP. 0</v>
      </c>
      <c r="C83" s="45">
        <f>'Daftar Pegawai'!H80</f>
        <v>0</v>
      </c>
      <c r="D83" s="45">
        <f>'Daftar Pegawai'!D80</f>
        <v>0</v>
      </c>
      <c r="E83" s="56">
        <f>'Daftar Pegawai'!E80</f>
        <v>0</v>
      </c>
      <c r="F83" s="44">
        <f>'Daftar Pegawai'!F80</f>
        <v>0</v>
      </c>
      <c r="G83" s="57">
        <f>'Daftar Pegawai'!G80</f>
        <v>0</v>
      </c>
      <c r="H83" s="57">
        <f>Table5[[#This Row],[7]]*60%</f>
        <v>0</v>
      </c>
      <c r="I83" s="57">
        <f>'Daftar Pegawai'!G80*40%</f>
        <v>0</v>
      </c>
      <c r="J83" s="57">
        <f>Table5[[#This Row],[8]]+Table5[[#This Row],[9]]</f>
        <v>0</v>
      </c>
      <c r="K83" s="57">
        <f>Table57[[#This Row],[8]]+Table57[[#This Row],[12]]</f>
        <v>0</v>
      </c>
      <c r="L83" s="57">
        <f>Table5[[#This Row],[7]]-Table5[[#This Row],[11]]</f>
        <v>0</v>
      </c>
      <c r="M83" s="94">
        <f>IF(LEFT('Daftar Pegawai'!H80,3)="IV/",15%,
IF(LEFT('Daftar Pegawai'!H80,4)="III/",5%,
IF(LEFT('Daftar Pegawai'!H80,3)="II/",0%,
)
)
)</f>
        <v>0</v>
      </c>
      <c r="N83" s="57">
        <f>Table5[[#This Row],[12]]*Table5[[#This Row],[Column1]]</f>
        <v>0</v>
      </c>
      <c r="O83" s="57">
        <f>Table5[[#This Row],[12]]*1%</f>
        <v>0</v>
      </c>
      <c r="P83" s="57">
        <f>IFERROR(Table5[[#This Row],[12]]-Table5[[#This Row],[13]]-Table5[[#This Row],[14]],)</f>
        <v>0</v>
      </c>
      <c r="Q83" s="58" t="str">
        <f t="shared" si="3"/>
        <v>76.</v>
      </c>
      <c r="R83" s="59">
        <f>'Daftar Pegawai'!I80</f>
        <v>0</v>
      </c>
    </row>
    <row r="84" spans="1:18" s="88" customFormat="1" ht="54.95" customHeight="1" x14ac:dyDescent="0.25">
      <c r="A84" s="44" t="str">
        <f t="shared" si="2"/>
        <v>77.</v>
      </c>
      <c r="B84" s="43" t="str">
        <f>'Rekap Bulanan'!B85</f>
        <v>0
NIP. 0</v>
      </c>
      <c r="C84" s="45">
        <f>'Daftar Pegawai'!H81</f>
        <v>0</v>
      </c>
      <c r="D84" s="45">
        <f>'Daftar Pegawai'!D81</f>
        <v>0</v>
      </c>
      <c r="E84" s="56">
        <f>'Daftar Pegawai'!E81</f>
        <v>0</v>
      </c>
      <c r="F84" s="44">
        <f>'Daftar Pegawai'!F81</f>
        <v>0</v>
      </c>
      <c r="G84" s="57">
        <f>'Daftar Pegawai'!G81</f>
        <v>0</v>
      </c>
      <c r="H84" s="57">
        <f>Table5[[#This Row],[7]]*60%</f>
        <v>0</v>
      </c>
      <c r="I84" s="57">
        <f>'Daftar Pegawai'!G81*40%</f>
        <v>0</v>
      </c>
      <c r="J84" s="57">
        <f>Table5[[#This Row],[8]]+Table5[[#This Row],[9]]</f>
        <v>0</v>
      </c>
      <c r="K84" s="57">
        <f>Table57[[#This Row],[8]]+Table57[[#This Row],[12]]</f>
        <v>0</v>
      </c>
      <c r="L84" s="57">
        <f>Table5[[#This Row],[7]]-Table5[[#This Row],[11]]</f>
        <v>0</v>
      </c>
      <c r="M84" s="94">
        <f>IF(LEFT('Daftar Pegawai'!H81,3)="IV/",15%,
IF(LEFT('Daftar Pegawai'!H81,4)="III/",5%,
IF(LEFT('Daftar Pegawai'!H81,3)="II/",0%,
)
)
)</f>
        <v>0</v>
      </c>
      <c r="N84" s="57">
        <f>Table5[[#This Row],[12]]*Table5[[#This Row],[Column1]]</f>
        <v>0</v>
      </c>
      <c r="O84" s="57">
        <f>Table5[[#This Row],[12]]*1%</f>
        <v>0</v>
      </c>
      <c r="P84" s="57">
        <f>IFERROR(Table5[[#This Row],[12]]-Table5[[#This Row],[13]]-Table5[[#This Row],[14]],)</f>
        <v>0</v>
      </c>
      <c r="Q84" s="58" t="str">
        <f t="shared" si="3"/>
        <v>77.</v>
      </c>
      <c r="R84" s="59">
        <f>'Daftar Pegawai'!I81</f>
        <v>0</v>
      </c>
    </row>
    <row r="85" spans="1:18" s="88" customFormat="1" ht="54.95" customHeight="1" x14ac:dyDescent="0.25">
      <c r="A85" s="44" t="str">
        <f t="shared" si="2"/>
        <v>78.</v>
      </c>
      <c r="B85" s="43" t="str">
        <f>'Rekap Bulanan'!B86</f>
        <v>0
NIP. 0</v>
      </c>
      <c r="C85" s="45">
        <f>'Daftar Pegawai'!H82</f>
        <v>0</v>
      </c>
      <c r="D85" s="45">
        <f>'Daftar Pegawai'!D82</f>
        <v>0</v>
      </c>
      <c r="E85" s="56">
        <f>'Daftar Pegawai'!E82</f>
        <v>0</v>
      </c>
      <c r="F85" s="44">
        <f>'Daftar Pegawai'!F82</f>
        <v>0</v>
      </c>
      <c r="G85" s="57">
        <f>'Daftar Pegawai'!G82</f>
        <v>0</v>
      </c>
      <c r="H85" s="57">
        <f>Table5[[#This Row],[7]]*60%</f>
        <v>0</v>
      </c>
      <c r="I85" s="57">
        <f>'Daftar Pegawai'!G82*40%</f>
        <v>0</v>
      </c>
      <c r="J85" s="57">
        <f>Table5[[#This Row],[8]]+Table5[[#This Row],[9]]</f>
        <v>0</v>
      </c>
      <c r="K85" s="57">
        <f>Table57[[#This Row],[8]]+Table57[[#This Row],[12]]</f>
        <v>0</v>
      </c>
      <c r="L85" s="57">
        <f>Table5[[#This Row],[7]]-Table5[[#This Row],[11]]</f>
        <v>0</v>
      </c>
      <c r="M85" s="94">
        <f>IF(LEFT('Daftar Pegawai'!H82,3)="IV/",15%,
IF(LEFT('Daftar Pegawai'!H82,4)="III/",5%,
IF(LEFT('Daftar Pegawai'!H82,3)="II/",0%,
)
)
)</f>
        <v>0</v>
      </c>
      <c r="N85" s="57">
        <f>Table5[[#This Row],[12]]*Table5[[#This Row],[Column1]]</f>
        <v>0</v>
      </c>
      <c r="O85" s="57">
        <f>Table5[[#This Row],[12]]*1%</f>
        <v>0</v>
      </c>
      <c r="P85" s="57">
        <f>IFERROR(Table5[[#This Row],[12]]-Table5[[#This Row],[13]]-Table5[[#This Row],[14]],)</f>
        <v>0</v>
      </c>
      <c r="Q85" s="58" t="str">
        <f t="shared" si="3"/>
        <v>78.</v>
      </c>
      <c r="R85" s="59">
        <f>'Daftar Pegawai'!I82</f>
        <v>0</v>
      </c>
    </row>
    <row r="86" spans="1:18" s="88" customFormat="1" ht="54.95" customHeight="1" x14ac:dyDescent="0.25">
      <c r="A86" s="44" t="str">
        <f t="shared" si="2"/>
        <v>79.</v>
      </c>
      <c r="B86" s="43" t="str">
        <f>'Rekap Bulanan'!B87</f>
        <v>0
NIP. 0</v>
      </c>
      <c r="C86" s="45">
        <f>'Daftar Pegawai'!H83</f>
        <v>0</v>
      </c>
      <c r="D86" s="45">
        <f>'Daftar Pegawai'!D83</f>
        <v>0</v>
      </c>
      <c r="E86" s="56">
        <f>'Daftar Pegawai'!E83</f>
        <v>0</v>
      </c>
      <c r="F86" s="44">
        <f>'Daftar Pegawai'!F83</f>
        <v>0</v>
      </c>
      <c r="G86" s="57">
        <f>'Daftar Pegawai'!G83</f>
        <v>0</v>
      </c>
      <c r="H86" s="57">
        <f>Table5[[#This Row],[7]]*60%</f>
        <v>0</v>
      </c>
      <c r="I86" s="57">
        <f>'Daftar Pegawai'!G83*40%</f>
        <v>0</v>
      </c>
      <c r="J86" s="57">
        <f>Table5[[#This Row],[8]]+Table5[[#This Row],[9]]</f>
        <v>0</v>
      </c>
      <c r="K86" s="57">
        <f>Table57[[#This Row],[8]]+Table57[[#This Row],[12]]</f>
        <v>0</v>
      </c>
      <c r="L86" s="57">
        <f>Table5[[#This Row],[7]]-Table5[[#This Row],[11]]</f>
        <v>0</v>
      </c>
      <c r="M86" s="94">
        <f>IF(LEFT('Daftar Pegawai'!H83,3)="IV/",15%,
IF(LEFT('Daftar Pegawai'!H83,4)="III/",5%,
IF(LEFT('Daftar Pegawai'!H83,3)="II/",0%,
)
)
)</f>
        <v>0</v>
      </c>
      <c r="N86" s="57">
        <f>Table5[[#This Row],[12]]*Table5[[#This Row],[Column1]]</f>
        <v>0</v>
      </c>
      <c r="O86" s="57">
        <f>Table5[[#This Row],[12]]*1%</f>
        <v>0</v>
      </c>
      <c r="P86" s="57">
        <f>IFERROR(Table5[[#This Row],[12]]-Table5[[#This Row],[13]]-Table5[[#This Row],[14]],)</f>
        <v>0</v>
      </c>
      <c r="Q86" s="58" t="str">
        <f t="shared" si="3"/>
        <v>79.</v>
      </c>
      <c r="R86" s="59">
        <f>'Daftar Pegawai'!I83</f>
        <v>0</v>
      </c>
    </row>
    <row r="87" spans="1:18" s="88" customFormat="1" ht="54.95" customHeight="1" x14ac:dyDescent="0.25">
      <c r="A87" s="44" t="str">
        <f t="shared" si="2"/>
        <v>80.</v>
      </c>
      <c r="B87" s="43" t="str">
        <f>'Rekap Bulanan'!B88</f>
        <v>0
NIP. 0</v>
      </c>
      <c r="C87" s="45">
        <f>'Daftar Pegawai'!H84</f>
        <v>0</v>
      </c>
      <c r="D87" s="45">
        <f>'Daftar Pegawai'!D84</f>
        <v>0</v>
      </c>
      <c r="E87" s="56">
        <f>'Daftar Pegawai'!E84</f>
        <v>0</v>
      </c>
      <c r="F87" s="44">
        <f>'Daftar Pegawai'!F84</f>
        <v>0</v>
      </c>
      <c r="G87" s="57">
        <f>'Daftar Pegawai'!G84</f>
        <v>0</v>
      </c>
      <c r="H87" s="57">
        <f>Table5[[#This Row],[7]]*60%</f>
        <v>0</v>
      </c>
      <c r="I87" s="57">
        <f>'Daftar Pegawai'!G84*40%</f>
        <v>0</v>
      </c>
      <c r="J87" s="57">
        <f>Table5[[#This Row],[8]]+Table5[[#This Row],[9]]</f>
        <v>0</v>
      </c>
      <c r="K87" s="57">
        <f>Table57[[#This Row],[8]]+Table57[[#This Row],[12]]</f>
        <v>0</v>
      </c>
      <c r="L87" s="57">
        <f>Table5[[#This Row],[7]]-Table5[[#This Row],[11]]</f>
        <v>0</v>
      </c>
      <c r="M87" s="94">
        <f>IF(LEFT('Daftar Pegawai'!H84,3)="IV/",15%,
IF(LEFT('Daftar Pegawai'!H84,4)="III/",5%,
IF(LEFT('Daftar Pegawai'!H84,3)="II/",0%,
)
)
)</f>
        <v>0</v>
      </c>
      <c r="N87" s="57">
        <f>Table5[[#This Row],[12]]*Table5[[#This Row],[Column1]]</f>
        <v>0</v>
      </c>
      <c r="O87" s="57">
        <f>Table5[[#This Row],[12]]*1%</f>
        <v>0</v>
      </c>
      <c r="P87" s="57">
        <f>IFERROR(Table5[[#This Row],[12]]-Table5[[#This Row],[13]]-Table5[[#This Row],[14]],)</f>
        <v>0</v>
      </c>
      <c r="Q87" s="58" t="str">
        <f t="shared" si="3"/>
        <v>80.</v>
      </c>
      <c r="R87" s="59">
        <f>'Daftar Pegawai'!I84</f>
        <v>0</v>
      </c>
    </row>
    <row r="88" spans="1:18" s="88" customFormat="1" ht="54.95" customHeight="1" x14ac:dyDescent="0.25">
      <c r="A88" s="44" t="str">
        <f t="shared" si="2"/>
        <v>81.</v>
      </c>
      <c r="B88" s="43" t="str">
        <f>'Rekap Bulanan'!B89</f>
        <v>0
NIP. 0</v>
      </c>
      <c r="C88" s="45">
        <f>'Daftar Pegawai'!H85</f>
        <v>0</v>
      </c>
      <c r="D88" s="45">
        <f>'Daftar Pegawai'!D85</f>
        <v>0</v>
      </c>
      <c r="E88" s="56">
        <f>'Daftar Pegawai'!E85</f>
        <v>0</v>
      </c>
      <c r="F88" s="44">
        <f>'Daftar Pegawai'!F85</f>
        <v>0</v>
      </c>
      <c r="G88" s="57">
        <f>'Daftar Pegawai'!G85</f>
        <v>0</v>
      </c>
      <c r="H88" s="57">
        <f>Table5[[#This Row],[7]]*60%</f>
        <v>0</v>
      </c>
      <c r="I88" s="57">
        <f>'Daftar Pegawai'!G85*40%</f>
        <v>0</v>
      </c>
      <c r="J88" s="57">
        <f>Table5[[#This Row],[8]]+Table5[[#This Row],[9]]</f>
        <v>0</v>
      </c>
      <c r="K88" s="57">
        <f>Table57[[#This Row],[8]]+Table57[[#This Row],[12]]</f>
        <v>0</v>
      </c>
      <c r="L88" s="57">
        <f>Table5[[#This Row],[7]]-Table5[[#This Row],[11]]</f>
        <v>0</v>
      </c>
      <c r="M88" s="94">
        <f>IF(LEFT('Daftar Pegawai'!H85,3)="IV/",15%,
IF(LEFT('Daftar Pegawai'!H85,4)="III/",5%,
IF(LEFT('Daftar Pegawai'!H85,3)="II/",0%,
)
)
)</f>
        <v>0</v>
      </c>
      <c r="N88" s="57">
        <f>Table5[[#This Row],[12]]*Table5[[#This Row],[Column1]]</f>
        <v>0</v>
      </c>
      <c r="O88" s="57">
        <f>Table5[[#This Row],[12]]*1%</f>
        <v>0</v>
      </c>
      <c r="P88" s="57">
        <f>IFERROR(Table5[[#This Row],[12]]-Table5[[#This Row],[13]]-Table5[[#This Row],[14]],)</f>
        <v>0</v>
      </c>
      <c r="Q88" s="58" t="str">
        <f t="shared" si="3"/>
        <v>81.</v>
      </c>
      <c r="R88" s="59">
        <f>'Daftar Pegawai'!I85</f>
        <v>0</v>
      </c>
    </row>
    <row r="89" spans="1:18" s="88" customFormat="1" ht="54.95" customHeight="1" x14ac:dyDescent="0.25">
      <c r="A89" s="44" t="str">
        <f t="shared" si="2"/>
        <v>82.</v>
      </c>
      <c r="B89" s="43" t="str">
        <f>'Rekap Bulanan'!B90</f>
        <v>0
NIP. 0</v>
      </c>
      <c r="C89" s="45">
        <f>'Daftar Pegawai'!H86</f>
        <v>0</v>
      </c>
      <c r="D89" s="45">
        <f>'Daftar Pegawai'!D86</f>
        <v>0</v>
      </c>
      <c r="E89" s="56">
        <f>'Daftar Pegawai'!E86</f>
        <v>0</v>
      </c>
      <c r="F89" s="44">
        <f>'Daftar Pegawai'!F86</f>
        <v>0</v>
      </c>
      <c r="G89" s="57">
        <f>'Daftar Pegawai'!G86</f>
        <v>0</v>
      </c>
      <c r="H89" s="57">
        <f>Table5[[#This Row],[7]]*60%</f>
        <v>0</v>
      </c>
      <c r="I89" s="57">
        <f>'Daftar Pegawai'!G86*40%</f>
        <v>0</v>
      </c>
      <c r="J89" s="57">
        <f>Table5[[#This Row],[8]]+Table5[[#This Row],[9]]</f>
        <v>0</v>
      </c>
      <c r="K89" s="57">
        <f>Table57[[#This Row],[8]]+Table57[[#This Row],[12]]</f>
        <v>0</v>
      </c>
      <c r="L89" s="57">
        <f>Table5[[#This Row],[7]]-Table5[[#This Row],[11]]</f>
        <v>0</v>
      </c>
      <c r="M89" s="94">
        <f>IF(LEFT('Daftar Pegawai'!H86,3)="IV/",15%,
IF(LEFT('Daftar Pegawai'!H86,4)="III/",5%,
IF(LEFT('Daftar Pegawai'!H86,3)="II/",0%,
)
)
)</f>
        <v>0</v>
      </c>
      <c r="N89" s="57">
        <f>Table5[[#This Row],[12]]*Table5[[#This Row],[Column1]]</f>
        <v>0</v>
      </c>
      <c r="O89" s="57">
        <f>Table5[[#This Row],[12]]*1%</f>
        <v>0</v>
      </c>
      <c r="P89" s="57">
        <f>IFERROR(Table5[[#This Row],[12]]-Table5[[#This Row],[13]]-Table5[[#This Row],[14]],)</f>
        <v>0</v>
      </c>
      <c r="Q89" s="58" t="str">
        <f t="shared" si="3"/>
        <v>82.</v>
      </c>
      <c r="R89" s="59">
        <f>'Daftar Pegawai'!I86</f>
        <v>0</v>
      </c>
    </row>
    <row r="90" spans="1:18" s="88" customFormat="1" ht="54.95" customHeight="1" x14ac:dyDescent="0.25">
      <c r="A90" s="44" t="str">
        <f t="shared" si="2"/>
        <v>83.</v>
      </c>
      <c r="B90" s="43" t="str">
        <f>'Rekap Bulanan'!B91</f>
        <v>0
NIP. 0</v>
      </c>
      <c r="C90" s="45">
        <f>'Daftar Pegawai'!H87</f>
        <v>0</v>
      </c>
      <c r="D90" s="45">
        <f>'Daftar Pegawai'!D87</f>
        <v>0</v>
      </c>
      <c r="E90" s="56">
        <f>'Daftar Pegawai'!E87</f>
        <v>0</v>
      </c>
      <c r="F90" s="44">
        <f>'Daftar Pegawai'!F87</f>
        <v>0</v>
      </c>
      <c r="G90" s="57">
        <f>'Daftar Pegawai'!G87</f>
        <v>0</v>
      </c>
      <c r="H90" s="57">
        <f>Table5[[#This Row],[7]]*60%</f>
        <v>0</v>
      </c>
      <c r="I90" s="57">
        <f>'Daftar Pegawai'!G87*40%</f>
        <v>0</v>
      </c>
      <c r="J90" s="57">
        <f>Table5[[#This Row],[8]]+Table5[[#This Row],[9]]</f>
        <v>0</v>
      </c>
      <c r="K90" s="57">
        <f>Table57[[#This Row],[8]]+Table57[[#This Row],[12]]</f>
        <v>0</v>
      </c>
      <c r="L90" s="57">
        <f>Table5[[#This Row],[7]]-Table5[[#This Row],[11]]</f>
        <v>0</v>
      </c>
      <c r="M90" s="94">
        <f>IF(LEFT('Daftar Pegawai'!H87,3)="IV/",15%,
IF(LEFT('Daftar Pegawai'!H87,4)="III/",5%,
IF(LEFT('Daftar Pegawai'!H87,3)="II/",0%,
)
)
)</f>
        <v>0</v>
      </c>
      <c r="N90" s="57">
        <f>Table5[[#This Row],[12]]*Table5[[#This Row],[Column1]]</f>
        <v>0</v>
      </c>
      <c r="O90" s="57">
        <f>Table5[[#This Row],[12]]*1%</f>
        <v>0</v>
      </c>
      <c r="P90" s="57">
        <f>IFERROR(Table5[[#This Row],[12]]-Table5[[#This Row],[13]]-Table5[[#This Row],[14]],)</f>
        <v>0</v>
      </c>
      <c r="Q90" s="58" t="str">
        <f t="shared" si="3"/>
        <v>83.</v>
      </c>
      <c r="R90" s="59">
        <f>'Daftar Pegawai'!I87</f>
        <v>0</v>
      </c>
    </row>
    <row r="91" spans="1:18" s="88" customFormat="1" ht="54.95" customHeight="1" x14ac:dyDescent="0.25">
      <c r="A91" s="44" t="str">
        <f t="shared" si="2"/>
        <v>84.</v>
      </c>
      <c r="B91" s="43" t="str">
        <f>'Rekap Bulanan'!B92</f>
        <v>0
NIP. 0</v>
      </c>
      <c r="C91" s="45">
        <f>'Daftar Pegawai'!H88</f>
        <v>0</v>
      </c>
      <c r="D91" s="45">
        <f>'Daftar Pegawai'!D88</f>
        <v>0</v>
      </c>
      <c r="E91" s="56">
        <f>'Daftar Pegawai'!E88</f>
        <v>0</v>
      </c>
      <c r="F91" s="44">
        <f>'Daftar Pegawai'!F88</f>
        <v>0</v>
      </c>
      <c r="G91" s="57">
        <f>'Daftar Pegawai'!G88</f>
        <v>0</v>
      </c>
      <c r="H91" s="57">
        <f>Table5[[#This Row],[7]]*60%</f>
        <v>0</v>
      </c>
      <c r="I91" s="57">
        <f>'Daftar Pegawai'!G88*40%</f>
        <v>0</v>
      </c>
      <c r="J91" s="57">
        <f>Table5[[#This Row],[8]]+Table5[[#This Row],[9]]</f>
        <v>0</v>
      </c>
      <c r="K91" s="57">
        <f>Table57[[#This Row],[8]]+Table57[[#This Row],[12]]</f>
        <v>0</v>
      </c>
      <c r="L91" s="57">
        <f>Table5[[#This Row],[7]]-Table5[[#This Row],[11]]</f>
        <v>0</v>
      </c>
      <c r="M91" s="94">
        <f>IF(LEFT('Daftar Pegawai'!H88,3)="IV/",15%,
IF(LEFT('Daftar Pegawai'!H88,4)="III/",5%,
IF(LEFT('Daftar Pegawai'!H88,3)="II/",0%,
)
)
)</f>
        <v>0</v>
      </c>
      <c r="N91" s="57">
        <f>Table5[[#This Row],[12]]*Table5[[#This Row],[Column1]]</f>
        <v>0</v>
      </c>
      <c r="O91" s="57">
        <f>Table5[[#This Row],[12]]*1%</f>
        <v>0</v>
      </c>
      <c r="P91" s="57">
        <f>IFERROR(Table5[[#This Row],[12]]-Table5[[#This Row],[13]]-Table5[[#This Row],[14]],)</f>
        <v>0</v>
      </c>
      <c r="Q91" s="58" t="str">
        <f t="shared" si="3"/>
        <v>84.</v>
      </c>
      <c r="R91" s="59">
        <f>'Daftar Pegawai'!I88</f>
        <v>0</v>
      </c>
    </row>
    <row r="92" spans="1:18" s="88" customFormat="1" ht="54.95" customHeight="1" x14ac:dyDescent="0.25">
      <c r="A92" s="44" t="str">
        <f t="shared" si="2"/>
        <v>85.</v>
      </c>
      <c r="B92" s="43" t="str">
        <f>'Rekap Bulanan'!B93</f>
        <v>0
NIP. 0</v>
      </c>
      <c r="C92" s="45">
        <f>'Daftar Pegawai'!H89</f>
        <v>0</v>
      </c>
      <c r="D92" s="45">
        <f>'Daftar Pegawai'!D89</f>
        <v>0</v>
      </c>
      <c r="E92" s="56">
        <f>'Daftar Pegawai'!E89</f>
        <v>0</v>
      </c>
      <c r="F92" s="44">
        <f>'Daftar Pegawai'!F89</f>
        <v>0</v>
      </c>
      <c r="G92" s="57">
        <f>'Daftar Pegawai'!G89</f>
        <v>0</v>
      </c>
      <c r="H92" s="57">
        <f>Table5[[#This Row],[7]]*60%</f>
        <v>0</v>
      </c>
      <c r="I92" s="57">
        <f>'Daftar Pegawai'!G89*40%</f>
        <v>0</v>
      </c>
      <c r="J92" s="57">
        <f>Table5[[#This Row],[8]]+Table5[[#This Row],[9]]</f>
        <v>0</v>
      </c>
      <c r="K92" s="57">
        <f>Table57[[#This Row],[8]]+Table57[[#This Row],[12]]</f>
        <v>0</v>
      </c>
      <c r="L92" s="57">
        <f>Table5[[#This Row],[7]]-Table5[[#This Row],[11]]</f>
        <v>0</v>
      </c>
      <c r="M92" s="94">
        <f>IF(LEFT('Daftar Pegawai'!H89,3)="IV/",15%,
IF(LEFT('Daftar Pegawai'!H89,4)="III/",5%,
IF(LEFT('Daftar Pegawai'!H89,3)="II/",0%,
)
)
)</f>
        <v>0</v>
      </c>
      <c r="N92" s="57">
        <f>Table5[[#This Row],[12]]*Table5[[#This Row],[Column1]]</f>
        <v>0</v>
      </c>
      <c r="O92" s="57">
        <f>Table5[[#This Row],[12]]*1%</f>
        <v>0</v>
      </c>
      <c r="P92" s="57">
        <f>IFERROR(Table5[[#This Row],[12]]-Table5[[#This Row],[13]]-Table5[[#This Row],[14]],)</f>
        <v>0</v>
      </c>
      <c r="Q92" s="58" t="str">
        <f t="shared" si="3"/>
        <v>85.</v>
      </c>
      <c r="R92" s="59">
        <f>'Daftar Pegawai'!I89</f>
        <v>0</v>
      </c>
    </row>
    <row r="93" spans="1:18" s="88" customFormat="1" ht="54.95" customHeight="1" x14ac:dyDescent="0.25">
      <c r="A93" s="44" t="str">
        <f t="shared" si="2"/>
        <v>86.</v>
      </c>
      <c r="B93" s="43" t="str">
        <f>'Rekap Bulanan'!B94</f>
        <v>0
NIP. 0</v>
      </c>
      <c r="C93" s="45">
        <f>'Daftar Pegawai'!H90</f>
        <v>0</v>
      </c>
      <c r="D93" s="45">
        <f>'Daftar Pegawai'!D90</f>
        <v>0</v>
      </c>
      <c r="E93" s="56">
        <f>'Daftar Pegawai'!E90</f>
        <v>0</v>
      </c>
      <c r="F93" s="44">
        <f>'Daftar Pegawai'!F90</f>
        <v>0</v>
      </c>
      <c r="G93" s="57">
        <f>'Daftar Pegawai'!G90</f>
        <v>0</v>
      </c>
      <c r="H93" s="57">
        <f>Table5[[#This Row],[7]]*60%</f>
        <v>0</v>
      </c>
      <c r="I93" s="57">
        <f>'Daftar Pegawai'!G90*40%</f>
        <v>0</v>
      </c>
      <c r="J93" s="57">
        <f>Table5[[#This Row],[8]]+Table5[[#This Row],[9]]</f>
        <v>0</v>
      </c>
      <c r="K93" s="57">
        <f>Table57[[#This Row],[8]]+Table57[[#This Row],[12]]</f>
        <v>0</v>
      </c>
      <c r="L93" s="57">
        <f>Table5[[#This Row],[7]]-Table5[[#This Row],[11]]</f>
        <v>0</v>
      </c>
      <c r="M93" s="94">
        <f>IF(LEFT('Daftar Pegawai'!H90,3)="IV/",15%,
IF(LEFT('Daftar Pegawai'!H90,4)="III/",5%,
IF(LEFT('Daftar Pegawai'!H90,3)="II/",0%,
)
)
)</f>
        <v>0</v>
      </c>
      <c r="N93" s="57">
        <f>Table5[[#This Row],[12]]*Table5[[#This Row],[Column1]]</f>
        <v>0</v>
      </c>
      <c r="O93" s="57">
        <f>Table5[[#This Row],[12]]*1%</f>
        <v>0</v>
      </c>
      <c r="P93" s="57">
        <f>IFERROR(Table5[[#This Row],[12]]-Table5[[#This Row],[13]]-Table5[[#This Row],[14]],)</f>
        <v>0</v>
      </c>
      <c r="Q93" s="58" t="str">
        <f t="shared" si="3"/>
        <v>86.</v>
      </c>
      <c r="R93" s="59">
        <f>'Daftar Pegawai'!I90</f>
        <v>0</v>
      </c>
    </row>
    <row r="94" spans="1:18" s="88" customFormat="1" ht="54.95" customHeight="1" x14ac:dyDescent="0.25">
      <c r="A94" s="44" t="str">
        <f t="shared" si="2"/>
        <v>87.</v>
      </c>
      <c r="B94" s="43" t="str">
        <f>'Rekap Bulanan'!B95</f>
        <v>0
NIP. 0</v>
      </c>
      <c r="C94" s="45">
        <f>'Daftar Pegawai'!H91</f>
        <v>0</v>
      </c>
      <c r="D94" s="45">
        <f>'Daftar Pegawai'!D91</f>
        <v>0</v>
      </c>
      <c r="E94" s="56">
        <f>'Daftar Pegawai'!E91</f>
        <v>0</v>
      </c>
      <c r="F94" s="44">
        <f>'Daftar Pegawai'!F91</f>
        <v>0</v>
      </c>
      <c r="G94" s="57">
        <f>'Daftar Pegawai'!G91</f>
        <v>0</v>
      </c>
      <c r="H94" s="57">
        <f>Table5[[#This Row],[7]]*60%</f>
        <v>0</v>
      </c>
      <c r="I94" s="57">
        <f>'Daftar Pegawai'!G91*40%</f>
        <v>0</v>
      </c>
      <c r="J94" s="57">
        <f>Table5[[#This Row],[8]]+Table5[[#This Row],[9]]</f>
        <v>0</v>
      </c>
      <c r="K94" s="57">
        <f>Table57[[#This Row],[8]]+Table57[[#This Row],[12]]</f>
        <v>0</v>
      </c>
      <c r="L94" s="57">
        <f>Table5[[#This Row],[7]]-Table5[[#This Row],[11]]</f>
        <v>0</v>
      </c>
      <c r="M94" s="94">
        <f>IF(LEFT('Daftar Pegawai'!H91,3)="IV/",15%,
IF(LEFT('Daftar Pegawai'!H91,4)="III/",5%,
IF(LEFT('Daftar Pegawai'!H91,3)="II/",0%,
)
)
)</f>
        <v>0</v>
      </c>
      <c r="N94" s="57">
        <f>Table5[[#This Row],[12]]*Table5[[#This Row],[Column1]]</f>
        <v>0</v>
      </c>
      <c r="O94" s="57">
        <f>Table5[[#This Row],[12]]*1%</f>
        <v>0</v>
      </c>
      <c r="P94" s="57">
        <f>IFERROR(Table5[[#This Row],[12]]-Table5[[#This Row],[13]]-Table5[[#This Row],[14]],)</f>
        <v>0</v>
      </c>
      <c r="Q94" s="58" t="str">
        <f t="shared" si="3"/>
        <v>87.</v>
      </c>
      <c r="R94" s="59">
        <f>'Daftar Pegawai'!I91</f>
        <v>0</v>
      </c>
    </row>
    <row r="95" spans="1:18" s="88" customFormat="1" ht="54.95" customHeight="1" x14ac:dyDescent="0.25">
      <c r="A95" s="44" t="str">
        <f t="shared" si="2"/>
        <v>88.</v>
      </c>
      <c r="B95" s="43" t="str">
        <f>'Rekap Bulanan'!B96</f>
        <v>0
NIP. 0</v>
      </c>
      <c r="C95" s="45">
        <f>'Daftar Pegawai'!H92</f>
        <v>0</v>
      </c>
      <c r="D95" s="45">
        <f>'Daftar Pegawai'!D92</f>
        <v>0</v>
      </c>
      <c r="E95" s="56">
        <f>'Daftar Pegawai'!E92</f>
        <v>0</v>
      </c>
      <c r="F95" s="44">
        <f>'Daftar Pegawai'!F92</f>
        <v>0</v>
      </c>
      <c r="G95" s="57">
        <f>'Daftar Pegawai'!G92</f>
        <v>0</v>
      </c>
      <c r="H95" s="57">
        <f>Table5[[#This Row],[7]]*60%</f>
        <v>0</v>
      </c>
      <c r="I95" s="57">
        <f>'Daftar Pegawai'!G92*40%</f>
        <v>0</v>
      </c>
      <c r="J95" s="57">
        <f>Table5[[#This Row],[8]]+Table5[[#This Row],[9]]</f>
        <v>0</v>
      </c>
      <c r="K95" s="57">
        <f>Table57[[#This Row],[8]]+Table57[[#This Row],[12]]</f>
        <v>0</v>
      </c>
      <c r="L95" s="57">
        <f>Table5[[#This Row],[7]]-Table5[[#This Row],[11]]</f>
        <v>0</v>
      </c>
      <c r="M95" s="94">
        <f>IF(LEFT('Daftar Pegawai'!H92,3)="IV/",15%,
IF(LEFT('Daftar Pegawai'!H92,4)="III/",5%,
IF(LEFT('Daftar Pegawai'!H92,3)="II/",0%,
)
)
)</f>
        <v>0</v>
      </c>
      <c r="N95" s="57">
        <f>Table5[[#This Row],[12]]*Table5[[#This Row],[Column1]]</f>
        <v>0</v>
      </c>
      <c r="O95" s="57">
        <f>Table5[[#This Row],[12]]*1%</f>
        <v>0</v>
      </c>
      <c r="P95" s="57">
        <f>IFERROR(Table5[[#This Row],[12]]-Table5[[#This Row],[13]]-Table5[[#This Row],[14]],)</f>
        <v>0</v>
      </c>
      <c r="Q95" s="58" t="str">
        <f t="shared" si="3"/>
        <v>88.</v>
      </c>
      <c r="R95" s="59">
        <f>'Daftar Pegawai'!I92</f>
        <v>0</v>
      </c>
    </row>
    <row r="96" spans="1:18" s="88" customFormat="1" ht="54.95" customHeight="1" x14ac:dyDescent="0.25">
      <c r="A96" s="44" t="str">
        <f t="shared" si="2"/>
        <v>89.</v>
      </c>
      <c r="B96" s="43" t="str">
        <f>'Rekap Bulanan'!B97</f>
        <v>0
NIP. 0</v>
      </c>
      <c r="C96" s="45">
        <f>'Daftar Pegawai'!H93</f>
        <v>0</v>
      </c>
      <c r="D96" s="45">
        <f>'Daftar Pegawai'!D93</f>
        <v>0</v>
      </c>
      <c r="E96" s="56">
        <f>'Daftar Pegawai'!E93</f>
        <v>0</v>
      </c>
      <c r="F96" s="44">
        <f>'Daftar Pegawai'!F93</f>
        <v>0</v>
      </c>
      <c r="G96" s="57">
        <f>'Daftar Pegawai'!G93</f>
        <v>0</v>
      </c>
      <c r="H96" s="57">
        <f>Table5[[#This Row],[7]]*60%</f>
        <v>0</v>
      </c>
      <c r="I96" s="57">
        <f>'Daftar Pegawai'!G93*40%</f>
        <v>0</v>
      </c>
      <c r="J96" s="57">
        <f>Table5[[#This Row],[8]]+Table5[[#This Row],[9]]</f>
        <v>0</v>
      </c>
      <c r="K96" s="57">
        <f>Table57[[#This Row],[8]]+Table57[[#This Row],[12]]</f>
        <v>0</v>
      </c>
      <c r="L96" s="57">
        <f>Table5[[#This Row],[7]]-Table5[[#This Row],[11]]</f>
        <v>0</v>
      </c>
      <c r="M96" s="94">
        <f>IF(LEFT('Daftar Pegawai'!H93,3)="IV/",15%,
IF(LEFT('Daftar Pegawai'!H93,4)="III/",5%,
IF(LEFT('Daftar Pegawai'!H93,3)="II/",0%,
)
)
)</f>
        <v>0</v>
      </c>
      <c r="N96" s="57">
        <f>Table5[[#This Row],[12]]*Table5[[#This Row],[Column1]]</f>
        <v>0</v>
      </c>
      <c r="O96" s="57">
        <f>Table5[[#This Row],[12]]*1%</f>
        <v>0</v>
      </c>
      <c r="P96" s="57">
        <f>IFERROR(Table5[[#This Row],[12]]-Table5[[#This Row],[13]]-Table5[[#This Row],[14]],)</f>
        <v>0</v>
      </c>
      <c r="Q96" s="58" t="str">
        <f t="shared" si="3"/>
        <v>89.</v>
      </c>
      <c r="R96" s="59">
        <f>'Daftar Pegawai'!I93</f>
        <v>0</v>
      </c>
    </row>
    <row r="97" spans="1:18" s="88" customFormat="1" ht="54.95" customHeight="1" x14ac:dyDescent="0.25">
      <c r="A97" s="44" t="str">
        <f t="shared" si="2"/>
        <v>90.</v>
      </c>
      <c r="B97" s="43" t="str">
        <f>'Rekap Bulanan'!B98</f>
        <v>0
NIP. 0</v>
      </c>
      <c r="C97" s="45">
        <f>'Daftar Pegawai'!H94</f>
        <v>0</v>
      </c>
      <c r="D97" s="45">
        <f>'Daftar Pegawai'!D94</f>
        <v>0</v>
      </c>
      <c r="E97" s="56">
        <f>'Daftar Pegawai'!E94</f>
        <v>0</v>
      </c>
      <c r="F97" s="44">
        <f>'Daftar Pegawai'!F94</f>
        <v>0</v>
      </c>
      <c r="G97" s="57">
        <f>'Daftar Pegawai'!G94</f>
        <v>0</v>
      </c>
      <c r="H97" s="57">
        <f>Table5[[#This Row],[7]]*60%</f>
        <v>0</v>
      </c>
      <c r="I97" s="57">
        <f>'Daftar Pegawai'!G94*40%</f>
        <v>0</v>
      </c>
      <c r="J97" s="57">
        <f>Table5[[#This Row],[8]]+Table5[[#This Row],[9]]</f>
        <v>0</v>
      </c>
      <c r="K97" s="57">
        <f>Table57[[#This Row],[8]]+Table57[[#This Row],[12]]</f>
        <v>0</v>
      </c>
      <c r="L97" s="57">
        <f>Table5[[#This Row],[7]]-Table5[[#This Row],[11]]</f>
        <v>0</v>
      </c>
      <c r="M97" s="94">
        <f>IF(LEFT('Daftar Pegawai'!H94,3)="IV/",15%,
IF(LEFT('Daftar Pegawai'!H94,4)="III/",5%,
IF(LEFT('Daftar Pegawai'!H94,3)="II/",0%,
)
)
)</f>
        <v>0</v>
      </c>
      <c r="N97" s="57">
        <f>Table5[[#This Row],[12]]*Table5[[#This Row],[Column1]]</f>
        <v>0</v>
      </c>
      <c r="O97" s="57">
        <f>Table5[[#This Row],[12]]*1%</f>
        <v>0</v>
      </c>
      <c r="P97" s="57">
        <f>IFERROR(Table5[[#This Row],[12]]-Table5[[#This Row],[13]]-Table5[[#This Row],[14]],)</f>
        <v>0</v>
      </c>
      <c r="Q97" s="58" t="str">
        <f t="shared" si="3"/>
        <v>90.</v>
      </c>
      <c r="R97" s="59">
        <f>'Daftar Pegawai'!I94</f>
        <v>0</v>
      </c>
    </row>
    <row r="98" spans="1:18" s="88" customFormat="1" ht="54.95" customHeight="1" x14ac:dyDescent="0.25">
      <c r="A98" s="44" t="str">
        <f t="shared" si="2"/>
        <v>91.</v>
      </c>
      <c r="B98" s="43" t="str">
        <f>'Rekap Bulanan'!B99</f>
        <v>0
NIP. 0</v>
      </c>
      <c r="C98" s="45">
        <f>'Daftar Pegawai'!H95</f>
        <v>0</v>
      </c>
      <c r="D98" s="45">
        <f>'Daftar Pegawai'!D95</f>
        <v>0</v>
      </c>
      <c r="E98" s="56">
        <f>'Daftar Pegawai'!E95</f>
        <v>0</v>
      </c>
      <c r="F98" s="44">
        <f>'Daftar Pegawai'!F95</f>
        <v>0</v>
      </c>
      <c r="G98" s="57">
        <f>'Daftar Pegawai'!G95</f>
        <v>0</v>
      </c>
      <c r="H98" s="57">
        <f>Table5[[#This Row],[7]]*60%</f>
        <v>0</v>
      </c>
      <c r="I98" s="57">
        <f>'Daftar Pegawai'!G95*40%</f>
        <v>0</v>
      </c>
      <c r="J98" s="57">
        <f>Table5[[#This Row],[8]]+Table5[[#This Row],[9]]</f>
        <v>0</v>
      </c>
      <c r="K98" s="57">
        <f>Table57[[#This Row],[8]]+Table57[[#This Row],[12]]</f>
        <v>0</v>
      </c>
      <c r="L98" s="57">
        <f>Table5[[#This Row],[7]]-Table5[[#This Row],[11]]</f>
        <v>0</v>
      </c>
      <c r="M98" s="94">
        <f>IF(LEFT('Daftar Pegawai'!H95,3)="IV/",15%,
IF(LEFT('Daftar Pegawai'!H95,4)="III/",5%,
IF(LEFT('Daftar Pegawai'!H95,3)="II/",0%,
)
)
)</f>
        <v>0</v>
      </c>
      <c r="N98" s="57">
        <f>Table5[[#This Row],[12]]*Table5[[#This Row],[Column1]]</f>
        <v>0</v>
      </c>
      <c r="O98" s="57">
        <f>Table5[[#This Row],[12]]*1%</f>
        <v>0</v>
      </c>
      <c r="P98" s="57">
        <f>IFERROR(Table5[[#This Row],[12]]-Table5[[#This Row],[13]]-Table5[[#This Row],[14]],)</f>
        <v>0</v>
      </c>
      <c r="Q98" s="58" t="str">
        <f t="shared" si="3"/>
        <v>91.</v>
      </c>
      <c r="R98" s="59">
        <f>'Daftar Pegawai'!I95</f>
        <v>0</v>
      </c>
    </row>
    <row r="99" spans="1:18" s="88" customFormat="1" ht="54.95" customHeight="1" x14ac:dyDescent="0.25">
      <c r="A99" s="44" t="str">
        <f t="shared" si="2"/>
        <v>92.</v>
      </c>
      <c r="B99" s="43" t="str">
        <f>'Rekap Bulanan'!B100</f>
        <v>0
NIP. 0</v>
      </c>
      <c r="C99" s="45">
        <f>'Daftar Pegawai'!H96</f>
        <v>0</v>
      </c>
      <c r="D99" s="45">
        <f>'Daftar Pegawai'!D96</f>
        <v>0</v>
      </c>
      <c r="E99" s="56">
        <f>'Daftar Pegawai'!E96</f>
        <v>0</v>
      </c>
      <c r="F99" s="44">
        <f>'Daftar Pegawai'!F96</f>
        <v>0</v>
      </c>
      <c r="G99" s="57">
        <f>'Daftar Pegawai'!G96</f>
        <v>0</v>
      </c>
      <c r="H99" s="57">
        <f>Table5[[#This Row],[7]]*60%</f>
        <v>0</v>
      </c>
      <c r="I99" s="57">
        <f>'Daftar Pegawai'!G96*40%</f>
        <v>0</v>
      </c>
      <c r="J99" s="57">
        <f>Table5[[#This Row],[8]]+Table5[[#This Row],[9]]</f>
        <v>0</v>
      </c>
      <c r="K99" s="57">
        <f>Table57[[#This Row],[8]]+Table57[[#This Row],[12]]</f>
        <v>0</v>
      </c>
      <c r="L99" s="57">
        <f>Table5[[#This Row],[7]]-Table5[[#This Row],[11]]</f>
        <v>0</v>
      </c>
      <c r="M99" s="94">
        <f>IF(LEFT('Daftar Pegawai'!H96,3)="IV/",15%,
IF(LEFT('Daftar Pegawai'!H96,4)="III/",5%,
IF(LEFT('Daftar Pegawai'!H96,3)="II/",0%,
)
)
)</f>
        <v>0</v>
      </c>
      <c r="N99" s="57">
        <f>Table5[[#This Row],[12]]*Table5[[#This Row],[Column1]]</f>
        <v>0</v>
      </c>
      <c r="O99" s="57">
        <f>Table5[[#This Row],[12]]*1%</f>
        <v>0</v>
      </c>
      <c r="P99" s="57">
        <f>IFERROR(Table5[[#This Row],[12]]-Table5[[#This Row],[13]]-Table5[[#This Row],[14]],)</f>
        <v>0</v>
      </c>
      <c r="Q99" s="58" t="str">
        <f t="shared" si="3"/>
        <v>92.</v>
      </c>
      <c r="R99" s="59">
        <f>'Daftar Pegawai'!I96</f>
        <v>0</v>
      </c>
    </row>
    <row r="100" spans="1:18" s="88" customFormat="1" ht="54.95" customHeight="1" x14ac:dyDescent="0.25">
      <c r="A100" s="44" t="str">
        <f t="shared" si="2"/>
        <v>93.</v>
      </c>
      <c r="B100" s="43" t="str">
        <f>'Rekap Bulanan'!B101</f>
        <v>0
NIP. 0</v>
      </c>
      <c r="C100" s="45">
        <f>'Daftar Pegawai'!H97</f>
        <v>0</v>
      </c>
      <c r="D100" s="45">
        <f>'Daftar Pegawai'!D97</f>
        <v>0</v>
      </c>
      <c r="E100" s="56">
        <f>'Daftar Pegawai'!E97</f>
        <v>0</v>
      </c>
      <c r="F100" s="44">
        <f>'Daftar Pegawai'!F97</f>
        <v>0</v>
      </c>
      <c r="G100" s="57">
        <f>'Daftar Pegawai'!G97</f>
        <v>0</v>
      </c>
      <c r="H100" s="57">
        <f>Table5[[#This Row],[7]]*60%</f>
        <v>0</v>
      </c>
      <c r="I100" s="57">
        <f>'Daftar Pegawai'!G97*40%</f>
        <v>0</v>
      </c>
      <c r="J100" s="57">
        <f>Table5[[#This Row],[8]]+Table5[[#This Row],[9]]</f>
        <v>0</v>
      </c>
      <c r="K100" s="57">
        <f>Table57[[#This Row],[8]]+Table57[[#This Row],[12]]</f>
        <v>0</v>
      </c>
      <c r="L100" s="57">
        <f>Table5[[#This Row],[7]]-Table5[[#This Row],[11]]</f>
        <v>0</v>
      </c>
      <c r="M100" s="94">
        <f>IF(LEFT('Daftar Pegawai'!H97,3)="IV/",15%,
IF(LEFT('Daftar Pegawai'!H97,4)="III/",5%,
IF(LEFT('Daftar Pegawai'!H97,3)="II/",0%,
)
)
)</f>
        <v>0</v>
      </c>
      <c r="N100" s="57">
        <f>Table5[[#This Row],[12]]*Table5[[#This Row],[Column1]]</f>
        <v>0</v>
      </c>
      <c r="O100" s="57">
        <f>Table5[[#This Row],[12]]*1%</f>
        <v>0</v>
      </c>
      <c r="P100" s="57">
        <f>IFERROR(Table5[[#This Row],[12]]-Table5[[#This Row],[13]]-Table5[[#This Row],[14]],)</f>
        <v>0</v>
      </c>
      <c r="Q100" s="58" t="str">
        <f t="shared" si="3"/>
        <v>93.</v>
      </c>
      <c r="R100" s="59">
        <f>'Daftar Pegawai'!I97</f>
        <v>0</v>
      </c>
    </row>
    <row r="101" spans="1:18" s="88" customFormat="1" ht="54.95" customHeight="1" x14ac:dyDescent="0.25">
      <c r="A101" s="44" t="str">
        <f t="shared" si="2"/>
        <v>94.</v>
      </c>
      <c r="B101" s="43" t="str">
        <f>'Rekap Bulanan'!B102</f>
        <v>0
NIP. 0</v>
      </c>
      <c r="C101" s="45">
        <f>'Daftar Pegawai'!H98</f>
        <v>0</v>
      </c>
      <c r="D101" s="45">
        <f>'Daftar Pegawai'!D98</f>
        <v>0</v>
      </c>
      <c r="E101" s="56">
        <f>'Daftar Pegawai'!E98</f>
        <v>0</v>
      </c>
      <c r="F101" s="44">
        <f>'Daftar Pegawai'!F98</f>
        <v>0</v>
      </c>
      <c r="G101" s="57">
        <f>'Daftar Pegawai'!G98</f>
        <v>0</v>
      </c>
      <c r="H101" s="57">
        <f>Table5[[#This Row],[7]]*60%</f>
        <v>0</v>
      </c>
      <c r="I101" s="57">
        <f>'Daftar Pegawai'!G98*40%</f>
        <v>0</v>
      </c>
      <c r="J101" s="57">
        <f>Table5[[#This Row],[8]]+Table5[[#This Row],[9]]</f>
        <v>0</v>
      </c>
      <c r="K101" s="57">
        <f>Table57[[#This Row],[8]]+Table57[[#This Row],[12]]</f>
        <v>0</v>
      </c>
      <c r="L101" s="57">
        <f>Table5[[#This Row],[7]]-Table5[[#This Row],[11]]</f>
        <v>0</v>
      </c>
      <c r="M101" s="94">
        <f>IF(LEFT('Daftar Pegawai'!H98,3)="IV/",15%,
IF(LEFT('Daftar Pegawai'!H98,4)="III/",5%,
IF(LEFT('Daftar Pegawai'!H98,3)="II/",0%,
)
)
)</f>
        <v>0</v>
      </c>
      <c r="N101" s="57">
        <f>Table5[[#This Row],[12]]*Table5[[#This Row],[Column1]]</f>
        <v>0</v>
      </c>
      <c r="O101" s="57">
        <f>Table5[[#This Row],[12]]*1%</f>
        <v>0</v>
      </c>
      <c r="P101" s="57">
        <f>IFERROR(Table5[[#This Row],[12]]-Table5[[#This Row],[13]]-Table5[[#This Row],[14]],)</f>
        <v>0</v>
      </c>
      <c r="Q101" s="58" t="str">
        <f t="shared" si="3"/>
        <v>94.</v>
      </c>
      <c r="R101" s="59">
        <f>'Daftar Pegawai'!I98</f>
        <v>0</v>
      </c>
    </row>
    <row r="102" spans="1:18" s="88" customFormat="1" ht="54.95" customHeight="1" x14ac:dyDescent="0.25">
      <c r="A102" s="44" t="str">
        <f t="shared" si="2"/>
        <v>95.</v>
      </c>
      <c r="B102" s="43" t="str">
        <f>'Rekap Bulanan'!B103</f>
        <v>0
NIP. 0</v>
      </c>
      <c r="C102" s="45">
        <f>'Daftar Pegawai'!H99</f>
        <v>0</v>
      </c>
      <c r="D102" s="45">
        <f>'Daftar Pegawai'!D99</f>
        <v>0</v>
      </c>
      <c r="E102" s="56">
        <f>'Daftar Pegawai'!E99</f>
        <v>0</v>
      </c>
      <c r="F102" s="44">
        <f>'Daftar Pegawai'!F99</f>
        <v>0</v>
      </c>
      <c r="G102" s="57">
        <f>'Daftar Pegawai'!G99</f>
        <v>0</v>
      </c>
      <c r="H102" s="57">
        <f>Table5[[#This Row],[7]]*60%</f>
        <v>0</v>
      </c>
      <c r="I102" s="57">
        <f>'Daftar Pegawai'!G99*40%</f>
        <v>0</v>
      </c>
      <c r="J102" s="57">
        <f>Table5[[#This Row],[8]]+Table5[[#This Row],[9]]</f>
        <v>0</v>
      </c>
      <c r="K102" s="57">
        <f>Table57[[#This Row],[8]]+Table57[[#This Row],[12]]</f>
        <v>0</v>
      </c>
      <c r="L102" s="57">
        <f>Table5[[#This Row],[7]]-Table5[[#This Row],[11]]</f>
        <v>0</v>
      </c>
      <c r="M102" s="94">
        <f>IF(LEFT('Daftar Pegawai'!H99,3)="IV/",15%,
IF(LEFT('Daftar Pegawai'!H99,4)="III/",5%,
IF(LEFT('Daftar Pegawai'!H99,3)="II/",0%,
)
)
)</f>
        <v>0</v>
      </c>
      <c r="N102" s="57">
        <f>Table5[[#This Row],[12]]*Table5[[#This Row],[Column1]]</f>
        <v>0</v>
      </c>
      <c r="O102" s="57">
        <f>Table5[[#This Row],[12]]*1%</f>
        <v>0</v>
      </c>
      <c r="P102" s="57">
        <f>IFERROR(Table5[[#This Row],[12]]-Table5[[#This Row],[13]]-Table5[[#This Row],[14]],)</f>
        <v>0</v>
      </c>
      <c r="Q102" s="58" t="str">
        <f t="shared" si="3"/>
        <v>95.</v>
      </c>
      <c r="R102" s="59">
        <f>'Daftar Pegawai'!I99</f>
        <v>0</v>
      </c>
    </row>
    <row r="103" spans="1:18" s="88" customFormat="1" ht="54.95" customHeight="1" x14ac:dyDescent="0.25">
      <c r="A103" s="44" t="str">
        <f t="shared" si="2"/>
        <v>96.</v>
      </c>
      <c r="B103" s="43" t="str">
        <f>'Rekap Bulanan'!B104</f>
        <v>0
NIP. 0</v>
      </c>
      <c r="C103" s="45">
        <f>'Daftar Pegawai'!H100</f>
        <v>0</v>
      </c>
      <c r="D103" s="45">
        <f>'Daftar Pegawai'!D100</f>
        <v>0</v>
      </c>
      <c r="E103" s="56">
        <f>'Daftar Pegawai'!E100</f>
        <v>0</v>
      </c>
      <c r="F103" s="44">
        <f>'Daftar Pegawai'!F100</f>
        <v>0</v>
      </c>
      <c r="G103" s="57">
        <f>'Daftar Pegawai'!G100</f>
        <v>0</v>
      </c>
      <c r="H103" s="57">
        <f>Table5[[#This Row],[7]]*60%</f>
        <v>0</v>
      </c>
      <c r="I103" s="57">
        <f>'Daftar Pegawai'!G100*40%</f>
        <v>0</v>
      </c>
      <c r="J103" s="57">
        <f>Table5[[#This Row],[8]]+Table5[[#This Row],[9]]</f>
        <v>0</v>
      </c>
      <c r="K103" s="57">
        <f>Table57[[#This Row],[8]]+Table57[[#This Row],[12]]</f>
        <v>0</v>
      </c>
      <c r="L103" s="57">
        <f>Table5[[#This Row],[7]]-Table5[[#This Row],[11]]</f>
        <v>0</v>
      </c>
      <c r="M103" s="94">
        <f>IF(LEFT('Daftar Pegawai'!H100,3)="IV/",15%,
IF(LEFT('Daftar Pegawai'!H100,4)="III/",5%,
IF(LEFT('Daftar Pegawai'!H100,3)="II/",0%,
)
)
)</f>
        <v>0</v>
      </c>
      <c r="N103" s="57">
        <f>Table5[[#This Row],[12]]*Table5[[#This Row],[Column1]]</f>
        <v>0</v>
      </c>
      <c r="O103" s="57">
        <f>Table5[[#This Row],[12]]*1%</f>
        <v>0</v>
      </c>
      <c r="P103" s="57">
        <f>IFERROR(Table5[[#This Row],[12]]-Table5[[#This Row],[13]]-Table5[[#This Row],[14]],)</f>
        <v>0</v>
      </c>
      <c r="Q103" s="58" t="str">
        <f t="shared" si="3"/>
        <v>96.</v>
      </c>
      <c r="R103" s="59">
        <f>'Daftar Pegawai'!I100</f>
        <v>0</v>
      </c>
    </row>
    <row r="104" spans="1:18" s="88" customFormat="1" ht="54.95" customHeight="1" x14ac:dyDescent="0.25">
      <c r="A104" s="44" t="str">
        <f t="shared" si="2"/>
        <v>97.</v>
      </c>
      <c r="B104" s="43" t="str">
        <f>'Rekap Bulanan'!B105</f>
        <v>0
NIP. 0</v>
      </c>
      <c r="C104" s="45">
        <f>'Daftar Pegawai'!H101</f>
        <v>0</v>
      </c>
      <c r="D104" s="45">
        <f>'Daftar Pegawai'!D101</f>
        <v>0</v>
      </c>
      <c r="E104" s="56">
        <f>'Daftar Pegawai'!E101</f>
        <v>0</v>
      </c>
      <c r="F104" s="44">
        <f>'Daftar Pegawai'!F101</f>
        <v>0</v>
      </c>
      <c r="G104" s="57">
        <f>'Daftar Pegawai'!G101</f>
        <v>0</v>
      </c>
      <c r="H104" s="57">
        <f>Table5[[#This Row],[7]]*60%</f>
        <v>0</v>
      </c>
      <c r="I104" s="57">
        <f>'Daftar Pegawai'!G101*40%</f>
        <v>0</v>
      </c>
      <c r="J104" s="57">
        <f>Table5[[#This Row],[8]]+Table5[[#This Row],[9]]</f>
        <v>0</v>
      </c>
      <c r="K104" s="57">
        <f>Table57[[#This Row],[8]]+Table57[[#This Row],[12]]</f>
        <v>0</v>
      </c>
      <c r="L104" s="57">
        <f>Table5[[#This Row],[7]]-Table5[[#This Row],[11]]</f>
        <v>0</v>
      </c>
      <c r="M104" s="94">
        <f>IF(LEFT('Daftar Pegawai'!H101,3)="IV/",15%,
IF(LEFT('Daftar Pegawai'!H101,4)="III/",5%,
IF(LEFT('Daftar Pegawai'!H101,3)="II/",0%,
)
)
)</f>
        <v>0</v>
      </c>
      <c r="N104" s="57">
        <f>Table5[[#This Row],[12]]*Table5[[#This Row],[Column1]]</f>
        <v>0</v>
      </c>
      <c r="O104" s="57">
        <f>Table5[[#This Row],[12]]*1%</f>
        <v>0</v>
      </c>
      <c r="P104" s="57">
        <f>IFERROR(Table5[[#This Row],[12]]-Table5[[#This Row],[13]]-Table5[[#This Row],[14]],)</f>
        <v>0</v>
      </c>
      <c r="Q104" s="58" t="str">
        <f t="shared" si="3"/>
        <v>97.</v>
      </c>
      <c r="R104" s="59">
        <f>'Daftar Pegawai'!I101</f>
        <v>0</v>
      </c>
    </row>
    <row r="105" spans="1:18" s="88" customFormat="1" ht="54.95" customHeight="1" x14ac:dyDescent="0.25">
      <c r="A105" s="44" t="str">
        <f t="shared" si="2"/>
        <v>98.</v>
      </c>
      <c r="B105" s="43" t="str">
        <f>'Rekap Bulanan'!B106</f>
        <v>0
NIP. 0</v>
      </c>
      <c r="C105" s="45">
        <f>'Daftar Pegawai'!H102</f>
        <v>0</v>
      </c>
      <c r="D105" s="45">
        <f>'Daftar Pegawai'!D102</f>
        <v>0</v>
      </c>
      <c r="E105" s="56">
        <f>'Daftar Pegawai'!E102</f>
        <v>0</v>
      </c>
      <c r="F105" s="44">
        <f>'Daftar Pegawai'!F102</f>
        <v>0</v>
      </c>
      <c r="G105" s="57">
        <f>'Daftar Pegawai'!G102</f>
        <v>0</v>
      </c>
      <c r="H105" s="57">
        <f>Table5[[#This Row],[7]]*60%</f>
        <v>0</v>
      </c>
      <c r="I105" s="57">
        <f>'Daftar Pegawai'!G102*40%</f>
        <v>0</v>
      </c>
      <c r="J105" s="57">
        <f>Table5[[#This Row],[8]]+Table5[[#This Row],[9]]</f>
        <v>0</v>
      </c>
      <c r="K105" s="57">
        <f>Table57[[#This Row],[8]]+Table57[[#This Row],[12]]</f>
        <v>0</v>
      </c>
      <c r="L105" s="57">
        <f>Table5[[#This Row],[7]]-Table5[[#This Row],[11]]</f>
        <v>0</v>
      </c>
      <c r="M105" s="94">
        <f>IF(LEFT('Daftar Pegawai'!H102,3)="IV/",15%,
IF(LEFT('Daftar Pegawai'!H102,4)="III/",5%,
IF(LEFT('Daftar Pegawai'!H102,3)="II/",0%,
)
)
)</f>
        <v>0</v>
      </c>
      <c r="N105" s="57">
        <f>Table5[[#This Row],[12]]*Table5[[#This Row],[Column1]]</f>
        <v>0</v>
      </c>
      <c r="O105" s="57">
        <f>Table5[[#This Row],[12]]*1%</f>
        <v>0</v>
      </c>
      <c r="P105" s="57">
        <f>IFERROR(Table5[[#This Row],[12]]-Table5[[#This Row],[13]]-Table5[[#This Row],[14]],)</f>
        <v>0</v>
      </c>
      <c r="Q105" s="58" t="str">
        <f t="shared" si="3"/>
        <v>98.</v>
      </c>
      <c r="R105" s="59">
        <f>'Daftar Pegawai'!I102</f>
        <v>0</v>
      </c>
    </row>
    <row r="106" spans="1:18" s="88" customFormat="1" ht="54.95" customHeight="1" x14ac:dyDescent="0.25">
      <c r="A106" s="44" t="str">
        <f t="shared" si="2"/>
        <v>99.</v>
      </c>
      <c r="B106" s="43" t="str">
        <f>'Rekap Bulanan'!B107</f>
        <v>0
NIP. 0</v>
      </c>
      <c r="C106" s="45">
        <f>'Daftar Pegawai'!H103</f>
        <v>0</v>
      </c>
      <c r="D106" s="45">
        <f>'Daftar Pegawai'!D103</f>
        <v>0</v>
      </c>
      <c r="E106" s="56">
        <f>'Daftar Pegawai'!E103</f>
        <v>0</v>
      </c>
      <c r="F106" s="44">
        <f>'Daftar Pegawai'!F103</f>
        <v>0</v>
      </c>
      <c r="G106" s="57">
        <f>'Daftar Pegawai'!G103</f>
        <v>0</v>
      </c>
      <c r="H106" s="57">
        <f>Table5[[#This Row],[7]]*60%</f>
        <v>0</v>
      </c>
      <c r="I106" s="57">
        <f>'Daftar Pegawai'!G103*40%</f>
        <v>0</v>
      </c>
      <c r="J106" s="57">
        <f>Table5[[#This Row],[8]]+Table5[[#This Row],[9]]</f>
        <v>0</v>
      </c>
      <c r="K106" s="57">
        <f>Table57[[#This Row],[8]]+Table57[[#This Row],[12]]</f>
        <v>0</v>
      </c>
      <c r="L106" s="57">
        <f>Table5[[#This Row],[7]]-Table5[[#This Row],[11]]</f>
        <v>0</v>
      </c>
      <c r="M106" s="94">
        <f>IF(LEFT('Daftar Pegawai'!H103,3)="IV/",15%,
IF(LEFT('Daftar Pegawai'!H103,4)="III/",5%,
IF(LEFT('Daftar Pegawai'!H103,3)="II/",0%,
)
)
)</f>
        <v>0</v>
      </c>
      <c r="N106" s="57">
        <f>Table5[[#This Row],[12]]*Table5[[#This Row],[Column1]]</f>
        <v>0</v>
      </c>
      <c r="O106" s="57">
        <f>Table5[[#This Row],[12]]*1%</f>
        <v>0</v>
      </c>
      <c r="P106" s="57">
        <f>IFERROR(Table5[[#This Row],[12]]-Table5[[#This Row],[13]]-Table5[[#This Row],[14]],)</f>
        <v>0</v>
      </c>
      <c r="Q106" s="58" t="str">
        <f t="shared" si="3"/>
        <v>99.</v>
      </c>
      <c r="R106" s="59">
        <f>'Daftar Pegawai'!I103</f>
        <v>0</v>
      </c>
    </row>
    <row r="107" spans="1:18" s="88" customFormat="1" ht="54.95" customHeight="1" x14ac:dyDescent="0.25">
      <c r="A107" s="44" t="str">
        <f t="shared" si="2"/>
        <v>100.</v>
      </c>
      <c r="B107" s="43" t="str">
        <f>'Rekap Bulanan'!B108</f>
        <v>0
NIP. 0</v>
      </c>
      <c r="C107" s="45">
        <f>'Daftar Pegawai'!H104</f>
        <v>0</v>
      </c>
      <c r="D107" s="45">
        <f>'Daftar Pegawai'!D104</f>
        <v>0</v>
      </c>
      <c r="E107" s="56">
        <f>'Daftar Pegawai'!E104</f>
        <v>0</v>
      </c>
      <c r="F107" s="44">
        <f>'Daftar Pegawai'!F104</f>
        <v>0</v>
      </c>
      <c r="G107" s="57">
        <f>'Daftar Pegawai'!G104</f>
        <v>0</v>
      </c>
      <c r="H107" s="57">
        <f>Table5[[#This Row],[7]]*60%</f>
        <v>0</v>
      </c>
      <c r="I107" s="57">
        <f>'Daftar Pegawai'!G104*40%</f>
        <v>0</v>
      </c>
      <c r="J107" s="57">
        <f>Table5[[#This Row],[8]]+Table5[[#This Row],[9]]</f>
        <v>0</v>
      </c>
      <c r="K107" s="57">
        <f>Table57[[#This Row],[8]]+Table57[[#This Row],[12]]</f>
        <v>0</v>
      </c>
      <c r="L107" s="57">
        <f>Table5[[#This Row],[7]]-Table5[[#This Row],[11]]</f>
        <v>0</v>
      </c>
      <c r="M107" s="94">
        <f>IF(LEFT('Daftar Pegawai'!H104,3)="IV/",15%,
IF(LEFT('Daftar Pegawai'!H104,4)="III/",5%,
IF(LEFT('Daftar Pegawai'!H104,3)="II/",0%,
)
)
)</f>
        <v>0</v>
      </c>
      <c r="N107" s="57">
        <f>Table5[[#This Row],[12]]*Table5[[#This Row],[Column1]]</f>
        <v>0</v>
      </c>
      <c r="O107" s="57">
        <f>Table5[[#This Row],[12]]*1%</f>
        <v>0</v>
      </c>
      <c r="P107" s="57">
        <f>IFERROR(Table5[[#This Row],[12]]-Table5[[#This Row],[13]]-Table5[[#This Row],[14]],)</f>
        <v>0</v>
      </c>
      <c r="Q107" s="58" t="str">
        <f t="shared" si="3"/>
        <v>100.</v>
      </c>
      <c r="R107" s="59">
        <f>'Daftar Pegawai'!I104</f>
        <v>0</v>
      </c>
    </row>
    <row r="108" spans="1:18" s="88" customFormat="1" ht="54.95" customHeight="1" x14ac:dyDescent="0.25">
      <c r="A108" s="44" t="str">
        <f t="shared" si="2"/>
        <v>101.</v>
      </c>
      <c r="B108" s="43" t="str">
        <f>'Rekap Bulanan'!B109</f>
        <v>0
NIP. 0</v>
      </c>
      <c r="C108" s="45">
        <f>'Daftar Pegawai'!H105</f>
        <v>0</v>
      </c>
      <c r="D108" s="45">
        <f>'Daftar Pegawai'!D105</f>
        <v>0</v>
      </c>
      <c r="E108" s="56">
        <f>'Daftar Pegawai'!E105</f>
        <v>0</v>
      </c>
      <c r="F108" s="44">
        <f>'Daftar Pegawai'!F105</f>
        <v>0</v>
      </c>
      <c r="G108" s="57">
        <f>'Daftar Pegawai'!G105</f>
        <v>0</v>
      </c>
      <c r="H108" s="57">
        <f>Table5[[#This Row],[7]]*60%</f>
        <v>0</v>
      </c>
      <c r="I108" s="57">
        <f>'Daftar Pegawai'!G105*40%</f>
        <v>0</v>
      </c>
      <c r="J108" s="57">
        <f>Table5[[#This Row],[8]]+Table5[[#This Row],[9]]</f>
        <v>0</v>
      </c>
      <c r="K108" s="57">
        <f>Table57[[#This Row],[8]]+Table57[[#This Row],[12]]</f>
        <v>0</v>
      </c>
      <c r="L108" s="57">
        <f>Table5[[#This Row],[7]]-Table5[[#This Row],[11]]</f>
        <v>0</v>
      </c>
      <c r="M108" s="94">
        <f>IF(LEFT('Daftar Pegawai'!H105,3)="IV/",15%,
IF(LEFT('Daftar Pegawai'!H105,4)="III/",5%,
IF(LEFT('Daftar Pegawai'!H105,3)="II/",0%,
)
)
)</f>
        <v>0</v>
      </c>
      <c r="N108" s="57">
        <f>Table5[[#This Row],[12]]*Table5[[#This Row],[Column1]]</f>
        <v>0</v>
      </c>
      <c r="O108" s="57">
        <f>Table5[[#This Row],[12]]*1%</f>
        <v>0</v>
      </c>
      <c r="P108" s="57">
        <f>IFERROR(Table5[[#This Row],[12]]-Table5[[#This Row],[13]]-Table5[[#This Row],[14]],)</f>
        <v>0</v>
      </c>
      <c r="Q108" s="58" t="str">
        <f t="shared" si="3"/>
        <v>101.</v>
      </c>
      <c r="R108" s="59">
        <f>'Daftar Pegawai'!I105</f>
        <v>0</v>
      </c>
    </row>
    <row r="109" spans="1:18" s="88" customFormat="1" ht="54.95" customHeight="1" x14ac:dyDescent="0.25">
      <c r="A109" s="44" t="str">
        <f t="shared" si="2"/>
        <v>102.</v>
      </c>
      <c r="B109" s="43" t="str">
        <f>'Rekap Bulanan'!B110</f>
        <v>0
NIP. 0</v>
      </c>
      <c r="C109" s="45">
        <f>'Daftar Pegawai'!H106</f>
        <v>0</v>
      </c>
      <c r="D109" s="45">
        <f>'Daftar Pegawai'!D106</f>
        <v>0</v>
      </c>
      <c r="E109" s="56">
        <f>'Daftar Pegawai'!E106</f>
        <v>0</v>
      </c>
      <c r="F109" s="44">
        <f>'Daftar Pegawai'!F106</f>
        <v>0</v>
      </c>
      <c r="G109" s="57">
        <f>'Daftar Pegawai'!G106</f>
        <v>0</v>
      </c>
      <c r="H109" s="57">
        <f>Table5[[#This Row],[7]]*60%</f>
        <v>0</v>
      </c>
      <c r="I109" s="57">
        <f>'Daftar Pegawai'!G106*40%</f>
        <v>0</v>
      </c>
      <c r="J109" s="57">
        <f>Table5[[#This Row],[8]]+Table5[[#This Row],[9]]</f>
        <v>0</v>
      </c>
      <c r="K109" s="57">
        <f>Table57[[#This Row],[8]]+Table57[[#This Row],[12]]</f>
        <v>0</v>
      </c>
      <c r="L109" s="57">
        <f>Table5[[#This Row],[7]]-Table5[[#This Row],[11]]</f>
        <v>0</v>
      </c>
      <c r="M109" s="94">
        <f>IF(LEFT('Daftar Pegawai'!H106,3)="IV/",15%,
IF(LEFT('Daftar Pegawai'!H106,4)="III/",5%,
IF(LEFT('Daftar Pegawai'!H106,3)="II/",0%,
)
)
)</f>
        <v>0</v>
      </c>
      <c r="N109" s="57">
        <f>Table5[[#This Row],[12]]*Table5[[#This Row],[Column1]]</f>
        <v>0</v>
      </c>
      <c r="O109" s="57">
        <f>Table5[[#This Row],[12]]*1%</f>
        <v>0</v>
      </c>
      <c r="P109" s="57">
        <f>IFERROR(Table5[[#This Row],[12]]-Table5[[#This Row],[13]]-Table5[[#This Row],[14]],)</f>
        <v>0</v>
      </c>
      <c r="Q109" s="58" t="str">
        <f t="shared" si="3"/>
        <v>102.</v>
      </c>
      <c r="R109" s="59">
        <f>'Daftar Pegawai'!I106</f>
        <v>0</v>
      </c>
    </row>
    <row r="110" spans="1:18" s="88" customFormat="1" ht="54.95" customHeight="1" x14ac:dyDescent="0.25">
      <c r="A110" s="44" t="str">
        <f t="shared" si="2"/>
        <v>103.</v>
      </c>
      <c r="B110" s="43" t="str">
        <f>'Rekap Bulanan'!B111</f>
        <v>0
NIP. 0</v>
      </c>
      <c r="C110" s="45">
        <f>'Daftar Pegawai'!H107</f>
        <v>0</v>
      </c>
      <c r="D110" s="45">
        <f>'Daftar Pegawai'!D107</f>
        <v>0</v>
      </c>
      <c r="E110" s="56">
        <f>'Daftar Pegawai'!E107</f>
        <v>0</v>
      </c>
      <c r="F110" s="44">
        <f>'Daftar Pegawai'!F107</f>
        <v>0</v>
      </c>
      <c r="G110" s="57">
        <f>'Daftar Pegawai'!G107</f>
        <v>0</v>
      </c>
      <c r="H110" s="57">
        <f>Table5[[#This Row],[7]]*60%</f>
        <v>0</v>
      </c>
      <c r="I110" s="57">
        <f>'Daftar Pegawai'!G107*40%</f>
        <v>0</v>
      </c>
      <c r="J110" s="57">
        <f>Table5[[#This Row],[8]]+Table5[[#This Row],[9]]</f>
        <v>0</v>
      </c>
      <c r="K110" s="57">
        <f>Table57[[#This Row],[8]]+Table57[[#This Row],[12]]</f>
        <v>0</v>
      </c>
      <c r="L110" s="57">
        <f>Table5[[#This Row],[7]]-Table5[[#This Row],[11]]</f>
        <v>0</v>
      </c>
      <c r="M110" s="94">
        <f>IF(LEFT('Daftar Pegawai'!H107,3)="IV/",15%,
IF(LEFT('Daftar Pegawai'!H107,4)="III/",5%,
IF(LEFT('Daftar Pegawai'!H107,3)="II/",0%,
)
)
)</f>
        <v>0</v>
      </c>
      <c r="N110" s="57">
        <f>Table5[[#This Row],[12]]*Table5[[#This Row],[Column1]]</f>
        <v>0</v>
      </c>
      <c r="O110" s="57">
        <f>Table5[[#This Row],[12]]*1%</f>
        <v>0</v>
      </c>
      <c r="P110" s="57">
        <f>IFERROR(Table5[[#This Row],[12]]-Table5[[#This Row],[13]]-Table5[[#This Row],[14]],)</f>
        <v>0</v>
      </c>
      <c r="Q110" s="58" t="str">
        <f t="shared" si="3"/>
        <v>103.</v>
      </c>
      <c r="R110" s="59">
        <f>'Daftar Pegawai'!I107</f>
        <v>0</v>
      </c>
    </row>
    <row r="111" spans="1:18" s="88" customFormat="1" ht="54.95" customHeight="1" x14ac:dyDescent="0.25">
      <c r="A111" s="44" t="str">
        <f t="shared" si="2"/>
        <v>104.</v>
      </c>
      <c r="B111" s="43" t="str">
        <f>'Rekap Bulanan'!B112</f>
        <v>0
NIP. 0</v>
      </c>
      <c r="C111" s="45">
        <f>'Daftar Pegawai'!H108</f>
        <v>0</v>
      </c>
      <c r="D111" s="45">
        <f>'Daftar Pegawai'!D108</f>
        <v>0</v>
      </c>
      <c r="E111" s="56">
        <f>'Daftar Pegawai'!E108</f>
        <v>0</v>
      </c>
      <c r="F111" s="44">
        <f>'Daftar Pegawai'!F108</f>
        <v>0</v>
      </c>
      <c r="G111" s="57">
        <f>'Daftar Pegawai'!G108</f>
        <v>0</v>
      </c>
      <c r="H111" s="57">
        <f>Table5[[#This Row],[7]]*60%</f>
        <v>0</v>
      </c>
      <c r="I111" s="57">
        <f>'Daftar Pegawai'!G108*40%</f>
        <v>0</v>
      </c>
      <c r="J111" s="57">
        <f>Table5[[#This Row],[8]]+Table5[[#This Row],[9]]</f>
        <v>0</v>
      </c>
      <c r="K111" s="57">
        <f>Table57[[#This Row],[8]]+Table57[[#This Row],[12]]</f>
        <v>0</v>
      </c>
      <c r="L111" s="57">
        <f>Table5[[#This Row],[7]]-Table5[[#This Row],[11]]</f>
        <v>0</v>
      </c>
      <c r="M111" s="94">
        <f>IF(LEFT('Daftar Pegawai'!H108,3)="IV/",15%,
IF(LEFT('Daftar Pegawai'!H108,4)="III/",5%,
IF(LEFT('Daftar Pegawai'!H108,3)="II/",0%,
)
)
)</f>
        <v>0</v>
      </c>
      <c r="N111" s="57">
        <f>Table5[[#This Row],[12]]*Table5[[#This Row],[Column1]]</f>
        <v>0</v>
      </c>
      <c r="O111" s="57">
        <f>Table5[[#This Row],[12]]*1%</f>
        <v>0</v>
      </c>
      <c r="P111" s="57">
        <f>IFERROR(Table5[[#This Row],[12]]-Table5[[#This Row],[13]]-Table5[[#This Row],[14]],)</f>
        <v>0</v>
      </c>
      <c r="Q111" s="58" t="str">
        <f t="shared" si="3"/>
        <v>104.</v>
      </c>
      <c r="R111" s="59">
        <f>'Daftar Pegawai'!I108</f>
        <v>0</v>
      </c>
    </row>
    <row r="112" spans="1:18" s="88" customFormat="1" ht="54.95" customHeight="1" x14ac:dyDescent="0.25">
      <c r="A112" s="44" t="str">
        <f t="shared" si="2"/>
        <v>105.</v>
      </c>
      <c r="B112" s="43" t="str">
        <f>'Rekap Bulanan'!B113</f>
        <v>0
NIP. 0</v>
      </c>
      <c r="C112" s="45">
        <f>'Daftar Pegawai'!H109</f>
        <v>0</v>
      </c>
      <c r="D112" s="45">
        <f>'Daftar Pegawai'!D109</f>
        <v>0</v>
      </c>
      <c r="E112" s="56">
        <f>'Daftar Pegawai'!E109</f>
        <v>0</v>
      </c>
      <c r="F112" s="44">
        <f>'Daftar Pegawai'!F109</f>
        <v>0</v>
      </c>
      <c r="G112" s="57">
        <f>'Daftar Pegawai'!G109</f>
        <v>0</v>
      </c>
      <c r="H112" s="57">
        <f>Table5[[#This Row],[7]]*60%</f>
        <v>0</v>
      </c>
      <c r="I112" s="57">
        <f>'Daftar Pegawai'!G109*40%</f>
        <v>0</v>
      </c>
      <c r="J112" s="57">
        <f>Table5[[#This Row],[8]]+Table5[[#This Row],[9]]</f>
        <v>0</v>
      </c>
      <c r="K112" s="57">
        <f>Table57[[#This Row],[8]]+Table57[[#This Row],[12]]</f>
        <v>0</v>
      </c>
      <c r="L112" s="57">
        <f>Table5[[#This Row],[7]]-Table5[[#This Row],[11]]</f>
        <v>0</v>
      </c>
      <c r="M112" s="94">
        <f>IF(LEFT('Daftar Pegawai'!H109,3)="IV/",15%,
IF(LEFT('Daftar Pegawai'!H109,4)="III/",5%,
IF(LEFT('Daftar Pegawai'!H109,3)="II/",0%,
)
)
)</f>
        <v>0</v>
      </c>
      <c r="N112" s="57">
        <f>Table5[[#This Row],[12]]*Table5[[#This Row],[Column1]]</f>
        <v>0</v>
      </c>
      <c r="O112" s="57">
        <f>Table5[[#This Row],[12]]*1%</f>
        <v>0</v>
      </c>
      <c r="P112" s="57">
        <f>IFERROR(Table5[[#This Row],[12]]-Table5[[#This Row],[13]]-Table5[[#This Row],[14]],)</f>
        <v>0</v>
      </c>
      <c r="Q112" s="58" t="str">
        <f t="shared" si="3"/>
        <v>105.</v>
      </c>
      <c r="R112" s="59">
        <f>'Daftar Pegawai'!I109</f>
        <v>0</v>
      </c>
    </row>
    <row r="113" spans="1:18" s="88" customFormat="1" ht="54.95" customHeight="1" x14ac:dyDescent="0.25">
      <c r="A113" s="44" t="str">
        <f t="shared" si="2"/>
        <v>106.</v>
      </c>
      <c r="B113" s="43" t="str">
        <f>'Rekap Bulanan'!B114</f>
        <v>0
NIP. 0</v>
      </c>
      <c r="C113" s="45">
        <f>'Daftar Pegawai'!H110</f>
        <v>0</v>
      </c>
      <c r="D113" s="45">
        <f>'Daftar Pegawai'!D110</f>
        <v>0</v>
      </c>
      <c r="E113" s="56">
        <f>'Daftar Pegawai'!E110</f>
        <v>0</v>
      </c>
      <c r="F113" s="44">
        <f>'Daftar Pegawai'!F110</f>
        <v>0</v>
      </c>
      <c r="G113" s="57">
        <f>'Daftar Pegawai'!G110</f>
        <v>0</v>
      </c>
      <c r="H113" s="57">
        <f>Table5[[#This Row],[7]]*60%</f>
        <v>0</v>
      </c>
      <c r="I113" s="57">
        <f>'Daftar Pegawai'!G110*40%</f>
        <v>0</v>
      </c>
      <c r="J113" s="57">
        <f>Table5[[#This Row],[8]]+Table5[[#This Row],[9]]</f>
        <v>0</v>
      </c>
      <c r="K113" s="57">
        <f>Table57[[#This Row],[8]]+Table57[[#This Row],[12]]</f>
        <v>0</v>
      </c>
      <c r="L113" s="57">
        <f>Table5[[#This Row],[7]]-Table5[[#This Row],[11]]</f>
        <v>0</v>
      </c>
      <c r="M113" s="94">
        <f>IF(LEFT('Daftar Pegawai'!H110,3)="IV/",15%,
IF(LEFT('Daftar Pegawai'!H110,4)="III/",5%,
IF(LEFT('Daftar Pegawai'!H110,3)="II/",0%,
)
)
)</f>
        <v>0</v>
      </c>
      <c r="N113" s="57">
        <f>Table5[[#This Row],[12]]*Table5[[#This Row],[Column1]]</f>
        <v>0</v>
      </c>
      <c r="O113" s="57">
        <f>Table5[[#This Row],[12]]*1%</f>
        <v>0</v>
      </c>
      <c r="P113" s="57">
        <f>IFERROR(Table5[[#This Row],[12]]-Table5[[#This Row],[13]]-Table5[[#This Row],[14]],)</f>
        <v>0</v>
      </c>
      <c r="Q113" s="58" t="str">
        <f t="shared" si="3"/>
        <v>106.</v>
      </c>
      <c r="R113" s="59">
        <f>'Daftar Pegawai'!I110</f>
        <v>0</v>
      </c>
    </row>
    <row r="114" spans="1:18" s="88" customFormat="1" ht="54.95" customHeight="1" x14ac:dyDescent="0.25">
      <c r="A114" s="44" t="str">
        <f t="shared" si="2"/>
        <v>107.</v>
      </c>
      <c r="B114" s="43" t="str">
        <f>'Rekap Bulanan'!B115</f>
        <v>0
NIP. 0</v>
      </c>
      <c r="C114" s="45">
        <f>'Daftar Pegawai'!H111</f>
        <v>0</v>
      </c>
      <c r="D114" s="45">
        <f>'Daftar Pegawai'!D111</f>
        <v>0</v>
      </c>
      <c r="E114" s="56">
        <f>'Daftar Pegawai'!E111</f>
        <v>0</v>
      </c>
      <c r="F114" s="44">
        <f>'Daftar Pegawai'!F111</f>
        <v>0</v>
      </c>
      <c r="G114" s="57">
        <f>'Daftar Pegawai'!G111</f>
        <v>0</v>
      </c>
      <c r="H114" s="57">
        <f>Table5[[#This Row],[7]]*60%</f>
        <v>0</v>
      </c>
      <c r="I114" s="57">
        <f>'Daftar Pegawai'!G111*40%</f>
        <v>0</v>
      </c>
      <c r="J114" s="57">
        <f>Table5[[#This Row],[8]]+Table5[[#This Row],[9]]</f>
        <v>0</v>
      </c>
      <c r="K114" s="57">
        <f>Table57[[#This Row],[8]]+Table57[[#This Row],[12]]</f>
        <v>0</v>
      </c>
      <c r="L114" s="57">
        <f>Table5[[#This Row],[7]]-Table5[[#This Row],[11]]</f>
        <v>0</v>
      </c>
      <c r="M114" s="94">
        <f>IF(LEFT('Daftar Pegawai'!H111,3)="IV/",15%,
IF(LEFT('Daftar Pegawai'!H111,4)="III/",5%,
IF(LEFT('Daftar Pegawai'!H111,3)="II/",0%,
)
)
)</f>
        <v>0</v>
      </c>
      <c r="N114" s="57">
        <f>Table5[[#This Row],[12]]*Table5[[#This Row],[Column1]]</f>
        <v>0</v>
      </c>
      <c r="O114" s="57">
        <f>Table5[[#This Row],[12]]*1%</f>
        <v>0</v>
      </c>
      <c r="P114" s="57">
        <f>IFERROR(Table5[[#This Row],[12]]-Table5[[#This Row],[13]]-Table5[[#This Row],[14]],)</f>
        <v>0</v>
      </c>
      <c r="Q114" s="58" t="str">
        <f t="shared" si="3"/>
        <v>107.</v>
      </c>
      <c r="R114" s="59">
        <f>'Daftar Pegawai'!I111</f>
        <v>0</v>
      </c>
    </row>
    <row r="115" spans="1:18" s="88" customFormat="1" ht="54.95" customHeight="1" x14ac:dyDescent="0.25">
      <c r="A115" s="44" t="str">
        <f t="shared" si="2"/>
        <v>108.</v>
      </c>
      <c r="B115" s="43" t="str">
        <f>'Rekap Bulanan'!B116</f>
        <v>0
NIP. 0</v>
      </c>
      <c r="C115" s="45">
        <f>'Daftar Pegawai'!H112</f>
        <v>0</v>
      </c>
      <c r="D115" s="45">
        <f>'Daftar Pegawai'!D112</f>
        <v>0</v>
      </c>
      <c r="E115" s="56">
        <f>'Daftar Pegawai'!E112</f>
        <v>0</v>
      </c>
      <c r="F115" s="44">
        <f>'Daftar Pegawai'!F112</f>
        <v>0</v>
      </c>
      <c r="G115" s="57">
        <f>'Daftar Pegawai'!G112</f>
        <v>0</v>
      </c>
      <c r="H115" s="57">
        <f>Table5[[#This Row],[7]]*60%</f>
        <v>0</v>
      </c>
      <c r="I115" s="57">
        <f>'Daftar Pegawai'!G112*40%</f>
        <v>0</v>
      </c>
      <c r="J115" s="57">
        <f>Table5[[#This Row],[8]]+Table5[[#This Row],[9]]</f>
        <v>0</v>
      </c>
      <c r="K115" s="57">
        <f>Table57[[#This Row],[8]]+Table57[[#This Row],[12]]</f>
        <v>0</v>
      </c>
      <c r="L115" s="57">
        <f>Table5[[#This Row],[7]]-Table5[[#This Row],[11]]</f>
        <v>0</v>
      </c>
      <c r="M115" s="94">
        <f>IF(LEFT('Daftar Pegawai'!H112,3)="IV/",15%,
IF(LEFT('Daftar Pegawai'!H112,4)="III/",5%,
IF(LEFT('Daftar Pegawai'!H112,3)="II/",0%,
)
)
)</f>
        <v>0</v>
      </c>
      <c r="N115" s="57">
        <f>Table5[[#This Row],[12]]*Table5[[#This Row],[Column1]]</f>
        <v>0</v>
      </c>
      <c r="O115" s="57">
        <f>Table5[[#This Row],[12]]*1%</f>
        <v>0</v>
      </c>
      <c r="P115" s="57">
        <f>IFERROR(Table5[[#This Row],[12]]-Table5[[#This Row],[13]]-Table5[[#This Row],[14]],)</f>
        <v>0</v>
      </c>
      <c r="Q115" s="58" t="str">
        <f t="shared" si="3"/>
        <v>108.</v>
      </c>
      <c r="R115" s="59">
        <f>'Daftar Pegawai'!I112</f>
        <v>0</v>
      </c>
    </row>
    <row r="116" spans="1:18" s="88" customFormat="1" ht="54.95" customHeight="1" x14ac:dyDescent="0.25">
      <c r="A116" s="44" t="str">
        <f t="shared" si="2"/>
        <v>109.</v>
      </c>
      <c r="B116" s="43" t="str">
        <f>'Rekap Bulanan'!B117</f>
        <v>0
NIP. 0</v>
      </c>
      <c r="C116" s="45">
        <f>'Daftar Pegawai'!H113</f>
        <v>0</v>
      </c>
      <c r="D116" s="45">
        <f>'Daftar Pegawai'!D113</f>
        <v>0</v>
      </c>
      <c r="E116" s="56">
        <f>'Daftar Pegawai'!E113</f>
        <v>0</v>
      </c>
      <c r="F116" s="44">
        <f>'Daftar Pegawai'!F113</f>
        <v>0</v>
      </c>
      <c r="G116" s="57">
        <f>'Daftar Pegawai'!G113</f>
        <v>0</v>
      </c>
      <c r="H116" s="57">
        <f>Table5[[#This Row],[7]]*60%</f>
        <v>0</v>
      </c>
      <c r="I116" s="57">
        <f>'Daftar Pegawai'!G113*40%</f>
        <v>0</v>
      </c>
      <c r="J116" s="57">
        <f>Table5[[#This Row],[8]]+Table5[[#This Row],[9]]</f>
        <v>0</v>
      </c>
      <c r="K116" s="57">
        <f>Table57[[#This Row],[8]]+Table57[[#This Row],[12]]</f>
        <v>0</v>
      </c>
      <c r="L116" s="57">
        <f>Table5[[#This Row],[7]]-Table5[[#This Row],[11]]</f>
        <v>0</v>
      </c>
      <c r="M116" s="94">
        <f>IF(LEFT('Daftar Pegawai'!H113,3)="IV/",15%,
IF(LEFT('Daftar Pegawai'!H113,4)="III/",5%,
IF(LEFT('Daftar Pegawai'!H113,3)="II/",0%,
)
)
)</f>
        <v>0</v>
      </c>
      <c r="N116" s="57">
        <f>Table5[[#This Row],[12]]*Table5[[#This Row],[Column1]]</f>
        <v>0</v>
      </c>
      <c r="O116" s="57">
        <f>Table5[[#This Row],[12]]*1%</f>
        <v>0</v>
      </c>
      <c r="P116" s="57">
        <f>IFERROR(Table5[[#This Row],[12]]-Table5[[#This Row],[13]]-Table5[[#This Row],[14]],)</f>
        <v>0</v>
      </c>
      <c r="Q116" s="58" t="str">
        <f t="shared" si="3"/>
        <v>109.</v>
      </c>
      <c r="R116" s="59">
        <f>'Daftar Pegawai'!I113</f>
        <v>0</v>
      </c>
    </row>
    <row r="117" spans="1:18" s="88" customFormat="1" ht="54.95" customHeight="1" x14ac:dyDescent="0.25">
      <c r="A117" s="44" t="str">
        <f t="shared" si="2"/>
        <v>110.</v>
      </c>
      <c r="B117" s="43" t="str">
        <f>'Rekap Bulanan'!B118</f>
        <v>0
NIP. 0</v>
      </c>
      <c r="C117" s="45">
        <f>'Daftar Pegawai'!H114</f>
        <v>0</v>
      </c>
      <c r="D117" s="45">
        <f>'Daftar Pegawai'!D114</f>
        <v>0</v>
      </c>
      <c r="E117" s="56">
        <f>'Daftar Pegawai'!E114</f>
        <v>0</v>
      </c>
      <c r="F117" s="44">
        <f>'Daftar Pegawai'!F114</f>
        <v>0</v>
      </c>
      <c r="G117" s="57">
        <f>'Daftar Pegawai'!G114</f>
        <v>0</v>
      </c>
      <c r="H117" s="57">
        <f>Table5[[#This Row],[7]]*60%</f>
        <v>0</v>
      </c>
      <c r="I117" s="57">
        <f>'Daftar Pegawai'!G114*40%</f>
        <v>0</v>
      </c>
      <c r="J117" s="57">
        <f>Table5[[#This Row],[8]]+Table5[[#This Row],[9]]</f>
        <v>0</v>
      </c>
      <c r="K117" s="57">
        <f>Table57[[#This Row],[8]]+Table57[[#This Row],[12]]</f>
        <v>0</v>
      </c>
      <c r="L117" s="57">
        <f>Table5[[#This Row],[7]]-Table5[[#This Row],[11]]</f>
        <v>0</v>
      </c>
      <c r="M117" s="94">
        <f>IF(LEFT('Daftar Pegawai'!H114,3)="IV/",15%,
IF(LEFT('Daftar Pegawai'!H114,4)="III/",5%,
IF(LEFT('Daftar Pegawai'!H114,3)="II/",0%,
)
)
)</f>
        <v>0</v>
      </c>
      <c r="N117" s="57">
        <f>Table5[[#This Row],[12]]*Table5[[#This Row],[Column1]]</f>
        <v>0</v>
      </c>
      <c r="O117" s="57">
        <f>Table5[[#This Row],[12]]*1%</f>
        <v>0</v>
      </c>
      <c r="P117" s="57">
        <f>IFERROR(Table5[[#This Row],[12]]-Table5[[#This Row],[13]]-Table5[[#This Row],[14]],)</f>
        <v>0</v>
      </c>
      <c r="Q117" s="58" t="str">
        <f t="shared" si="3"/>
        <v>110.</v>
      </c>
      <c r="R117" s="59">
        <f>'Daftar Pegawai'!I114</f>
        <v>0</v>
      </c>
    </row>
    <row r="118" spans="1:18" s="88" customFormat="1" ht="54.95" customHeight="1" x14ac:dyDescent="0.25">
      <c r="A118" s="44" t="str">
        <f t="shared" si="2"/>
        <v>111.</v>
      </c>
      <c r="B118" s="43" t="str">
        <f>'Rekap Bulanan'!B119</f>
        <v>0
NIP. 0</v>
      </c>
      <c r="C118" s="45">
        <f>'Daftar Pegawai'!H115</f>
        <v>0</v>
      </c>
      <c r="D118" s="45">
        <f>'Daftar Pegawai'!D115</f>
        <v>0</v>
      </c>
      <c r="E118" s="56">
        <f>'Daftar Pegawai'!E115</f>
        <v>0</v>
      </c>
      <c r="F118" s="44">
        <f>'Daftar Pegawai'!F115</f>
        <v>0</v>
      </c>
      <c r="G118" s="57">
        <f>'Daftar Pegawai'!G115</f>
        <v>0</v>
      </c>
      <c r="H118" s="57">
        <f>Table5[[#This Row],[7]]*60%</f>
        <v>0</v>
      </c>
      <c r="I118" s="57">
        <f>'Daftar Pegawai'!G115*40%</f>
        <v>0</v>
      </c>
      <c r="J118" s="57">
        <f>Table5[[#This Row],[8]]+Table5[[#This Row],[9]]</f>
        <v>0</v>
      </c>
      <c r="K118" s="57">
        <f>Table57[[#This Row],[8]]+Table57[[#This Row],[12]]</f>
        <v>0</v>
      </c>
      <c r="L118" s="57">
        <f>Table5[[#This Row],[7]]-Table5[[#This Row],[11]]</f>
        <v>0</v>
      </c>
      <c r="M118" s="94">
        <f>IF(LEFT('Daftar Pegawai'!H115,3)="IV/",15%,
IF(LEFT('Daftar Pegawai'!H115,4)="III/",5%,
IF(LEFT('Daftar Pegawai'!H115,3)="II/",0%,
)
)
)</f>
        <v>0</v>
      </c>
      <c r="N118" s="57">
        <f>Table5[[#This Row],[12]]*Table5[[#This Row],[Column1]]</f>
        <v>0</v>
      </c>
      <c r="O118" s="57">
        <f>Table5[[#This Row],[12]]*1%</f>
        <v>0</v>
      </c>
      <c r="P118" s="57">
        <f>IFERROR(Table5[[#This Row],[12]]-Table5[[#This Row],[13]]-Table5[[#This Row],[14]],)</f>
        <v>0</v>
      </c>
      <c r="Q118" s="58" t="str">
        <f t="shared" si="3"/>
        <v>111.</v>
      </c>
      <c r="R118" s="59">
        <f>'Daftar Pegawai'!I115</f>
        <v>0</v>
      </c>
    </row>
    <row r="119" spans="1:18" s="88" customFormat="1" ht="54.95" customHeight="1" x14ac:dyDescent="0.25">
      <c r="A119" s="44" t="str">
        <f t="shared" si="2"/>
        <v>112.</v>
      </c>
      <c r="B119" s="43" t="str">
        <f>'Rekap Bulanan'!B120</f>
        <v>0
NIP. 0</v>
      </c>
      <c r="C119" s="45">
        <f>'Daftar Pegawai'!H116</f>
        <v>0</v>
      </c>
      <c r="D119" s="45">
        <f>'Daftar Pegawai'!D116</f>
        <v>0</v>
      </c>
      <c r="E119" s="56">
        <f>'Daftar Pegawai'!E116</f>
        <v>0</v>
      </c>
      <c r="F119" s="44">
        <f>'Daftar Pegawai'!F116</f>
        <v>0</v>
      </c>
      <c r="G119" s="57">
        <f>'Daftar Pegawai'!G116</f>
        <v>0</v>
      </c>
      <c r="H119" s="57">
        <f>Table5[[#This Row],[7]]*60%</f>
        <v>0</v>
      </c>
      <c r="I119" s="57">
        <f>'Daftar Pegawai'!G116*40%</f>
        <v>0</v>
      </c>
      <c r="J119" s="57">
        <f>Table5[[#This Row],[8]]+Table5[[#This Row],[9]]</f>
        <v>0</v>
      </c>
      <c r="K119" s="57">
        <f>Table57[[#This Row],[8]]+Table57[[#This Row],[12]]</f>
        <v>0</v>
      </c>
      <c r="L119" s="57">
        <f>Table5[[#This Row],[7]]-Table5[[#This Row],[11]]</f>
        <v>0</v>
      </c>
      <c r="M119" s="94">
        <f>IF(LEFT('Daftar Pegawai'!H116,3)="IV/",15%,
IF(LEFT('Daftar Pegawai'!H116,4)="III/",5%,
IF(LEFT('Daftar Pegawai'!H116,3)="II/",0%,
)
)
)</f>
        <v>0</v>
      </c>
      <c r="N119" s="57">
        <f>Table5[[#This Row],[12]]*Table5[[#This Row],[Column1]]</f>
        <v>0</v>
      </c>
      <c r="O119" s="57">
        <f>Table5[[#This Row],[12]]*1%</f>
        <v>0</v>
      </c>
      <c r="P119" s="57">
        <f>IFERROR(Table5[[#This Row],[12]]-Table5[[#This Row],[13]]-Table5[[#This Row],[14]],)</f>
        <v>0</v>
      </c>
      <c r="Q119" s="58" t="str">
        <f t="shared" si="3"/>
        <v>112.</v>
      </c>
      <c r="R119" s="59">
        <f>'Daftar Pegawai'!I116</f>
        <v>0</v>
      </c>
    </row>
    <row r="120" spans="1:18" s="88" customFormat="1" ht="54.95" customHeight="1" x14ac:dyDescent="0.25">
      <c r="A120" s="44" t="str">
        <f t="shared" si="2"/>
        <v>113.</v>
      </c>
      <c r="B120" s="43" t="str">
        <f>'Rekap Bulanan'!B121</f>
        <v>0
NIP. 0</v>
      </c>
      <c r="C120" s="45">
        <f>'Daftar Pegawai'!H117</f>
        <v>0</v>
      </c>
      <c r="D120" s="45">
        <f>'Daftar Pegawai'!D117</f>
        <v>0</v>
      </c>
      <c r="E120" s="56">
        <f>'Daftar Pegawai'!E117</f>
        <v>0</v>
      </c>
      <c r="F120" s="44">
        <f>'Daftar Pegawai'!F117</f>
        <v>0</v>
      </c>
      <c r="G120" s="57">
        <f>'Daftar Pegawai'!G117</f>
        <v>0</v>
      </c>
      <c r="H120" s="57">
        <f>Table5[[#This Row],[7]]*60%</f>
        <v>0</v>
      </c>
      <c r="I120" s="57">
        <f>'Daftar Pegawai'!G117*40%</f>
        <v>0</v>
      </c>
      <c r="J120" s="57">
        <f>Table5[[#This Row],[8]]+Table5[[#This Row],[9]]</f>
        <v>0</v>
      </c>
      <c r="K120" s="57">
        <f>Table57[[#This Row],[8]]+Table57[[#This Row],[12]]</f>
        <v>0</v>
      </c>
      <c r="L120" s="57">
        <f>Table5[[#This Row],[7]]-Table5[[#This Row],[11]]</f>
        <v>0</v>
      </c>
      <c r="M120" s="94">
        <f>IF(LEFT('Daftar Pegawai'!H117,3)="IV/",15%,
IF(LEFT('Daftar Pegawai'!H117,4)="III/",5%,
IF(LEFT('Daftar Pegawai'!H117,3)="II/",0%,
)
)
)</f>
        <v>0</v>
      </c>
      <c r="N120" s="57">
        <f>Table5[[#This Row],[12]]*Table5[[#This Row],[Column1]]</f>
        <v>0</v>
      </c>
      <c r="O120" s="57">
        <f>Table5[[#This Row],[12]]*1%</f>
        <v>0</v>
      </c>
      <c r="P120" s="57">
        <f>IFERROR(Table5[[#This Row],[12]]-Table5[[#This Row],[13]]-Table5[[#This Row],[14]],)</f>
        <v>0</v>
      </c>
      <c r="Q120" s="58" t="str">
        <f t="shared" si="3"/>
        <v>113.</v>
      </c>
      <c r="R120" s="59">
        <f>'Daftar Pegawai'!I117</f>
        <v>0</v>
      </c>
    </row>
    <row r="121" spans="1:18" s="88" customFormat="1" ht="54.95" customHeight="1" x14ac:dyDescent="0.25">
      <c r="A121" s="44" t="str">
        <f t="shared" si="2"/>
        <v>114.</v>
      </c>
      <c r="B121" s="43" t="str">
        <f>'Rekap Bulanan'!B122</f>
        <v>0
NIP. 0</v>
      </c>
      <c r="C121" s="45">
        <f>'Daftar Pegawai'!H118</f>
        <v>0</v>
      </c>
      <c r="D121" s="45">
        <f>'Daftar Pegawai'!D118</f>
        <v>0</v>
      </c>
      <c r="E121" s="56">
        <f>'Daftar Pegawai'!E118</f>
        <v>0</v>
      </c>
      <c r="F121" s="44">
        <f>'Daftar Pegawai'!F118</f>
        <v>0</v>
      </c>
      <c r="G121" s="57">
        <f>'Daftar Pegawai'!G118</f>
        <v>0</v>
      </c>
      <c r="H121" s="57">
        <f>Table5[[#This Row],[7]]*60%</f>
        <v>0</v>
      </c>
      <c r="I121" s="57">
        <f>'Daftar Pegawai'!G118*40%</f>
        <v>0</v>
      </c>
      <c r="J121" s="57">
        <f>Table5[[#This Row],[8]]+Table5[[#This Row],[9]]</f>
        <v>0</v>
      </c>
      <c r="K121" s="57">
        <f>Table57[[#This Row],[8]]+Table57[[#This Row],[12]]</f>
        <v>0</v>
      </c>
      <c r="L121" s="57">
        <f>Table5[[#This Row],[7]]-Table5[[#This Row],[11]]</f>
        <v>0</v>
      </c>
      <c r="M121" s="94">
        <f>IF(LEFT('Daftar Pegawai'!H118,3)="IV/",15%,
IF(LEFT('Daftar Pegawai'!H118,4)="III/",5%,
IF(LEFT('Daftar Pegawai'!H118,3)="II/",0%,
)
)
)</f>
        <v>0</v>
      </c>
      <c r="N121" s="57">
        <f>Table5[[#This Row],[12]]*Table5[[#This Row],[Column1]]</f>
        <v>0</v>
      </c>
      <c r="O121" s="57">
        <f>Table5[[#This Row],[12]]*1%</f>
        <v>0</v>
      </c>
      <c r="P121" s="57">
        <f>IFERROR(Table5[[#This Row],[12]]-Table5[[#This Row],[13]]-Table5[[#This Row],[14]],)</f>
        <v>0</v>
      </c>
      <c r="Q121" s="58" t="str">
        <f t="shared" si="3"/>
        <v>114.</v>
      </c>
      <c r="R121" s="59">
        <f>'Daftar Pegawai'!I118</f>
        <v>0</v>
      </c>
    </row>
    <row r="122" spans="1:18" s="88" customFormat="1" ht="54.95" customHeight="1" x14ac:dyDescent="0.25">
      <c r="A122" s="44" t="str">
        <f t="shared" si="2"/>
        <v>115.</v>
      </c>
      <c r="B122" s="43" t="str">
        <f>'Rekap Bulanan'!B123</f>
        <v>0
NIP. 0</v>
      </c>
      <c r="C122" s="45">
        <f>'Daftar Pegawai'!H119</f>
        <v>0</v>
      </c>
      <c r="D122" s="45">
        <f>'Daftar Pegawai'!D119</f>
        <v>0</v>
      </c>
      <c r="E122" s="56">
        <f>'Daftar Pegawai'!E119</f>
        <v>0</v>
      </c>
      <c r="F122" s="44">
        <f>'Daftar Pegawai'!F119</f>
        <v>0</v>
      </c>
      <c r="G122" s="57">
        <f>'Daftar Pegawai'!G119</f>
        <v>0</v>
      </c>
      <c r="H122" s="57">
        <f>Table5[[#This Row],[7]]*60%</f>
        <v>0</v>
      </c>
      <c r="I122" s="57">
        <f>'Daftar Pegawai'!G119*40%</f>
        <v>0</v>
      </c>
      <c r="J122" s="57">
        <f>Table5[[#This Row],[8]]+Table5[[#This Row],[9]]</f>
        <v>0</v>
      </c>
      <c r="K122" s="57">
        <f>Table57[[#This Row],[8]]+Table57[[#This Row],[12]]</f>
        <v>0</v>
      </c>
      <c r="L122" s="57">
        <f>Table5[[#This Row],[7]]-Table5[[#This Row],[11]]</f>
        <v>0</v>
      </c>
      <c r="M122" s="94">
        <f>IF(LEFT('Daftar Pegawai'!H119,3)="IV/",15%,
IF(LEFT('Daftar Pegawai'!H119,4)="III/",5%,
IF(LEFT('Daftar Pegawai'!H119,3)="II/",0%,
)
)
)</f>
        <v>0</v>
      </c>
      <c r="N122" s="57">
        <f>Table5[[#This Row],[12]]*Table5[[#This Row],[Column1]]</f>
        <v>0</v>
      </c>
      <c r="O122" s="57">
        <f>Table5[[#This Row],[12]]*1%</f>
        <v>0</v>
      </c>
      <c r="P122" s="57">
        <f>IFERROR(Table5[[#This Row],[12]]-Table5[[#This Row],[13]]-Table5[[#This Row],[14]],)</f>
        <v>0</v>
      </c>
      <c r="Q122" s="58" t="str">
        <f t="shared" si="3"/>
        <v>115.</v>
      </c>
      <c r="R122" s="59">
        <f>'Daftar Pegawai'!I119</f>
        <v>0</v>
      </c>
    </row>
    <row r="123" spans="1:18" s="88" customFormat="1" ht="54.95" customHeight="1" x14ac:dyDescent="0.25">
      <c r="A123" s="44" t="str">
        <f t="shared" si="2"/>
        <v>116.</v>
      </c>
      <c r="B123" s="43" t="str">
        <f>'Rekap Bulanan'!B124</f>
        <v>0
NIP. 0</v>
      </c>
      <c r="C123" s="45">
        <f>'Daftar Pegawai'!H120</f>
        <v>0</v>
      </c>
      <c r="D123" s="45">
        <f>'Daftar Pegawai'!D120</f>
        <v>0</v>
      </c>
      <c r="E123" s="56">
        <f>'Daftar Pegawai'!E120</f>
        <v>0</v>
      </c>
      <c r="F123" s="44">
        <f>'Daftar Pegawai'!F120</f>
        <v>0</v>
      </c>
      <c r="G123" s="57">
        <f>'Daftar Pegawai'!G120</f>
        <v>0</v>
      </c>
      <c r="H123" s="57">
        <f>Table5[[#This Row],[7]]*60%</f>
        <v>0</v>
      </c>
      <c r="I123" s="57">
        <f>'Daftar Pegawai'!G120*40%</f>
        <v>0</v>
      </c>
      <c r="J123" s="57">
        <f>Table5[[#This Row],[8]]+Table5[[#This Row],[9]]</f>
        <v>0</v>
      </c>
      <c r="K123" s="57">
        <f>Table57[[#This Row],[8]]+Table57[[#This Row],[12]]</f>
        <v>0</v>
      </c>
      <c r="L123" s="57">
        <f>Table5[[#This Row],[7]]-Table5[[#This Row],[11]]</f>
        <v>0</v>
      </c>
      <c r="M123" s="94">
        <f>IF(LEFT('Daftar Pegawai'!H120,3)="IV/",15%,
IF(LEFT('Daftar Pegawai'!H120,4)="III/",5%,
IF(LEFT('Daftar Pegawai'!H120,3)="II/",0%,
)
)
)</f>
        <v>0</v>
      </c>
      <c r="N123" s="57">
        <f>Table5[[#This Row],[12]]*Table5[[#This Row],[Column1]]</f>
        <v>0</v>
      </c>
      <c r="O123" s="57">
        <f>Table5[[#This Row],[12]]*1%</f>
        <v>0</v>
      </c>
      <c r="P123" s="57">
        <f>IFERROR(Table5[[#This Row],[12]]-Table5[[#This Row],[13]]-Table5[[#This Row],[14]],)</f>
        <v>0</v>
      </c>
      <c r="Q123" s="58" t="str">
        <f t="shared" si="3"/>
        <v>116.</v>
      </c>
      <c r="R123" s="59">
        <f>'Daftar Pegawai'!I120</f>
        <v>0</v>
      </c>
    </row>
    <row r="124" spans="1:18" s="88" customFormat="1" ht="54.95" customHeight="1" x14ac:dyDescent="0.25">
      <c r="A124" s="44" t="str">
        <f t="shared" si="2"/>
        <v>117.</v>
      </c>
      <c r="B124" s="43" t="str">
        <f>'Rekap Bulanan'!B125</f>
        <v>0
NIP. 0</v>
      </c>
      <c r="C124" s="45">
        <f>'Daftar Pegawai'!H121</f>
        <v>0</v>
      </c>
      <c r="D124" s="45">
        <f>'Daftar Pegawai'!D121</f>
        <v>0</v>
      </c>
      <c r="E124" s="56">
        <f>'Daftar Pegawai'!E121</f>
        <v>0</v>
      </c>
      <c r="F124" s="44">
        <f>'Daftar Pegawai'!F121</f>
        <v>0</v>
      </c>
      <c r="G124" s="57">
        <f>'Daftar Pegawai'!G121</f>
        <v>0</v>
      </c>
      <c r="H124" s="57">
        <f>Table5[[#This Row],[7]]*60%</f>
        <v>0</v>
      </c>
      <c r="I124" s="57">
        <f>'Daftar Pegawai'!G121*40%</f>
        <v>0</v>
      </c>
      <c r="J124" s="57">
        <f>Table5[[#This Row],[8]]+Table5[[#This Row],[9]]</f>
        <v>0</v>
      </c>
      <c r="K124" s="57">
        <f>Table57[[#This Row],[8]]+Table57[[#This Row],[12]]</f>
        <v>0</v>
      </c>
      <c r="L124" s="57">
        <f>Table5[[#This Row],[7]]-Table5[[#This Row],[11]]</f>
        <v>0</v>
      </c>
      <c r="M124" s="94">
        <f>IF(LEFT('Daftar Pegawai'!H121,3)="IV/",15%,
IF(LEFT('Daftar Pegawai'!H121,4)="III/",5%,
IF(LEFT('Daftar Pegawai'!H121,3)="II/",0%,
)
)
)</f>
        <v>0</v>
      </c>
      <c r="N124" s="57">
        <f>Table5[[#This Row],[12]]*Table5[[#This Row],[Column1]]</f>
        <v>0</v>
      </c>
      <c r="O124" s="57">
        <f>Table5[[#This Row],[12]]*1%</f>
        <v>0</v>
      </c>
      <c r="P124" s="57">
        <f>IFERROR(Table5[[#This Row],[12]]-Table5[[#This Row],[13]]-Table5[[#This Row],[14]],)</f>
        <v>0</v>
      </c>
      <c r="Q124" s="58" t="str">
        <f t="shared" si="3"/>
        <v>117.</v>
      </c>
      <c r="R124" s="59">
        <f>'Daftar Pegawai'!I121</f>
        <v>0</v>
      </c>
    </row>
    <row r="125" spans="1:18" s="88" customFormat="1" ht="54.95" customHeight="1" x14ac:dyDescent="0.25">
      <c r="A125" s="44" t="str">
        <f t="shared" si="2"/>
        <v>118.</v>
      </c>
      <c r="B125" s="43" t="str">
        <f>'Rekap Bulanan'!B126</f>
        <v>0
NIP. 0</v>
      </c>
      <c r="C125" s="45">
        <f>'Daftar Pegawai'!H122</f>
        <v>0</v>
      </c>
      <c r="D125" s="45">
        <f>'Daftar Pegawai'!D122</f>
        <v>0</v>
      </c>
      <c r="E125" s="56">
        <f>'Daftar Pegawai'!E122</f>
        <v>0</v>
      </c>
      <c r="F125" s="44">
        <f>'Daftar Pegawai'!F122</f>
        <v>0</v>
      </c>
      <c r="G125" s="57">
        <f>'Daftar Pegawai'!G122</f>
        <v>0</v>
      </c>
      <c r="H125" s="57">
        <f>Table5[[#This Row],[7]]*60%</f>
        <v>0</v>
      </c>
      <c r="I125" s="57">
        <f>'Daftar Pegawai'!G122*40%</f>
        <v>0</v>
      </c>
      <c r="J125" s="57">
        <f>Table5[[#This Row],[8]]+Table5[[#This Row],[9]]</f>
        <v>0</v>
      </c>
      <c r="K125" s="57">
        <f>Table57[[#This Row],[8]]+Table57[[#This Row],[12]]</f>
        <v>0</v>
      </c>
      <c r="L125" s="57">
        <f>Table5[[#This Row],[7]]-Table5[[#This Row],[11]]</f>
        <v>0</v>
      </c>
      <c r="M125" s="94">
        <f>IF(LEFT('Daftar Pegawai'!H122,3)="IV/",15%,
IF(LEFT('Daftar Pegawai'!H122,4)="III/",5%,
IF(LEFT('Daftar Pegawai'!H122,3)="II/",0%,
)
)
)</f>
        <v>0</v>
      </c>
      <c r="N125" s="57">
        <f>Table5[[#This Row],[12]]*Table5[[#This Row],[Column1]]</f>
        <v>0</v>
      </c>
      <c r="O125" s="57">
        <f>Table5[[#This Row],[12]]*1%</f>
        <v>0</v>
      </c>
      <c r="P125" s="57">
        <f>IFERROR(Table5[[#This Row],[12]]-Table5[[#This Row],[13]]-Table5[[#This Row],[14]],)</f>
        <v>0</v>
      </c>
      <c r="Q125" s="58" t="str">
        <f t="shared" si="3"/>
        <v>118.</v>
      </c>
      <c r="R125" s="59">
        <f>'Daftar Pegawai'!I122</f>
        <v>0</v>
      </c>
    </row>
    <row r="126" spans="1:18" s="88" customFormat="1" ht="54.95" customHeight="1" x14ac:dyDescent="0.25">
      <c r="A126" s="44" t="str">
        <f t="shared" si="2"/>
        <v>119.</v>
      </c>
      <c r="B126" s="43" t="str">
        <f>'Rekap Bulanan'!B127</f>
        <v>0
NIP. 0</v>
      </c>
      <c r="C126" s="45">
        <f>'Daftar Pegawai'!H123</f>
        <v>0</v>
      </c>
      <c r="D126" s="45">
        <f>'Daftar Pegawai'!D123</f>
        <v>0</v>
      </c>
      <c r="E126" s="56">
        <f>'Daftar Pegawai'!E123</f>
        <v>0</v>
      </c>
      <c r="F126" s="44">
        <f>'Daftar Pegawai'!F123</f>
        <v>0</v>
      </c>
      <c r="G126" s="57">
        <f>'Daftar Pegawai'!G123</f>
        <v>0</v>
      </c>
      <c r="H126" s="57">
        <f>Table5[[#This Row],[7]]*60%</f>
        <v>0</v>
      </c>
      <c r="I126" s="57">
        <f>'Daftar Pegawai'!G123*40%</f>
        <v>0</v>
      </c>
      <c r="J126" s="57">
        <f>Table5[[#This Row],[8]]+Table5[[#This Row],[9]]</f>
        <v>0</v>
      </c>
      <c r="K126" s="57">
        <f>Table57[[#This Row],[8]]+Table57[[#This Row],[12]]</f>
        <v>0</v>
      </c>
      <c r="L126" s="57">
        <f>Table5[[#This Row],[7]]-Table5[[#This Row],[11]]</f>
        <v>0</v>
      </c>
      <c r="M126" s="94">
        <f>IF(LEFT('Daftar Pegawai'!H123,3)="IV/",15%,
IF(LEFT('Daftar Pegawai'!H123,4)="III/",5%,
IF(LEFT('Daftar Pegawai'!H123,3)="II/",0%,
)
)
)</f>
        <v>0</v>
      </c>
      <c r="N126" s="57">
        <f>Table5[[#This Row],[12]]*Table5[[#This Row],[Column1]]</f>
        <v>0</v>
      </c>
      <c r="O126" s="57">
        <f>Table5[[#This Row],[12]]*1%</f>
        <v>0</v>
      </c>
      <c r="P126" s="57">
        <f>IFERROR(Table5[[#This Row],[12]]-Table5[[#This Row],[13]]-Table5[[#This Row],[14]],)</f>
        <v>0</v>
      </c>
      <c r="Q126" s="58" t="str">
        <f t="shared" si="3"/>
        <v>119.</v>
      </c>
      <c r="R126" s="59">
        <f>'Daftar Pegawai'!I123</f>
        <v>0</v>
      </c>
    </row>
    <row r="127" spans="1:18" s="88" customFormat="1" ht="54.95" customHeight="1" x14ac:dyDescent="0.25">
      <c r="A127" s="44" t="str">
        <f t="shared" si="2"/>
        <v>120.</v>
      </c>
      <c r="B127" s="43" t="str">
        <f>'Rekap Bulanan'!B128</f>
        <v>0
NIP. 0</v>
      </c>
      <c r="C127" s="45">
        <f>'Daftar Pegawai'!H124</f>
        <v>0</v>
      </c>
      <c r="D127" s="45">
        <f>'Daftar Pegawai'!D124</f>
        <v>0</v>
      </c>
      <c r="E127" s="56">
        <f>'Daftar Pegawai'!E124</f>
        <v>0</v>
      </c>
      <c r="F127" s="44">
        <f>'Daftar Pegawai'!F124</f>
        <v>0</v>
      </c>
      <c r="G127" s="57">
        <f>'Daftar Pegawai'!G124</f>
        <v>0</v>
      </c>
      <c r="H127" s="57">
        <f>Table5[[#This Row],[7]]*60%</f>
        <v>0</v>
      </c>
      <c r="I127" s="57">
        <f>'Daftar Pegawai'!G124*40%</f>
        <v>0</v>
      </c>
      <c r="J127" s="57">
        <f>Table5[[#This Row],[8]]+Table5[[#This Row],[9]]</f>
        <v>0</v>
      </c>
      <c r="K127" s="57">
        <f>Table57[[#This Row],[8]]+Table57[[#This Row],[12]]</f>
        <v>0</v>
      </c>
      <c r="L127" s="57">
        <f>Table5[[#This Row],[7]]-Table5[[#This Row],[11]]</f>
        <v>0</v>
      </c>
      <c r="M127" s="94">
        <f>IF(LEFT('Daftar Pegawai'!H124,3)="IV/",15%,
IF(LEFT('Daftar Pegawai'!H124,4)="III/",5%,
IF(LEFT('Daftar Pegawai'!H124,3)="II/",0%,
)
)
)</f>
        <v>0</v>
      </c>
      <c r="N127" s="57">
        <f>Table5[[#This Row],[12]]*Table5[[#This Row],[Column1]]</f>
        <v>0</v>
      </c>
      <c r="O127" s="57">
        <f>Table5[[#This Row],[12]]*1%</f>
        <v>0</v>
      </c>
      <c r="P127" s="57">
        <f>IFERROR(Table5[[#This Row],[12]]-Table5[[#This Row],[13]]-Table5[[#This Row],[14]],)</f>
        <v>0</v>
      </c>
      <c r="Q127" s="58" t="str">
        <f t="shared" si="3"/>
        <v>120.</v>
      </c>
      <c r="R127" s="59">
        <f>'Daftar Pegawai'!I124</f>
        <v>0</v>
      </c>
    </row>
    <row r="128" spans="1:18" s="88" customFormat="1" ht="54.95" customHeight="1" x14ac:dyDescent="0.25">
      <c r="A128" s="44" t="str">
        <f t="shared" si="2"/>
        <v>121.</v>
      </c>
      <c r="B128" s="43" t="str">
        <f>'Rekap Bulanan'!B129</f>
        <v>0
NIP. 0</v>
      </c>
      <c r="C128" s="45">
        <f>'Daftar Pegawai'!H125</f>
        <v>0</v>
      </c>
      <c r="D128" s="45">
        <f>'Daftar Pegawai'!D125</f>
        <v>0</v>
      </c>
      <c r="E128" s="56">
        <f>'Daftar Pegawai'!E125</f>
        <v>0</v>
      </c>
      <c r="F128" s="44">
        <f>'Daftar Pegawai'!F125</f>
        <v>0</v>
      </c>
      <c r="G128" s="57">
        <f>'Daftar Pegawai'!G125</f>
        <v>0</v>
      </c>
      <c r="H128" s="57">
        <f>Table5[[#This Row],[7]]*60%</f>
        <v>0</v>
      </c>
      <c r="I128" s="57">
        <f>'Daftar Pegawai'!G125*40%</f>
        <v>0</v>
      </c>
      <c r="J128" s="57">
        <f>Table5[[#This Row],[8]]+Table5[[#This Row],[9]]</f>
        <v>0</v>
      </c>
      <c r="K128" s="57">
        <f>Table57[[#This Row],[8]]+Table57[[#This Row],[12]]</f>
        <v>0</v>
      </c>
      <c r="L128" s="57">
        <f>Table5[[#This Row],[7]]-Table5[[#This Row],[11]]</f>
        <v>0</v>
      </c>
      <c r="M128" s="94">
        <f>IF(LEFT('Daftar Pegawai'!H125,3)="IV/",15%,
IF(LEFT('Daftar Pegawai'!H125,4)="III/",5%,
IF(LEFT('Daftar Pegawai'!H125,3)="II/",0%,
)
)
)</f>
        <v>0</v>
      </c>
      <c r="N128" s="57">
        <f>Table5[[#This Row],[12]]*Table5[[#This Row],[Column1]]</f>
        <v>0</v>
      </c>
      <c r="O128" s="57">
        <f>Table5[[#This Row],[12]]*1%</f>
        <v>0</v>
      </c>
      <c r="P128" s="57">
        <f>IFERROR(Table5[[#This Row],[12]]-Table5[[#This Row],[13]]-Table5[[#This Row],[14]],)</f>
        <v>0</v>
      </c>
      <c r="Q128" s="58" t="str">
        <f t="shared" si="3"/>
        <v>121.</v>
      </c>
      <c r="R128" s="59">
        <f>'Daftar Pegawai'!I125</f>
        <v>0</v>
      </c>
    </row>
    <row r="129" spans="1:18" s="88" customFormat="1" ht="54.95" customHeight="1" x14ac:dyDescent="0.25">
      <c r="A129" s="44" t="str">
        <f t="shared" si="2"/>
        <v>122.</v>
      </c>
      <c r="B129" s="43" t="str">
        <f>'Rekap Bulanan'!B130</f>
        <v>0
NIP. 0</v>
      </c>
      <c r="C129" s="45">
        <f>'Daftar Pegawai'!H126</f>
        <v>0</v>
      </c>
      <c r="D129" s="45">
        <f>'Daftar Pegawai'!D126</f>
        <v>0</v>
      </c>
      <c r="E129" s="56">
        <f>'Daftar Pegawai'!E126</f>
        <v>0</v>
      </c>
      <c r="F129" s="44">
        <f>'Daftar Pegawai'!F126</f>
        <v>0</v>
      </c>
      <c r="G129" s="57">
        <f>'Daftar Pegawai'!G126</f>
        <v>0</v>
      </c>
      <c r="H129" s="57">
        <f>Table5[[#This Row],[7]]*60%</f>
        <v>0</v>
      </c>
      <c r="I129" s="57">
        <f>'Daftar Pegawai'!G126*40%</f>
        <v>0</v>
      </c>
      <c r="J129" s="57">
        <f>Table5[[#This Row],[8]]+Table5[[#This Row],[9]]</f>
        <v>0</v>
      </c>
      <c r="K129" s="57">
        <f>Table57[[#This Row],[8]]+Table57[[#This Row],[12]]</f>
        <v>0</v>
      </c>
      <c r="L129" s="57">
        <f>Table5[[#This Row],[7]]-Table5[[#This Row],[11]]</f>
        <v>0</v>
      </c>
      <c r="M129" s="94">
        <f>IF(LEFT('Daftar Pegawai'!H126,3)="IV/",15%,
IF(LEFT('Daftar Pegawai'!H126,4)="III/",5%,
IF(LEFT('Daftar Pegawai'!H126,3)="II/",0%,
)
)
)</f>
        <v>0</v>
      </c>
      <c r="N129" s="57">
        <f>Table5[[#This Row],[12]]*Table5[[#This Row],[Column1]]</f>
        <v>0</v>
      </c>
      <c r="O129" s="57">
        <f>Table5[[#This Row],[12]]*1%</f>
        <v>0</v>
      </c>
      <c r="P129" s="57">
        <f>IFERROR(Table5[[#This Row],[12]]-Table5[[#This Row],[13]]-Table5[[#This Row],[14]],)</f>
        <v>0</v>
      </c>
      <c r="Q129" s="58" t="str">
        <f t="shared" si="3"/>
        <v>122.</v>
      </c>
      <c r="R129" s="59">
        <f>'Daftar Pegawai'!I126</f>
        <v>0</v>
      </c>
    </row>
    <row r="130" spans="1:18" s="88" customFormat="1" ht="54.95" customHeight="1" x14ac:dyDescent="0.25">
      <c r="A130" s="44" t="str">
        <f t="shared" si="2"/>
        <v>123.</v>
      </c>
      <c r="B130" s="43" t="str">
        <f>'Rekap Bulanan'!B131</f>
        <v>0
NIP. 0</v>
      </c>
      <c r="C130" s="45">
        <f>'Daftar Pegawai'!H127</f>
        <v>0</v>
      </c>
      <c r="D130" s="45">
        <f>'Daftar Pegawai'!D127</f>
        <v>0</v>
      </c>
      <c r="E130" s="56">
        <f>'Daftar Pegawai'!E127</f>
        <v>0</v>
      </c>
      <c r="F130" s="44">
        <f>'Daftar Pegawai'!F127</f>
        <v>0</v>
      </c>
      <c r="G130" s="57">
        <f>'Daftar Pegawai'!G127</f>
        <v>0</v>
      </c>
      <c r="H130" s="57">
        <f>Table5[[#This Row],[7]]*60%</f>
        <v>0</v>
      </c>
      <c r="I130" s="57">
        <f>'Daftar Pegawai'!G127*40%</f>
        <v>0</v>
      </c>
      <c r="J130" s="57">
        <f>Table5[[#This Row],[8]]+Table5[[#This Row],[9]]</f>
        <v>0</v>
      </c>
      <c r="K130" s="57">
        <f>Table57[[#This Row],[8]]+Table57[[#This Row],[12]]</f>
        <v>0</v>
      </c>
      <c r="L130" s="57">
        <f>Table5[[#This Row],[7]]-Table5[[#This Row],[11]]</f>
        <v>0</v>
      </c>
      <c r="M130" s="94">
        <f>IF(LEFT('Daftar Pegawai'!H127,3)="IV/",15%,
IF(LEFT('Daftar Pegawai'!H127,4)="III/",5%,
IF(LEFT('Daftar Pegawai'!H127,3)="II/",0%,
)
)
)</f>
        <v>0</v>
      </c>
      <c r="N130" s="57">
        <f>Table5[[#This Row],[12]]*Table5[[#This Row],[Column1]]</f>
        <v>0</v>
      </c>
      <c r="O130" s="57">
        <f>Table5[[#This Row],[12]]*1%</f>
        <v>0</v>
      </c>
      <c r="P130" s="57">
        <f>IFERROR(Table5[[#This Row],[12]]-Table5[[#This Row],[13]]-Table5[[#This Row],[14]],)</f>
        <v>0</v>
      </c>
      <c r="Q130" s="58" t="str">
        <f t="shared" si="3"/>
        <v>123.</v>
      </c>
      <c r="R130" s="59">
        <f>'Daftar Pegawai'!I127</f>
        <v>0</v>
      </c>
    </row>
    <row r="131" spans="1:18" s="88" customFormat="1" ht="54.95" customHeight="1" x14ac:dyDescent="0.25">
      <c r="A131" s="44" t="str">
        <f t="shared" si="2"/>
        <v>124.</v>
      </c>
      <c r="B131" s="43" t="str">
        <f>'Rekap Bulanan'!B132</f>
        <v>0
NIP. 0</v>
      </c>
      <c r="C131" s="45">
        <f>'Daftar Pegawai'!H128</f>
        <v>0</v>
      </c>
      <c r="D131" s="45">
        <f>'Daftar Pegawai'!D128</f>
        <v>0</v>
      </c>
      <c r="E131" s="56">
        <f>'Daftar Pegawai'!E128</f>
        <v>0</v>
      </c>
      <c r="F131" s="44">
        <f>'Daftar Pegawai'!F128</f>
        <v>0</v>
      </c>
      <c r="G131" s="57">
        <f>'Daftar Pegawai'!G128</f>
        <v>0</v>
      </c>
      <c r="H131" s="57">
        <f>Table5[[#This Row],[7]]*60%</f>
        <v>0</v>
      </c>
      <c r="I131" s="57">
        <f>'Daftar Pegawai'!G128*40%</f>
        <v>0</v>
      </c>
      <c r="J131" s="57">
        <f>Table5[[#This Row],[8]]+Table5[[#This Row],[9]]</f>
        <v>0</v>
      </c>
      <c r="K131" s="57">
        <f>Table57[[#This Row],[8]]+Table57[[#This Row],[12]]</f>
        <v>0</v>
      </c>
      <c r="L131" s="57">
        <f>Table5[[#This Row],[7]]-Table5[[#This Row],[11]]</f>
        <v>0</v>
      </c>
      <c r="M131" s="94">
        <f>IF(LEFT('Daftar Pegawai'!H128,3)="IV/",15%,
IF(LEFT('Daftar Pegawai'!H128,4)="III/",5%,
IF(LEFT('Daftar Pegawai'!H128,3)="II/",0%,
)
)
)</f>
        <v>0</v>
      </c>
      <c r="N131" s="57">
        <f>Table5[[#This Row],[12]]*Table5[[#This Row],[Column1]]</f>
        <v>0</v>
      </c>
      <c r="O131" s="57">
        <f>Table5[[#This Row],[12]]*1%</f>
        <v>0</v>
      </c>
      <c r="P131" s="57">
        <f>IFERROR(Table5[[#This Row],[12]]-Table5[[#This Row],[13]]-Table5[[#This Row],[14]],)</f>
        <v>0</v>
      </c>
      <c r="Q131" s="58" t="str">
        <f t="shared" si="3"/>
        <v>124.</v>
      </c>
      <c r="R131" s="59">
        <f>'Daftar Pegawai'!I128</f>
        <v>0</v>
      </c>
    </row>
    <row r="132" spans="1:18" s="88" customFormat="1" ht="54.95" customHeight="1" x14ac:dyDescent="0.25">
      <c r="A132" s="44" t="str">
        <f t="shared" si="2"/>
        <v>125.</v>
      </c>
      <c r="B132" s="43" t="str">
        <f>'Rekap Bulanan'!B133</f>
        <v>0
NIP. 0</v>
      </c>
      <c r="C132" s="45">
        <f>'Daftar Pegawai'!H129</f>
        <v>0</v>
      </c>
      <c r="D132" s="45">
        <f>'Daftar Pegawai'!D129</f>
        <v>0</v>
      </c>
      <c r="E132" s="56">
        <f>'Daftar Pegawai'!E129</f>
        <v>0</v>
      </c>
      <c r="F132" s="44">
        <f>'Daftar Pegawai'!F129</f>
        <v>0</v>
      </c>
      <c r="G132" s="57">
        <f>'Daftar Pegawai'!G129</f>
        <v>0</v>
      </c>
      <c r="H132" s="57">
        <f>Table5[[#This Row],[7]]*60%</f>
        <v>0</v>
      </c>
      <c r="I132" s="57">
        <f>'Daftar Pegawai'!G129*40%</f>
        <v>0</v>
      </c>
      <c r="J132" s="57">
        <f>Table5[[#This Row],[8]]+Table5[[#This Row],[9]]</f>
        <v>0</v>
      </c>
      <c r="K132" s="57">
        <f>Table57[[#This Row],[8]]+Table57[[#This Row],[12]]</f>
        <v>0</v>
      </c>
      <c r="L132" s="57">
        <f>Table5[[#This Row],[7]]-Table5[[#This Row],[11]]</f>
        <v>0</v>
      </c>
      <c r="M132" s="94">
        <f>IF(LEFT('Daftar Pegawai'!H129,3)="IV/",15%,
IF(LEFT('Daftar Pegawai'!H129,4)="III/",5%,
IF(LEFT('Daftar Pegawai'!H129,3)="II/",0%,
)
)
)</f>
        <v>0</v>
      </c>
      <c r="N132" s="57">
        <f>Table5[[#This Row],[12]]*Table5[[#This Row],[Column1]]</f>
        <v>0</v>
      </c>
      <c r="O132" s="57">
        <f>Table5[[#This Row],[12]]*1%</f>
        <v>0</v>
      </c>
      <c r="P132" s="57">
        <f>IFERROR(Table5[[#This Row],[12]]-Table5[[#This Row],[13]]-Table5[[#This Row],[14]],)</f>
        <v>0</v>
      </c>
      <c r="Q132" s="58" t="str">
        <f t="shared" si="3"/>
        <v>125.</v>
      </c>
      <c r="R132" s="59">
        <f>'Daftar Pegawai'!I129</f>
        <v>0</v>
      </c>
    </row>
    <row r="133" spans="1:18" s="88" customFormat="1" ht="54.95" customHeight="1" x14ac:dyDescent="0.25">
      <c r="A133" s="44" t="str">
        <f t="shared" si="2"/>
        <v>126.</v>
      </c>
      <c r="B133" s="43" t="str">
        <f>'Rekap Bulanan'!B134</f>
        <v>0
NIP. 0</v>
      </c>
      <c r="C133" s="45">
        <f>'Daftar Pegawai'!H130</f>
        <v>0</v>
      </c>
      <c r="D133" s="45">
        <f>'Daftar Pegawai'!D130</f>
        <v>0</v>
      </c>
      <c r="E133" s="56">
        <f>'Daftar Pegawai'!E130</f>
        <v>0</v>
      </c>
      <c r="F133" s="44">
        <f>'Daftar Pegawai'!F130</f>
        <v>0</v>
      </c>
      <c r="G133" s="57">
        <f>'Daftar Pegawai'!G130</f>
        <v>0</v>
      </c>
      <c r="H133" s="57">
        <f>Table5[[#This Row],[7]]*60%</f>
        <v>0</v>
      </c>
      <c r="I133" s="57">
        <f>'Daftar Pegawai'!G130*40%</f>
        <v>0</v>
      </c>
      <c r="J133" s="57">
        <f>Table5[[#This Row],[8]]+Table5[[#This Row],[9]]</f>
        <v>0</v>
      </c>
      <c r="K133" s="57">
        <f>Table57[[#This Row],[8]]+Table57[[#This Row],[12]]</f>
        <v>0</v>
      </c>
      <c r="L133" s="57">
        <f>Table5[[#This Row],[7]]-Table5[[#This Row],[11]]</f>
        <v>0</v>
      </c>
      <c r="M133" s="94">
        <f>IF(LEFT('Daftar Pegawai'!H130,3)="IV/",15%,
IF(LEFT('Daftar Pegawai'!H130,4)="III/",5%,
IF(LEFT('Daftar Pegawai'!H130,3)="II/",0%,
)
)
)</f>
        <v>0</v>
      </c>
      <c r="N133" s="57">
        <f>Table5[[#This Row],[12]]*Table5[[#This Row],[Column1]]</f>
        <v>0</v>
      </c>
      <c r="O133" s="57">
        <f>Table5[[#This Row],[12]]*1%</f>
        <v>0</v>
      </c>
      <c r="P133" s="57">
        <f>IFERROR(Table5[[#This Row],[12]]-Table5[[#This Row],[13]]-Table5[[#This Row],[14]],)</f>
        <v>0</v>
      </c>
      <c r="Q133" s="58" t="str">
        <f t="shared" si="3"/>
        <v>126.</v>
      </c>
      <c r="R133" s="59">
        <f>'Daftar Pegawai'!I130</f>
        <v>0</v>
      </c>
    </row>
    <row r="134" spans="1:18" s="88" customFormat="1" ht="54.95" customHeight="1" x14ac:dyDescent="0.25">
      <c r="A134" s="44" t="str">
        <f t="shared" si="2"/>
        <v>127.</v>
      </c>
      <c r="B134" s="43" t="str">
        <f>'Rekap Bulanan'!B135</f>
        <v>0
NIP. 0</v>
      </c>
      <c r="C134" s="45">
        <f>'Daftar Pegawai'!H131</f>
        <v>0</v>
      </c>
      <c r="D134" s="45">
        <f>'Daftar Pegawai'!D131</f>
        <v>0</v>
      </c>
      <c r="E134" s="56">
        <f>'Daftar Pegawai'!E131</f>
        <v>0</v>
      </c>
      <c r="F134" s="44">
        <f>'Daftar Pegawai'!F131</f>
        <v>0</v>
      </c>
      <c r="G134" s="57">
        <f>'Daftar Pegawai'!G131</f>
        <v>0</v>
      </c>
      <c r="H134" s="57">
        <f>Table5[[#This Row],[7]]*60%</f>
        <v>0</v>
      </c>
      <c r="I134" s="57">
        <f>'Daftar Pegawai'!G131*40%</f>
        <v>0</v>
      </c>
      <c r="J134" s="57">
        <f>Table5[[#This Row],[8]]+Table5[[#This Row],[9]]</f>
        <v>0</v>
      </c>
      <c r="K134" s="57">
        <f>Table57[[#This Row],[8]]+Table57[[#This Row],[12]]</f>
        <v>0</v>
      </c>
      <c r="L134" s="57">
        <f>Table5[[#This Row],[7]]-Table5[[#This Row],[11]]</f>
        <v>0</v>
      </c>
      <c r="M134" s="94">
        <f>IF(LEFT('Daftar Pegawai'!H131,3)="IV/",15%,
IF(LEFT('Daftar Pegawai'!H131,4)="III/",5%,
IF(LEFT('Daftar Pegawai'!H131,3)="II/",0%,
)
)
)</f>
        <v>0</v>
      </c>
      <c r="N134" s="57">
        <f>Table5[[#This Row],[12]]*Table5[[#This Row],[Column1]]</f>
        <v>0</v>
      </c>
      <c r="O134" s="57">
        <f>Table5[[#This Row],[12]]*1%</f>
        <v>0</v>
      </c>
      <c r="P134" s="57">
        <f>IFERROR(Table5[[#This Row],[12]]-Table5[[#This Row],[13]]-Table5[[#This Row],[14]],)</f>
        <v>0</v>
      </c>
      <c r="Q134" s="58" t="str">
        <f t="shared" si="3"/>
        <v>127.</v>
      </c>
      <c r="R134" s="59">
        <f>'Daftar Pegawai'!I131</f>
        <v>0</v>
      </c>
    </row>
    <row r="135" spans="1:18" s="88" customFormat="1" ht="54.95" customHeight="1" x14ac:dyDescent="0.25">
      <c r="A135" s="44" t="str">
        <f t="shared" si="2"/>
        <v>128.</v>
      </c>
      <c r="B135" s="43" t="str">
        <f>'Rekap Bulanan'!B136</f>
        <v>0
NIP. 0</v>
      </c>
      <c r="C135" s="45">
        <f>'Daftar Pegawai'!H132</f>
        <v>0</v>
      </c>
      <c r="D135" s="45">
        <f>'Daftar Pegawai'!D132</f>
        <v>0</v>
      </c>
      <c r="E135" s="56">
        <f>'Daftar Pegawai'!E132</f>
        <v>0</v>
      </c>
      <c r="F135" s="44">
        <f>'Daftar Pegawai'!F132</f>
        <v>0</v>
      </c>
      <c r="G135" s="57">
        <f>'Daftar Pegawai'!G132</f>
        <v>0</v>
      </c>
      <c r="H135" s="57">
        <f>Table5[[#This Row],[7]]*60%</f>
        <v>0</v>
      </c>
      <c r="I135" s="57">
        <f>'Daftar Pegawai'!G132*40%</f>
        <v>0</v>
      </c>
      <c r="J135" s="57">
        <f>Table5[[#This Row],[8]]+Table5[[#This Row],[9]]</f>
        <v>0</v>
      </c>
      <c r="K135" s="57">
        <f>Table57[[#This Row],[8]]+Table57[[#This Row],[12]]</f>
        <v>0</v>
      </c>
      <c r="L135" s="57">
        <f>Table5[[#This Row],[7]]-Table5[[#This Row],[11]]</f>
        <v>0</v>
      </c>
      <c r="M135" s="94">
        <f>IF(LEFT('Daftar Pegawai'!H132,3)="IV/",15%,
IF(LEFT('Daftar Pegawai'!H132,4)="III/",5%,
IF(LEFT('Daftar Pegawai'!H132,3)="II/",0%,
)
)
)</f>
        <v>0</v>
      </c>
      <c r="N135" s="57">
        <f>Table5[[#This Row],[12]]*Table5[[#This Row],[Column1]]</f>
        <v>0</v>
      </c>
      <c r="O135" s="57">
        <f>Table5[[#This Row],[12]]*1%</f>
        <v>0</v>
      </c>
      <c r="P135" s="57">
        <f>IFERROR(Table5[[#This Row],[12]]-Table5[[#This Row],[13]]-Table5[[#This Row],[14]],)</f>
        <v>0</v>
      </c>
      <c r="Q135" s="58" t="str">
        <f t="shared" si="3"/>
        <v>128.</v>
      </c>
      <c r="R135" s="59">
        <f>'Daftar Pegawai'!I132</f>
        <v>0</v>
      </c>
    </row>
    <row r="136" spans="1:18" s="88" customFormat="1" ht="54.95" customHeight="1" x14ac:dyDescent="0.25">
      <c r="A136" s="44" t="str">
        <f t="shared" si="2"/>
        <v>129.</v>
      </c>
      <c r="B136" s="43" t="str">
        <f>'Rekap Bulanan'!B137</f>
        <v>0
NIP. 0</v>
      </c>
      <c r="C136" s="45">
        <f>'Daftar Pegawai'!H133</f>
        <v>0</v>
      </c>
      <c r="D136" s="45">
        <f>'Daftar Pegawai'!D133</f>
        <v>0</v>
      </c>
      <c r="E136" s="56">
        <f>'Daftar Pegawai'!E133</f>
        <v>0</v>
      </c>
      <c r="F136" s="44">
        <f>'Daftar Pegawai'!F133</f>
        <v>0</v>
      </c>
      <c r="G136" s="57">
        <f>'Daftar Pegawai'!G133</f>
        <v>0</v>
      </c>
      <c r="H136" s="57">
        <f>Table5[[#This Row],[7]]*60%</f>
        <v>0</v>
      </c>
      <c r="I136" s="57">
        <f>'Daftar Pegawai'!G133*40%</f>
        <v>0</v>
      </c>
      <c r="J136" s="57">
        <f>Table5[[#This Row],[8]]+Table5[[#This Row],[9]]</f>
        <v>0</v>
      </c>
      <c r="K136" s="57">
        <f>Table57[[#This Row],[8]]+Table57[[#This Row],[12]]</f>
        <v>0</v>
      </c>
      <c r="L136" s="57">
        <f>Table5[[#This Row],[7]]-Table5[[#This Row],[11]]</f>
        <v>0</v>
      </c>
      <c r="M136" s="94">
        <f>IF(LEFT('Daftar Pegawai'!H133,3)="IV/",15%,
IF(LEFT('Daftar Pegawai'!H133,4)="III/",5%,
IF(LEFT('Daftar Pegawai'!H133,3)="II/",0%,
)
)
)</f>
        <v>0</v>
      </c>
      <c r="N136" s="57">
        <f>Table5[[#This Row],[12]]*Table5[[#This Row],[Column1]]</f>
        <v>0</v>
      </c>
      <c r="O136" s="57">
        <f>Table5[[#This Row],[12]]*1%</f>
        <v>0</v>
      </c>
      <c r="P136" s="57">
        <f>IFERROR(Table5[[#This Row],[12]]-Table5[[#This Row],[13]]-Table5[[#This Row],[14]],)</f>
        <v>0</v>
      </c>
      <c r="Q136" s="58" t="str">
        <f t="shared" si="3"/>
        <v>129.</v>
      </c>
      <c r="R136" s="59">
        <f>'Daftar Pegawai'!I133</f>
        <v>0</v>
      </c>
    </row>
    <row r="137" spans="1:18" s="88" customFormat="1" ht="54.95" customHeight="1" x14ac:dyDescent="0.25">
      <c r="A137" s="44" t="str">
        <f t="shared" ref="A137:A200" si="4">ROW()-7 &amp;"."</f>
        <v>130.</v>
      </c>
      <c r="B137" s="43" t="str">
        <f>'Rekap Bulanan'!B138</f>
        <v>0
NIP. 0</v>
      </c>
      <c r="C137" s="45">
        <f>'Daftar Pegawai'!H134</f>
        <v>0</v>
      </c>
      <c r="D137" s="45">
        <f>'Daftar Pegawai'!D134</f>
        <v>0</v>
      </c>
      <c r="E137" s="56">
        <f>'Daftar Pegawai'!E134</f>
        <v>0</v>
      </c>
      <c r="F137" s="44">
        <f>'Daftar Pegawai'!F134</f>
        <v>0</v>
      </c>
      <c r="G137" s="57">
        <f>'Daftar Pegawai'!G134</f>
        <v>0</v>
      </c>
      <c r="H137" s="57">
        <f>Table5[[#This Row],[7]]*60%</f>
        <v>0</v>
      </c>
      <c r="I137" s="57">
        <f>'Daftar Pegawai'!G134*40%</f>
        <v>0</v>
      </c>
      <c r="J137" s="57">
        <f>Table5[[#This Row],[8]]+Table5[[#This Row],[9]]</f>
        <v>0</v>
      </c>
      <c r="K137" s="57">
        <f>Table57[[#This Row],[8]]+Table57[[#This Row],[12]]</f>
        <v>0</v>
      </c>
      <c r="L137" s="57">
        <f>Table5[[#This Row],[7]]-Table5[[#This Row],[11]]</f>
        <v>0</v>
      </c>
      <c r="M137" s="94">
        <f>IF(LEFT('Daftar Pegawai'!H134,3)="IV/",15%,
IF(LEFT('Daftar Pegawai'!H134,4)="III/",5%,
IF(LEFT('Daftar Pegawai'!H134,3)="II/",0%,
)
)
)</f>
        <v>0</v>
      </c>
      <c r="N137" s="57">
        <f>Table5[[#This Row],[12]]*Table5[[#This Row],[Column1]]</f>
        <v>0</v>
      </c>
      <c r="O137" s="57">
        <f>Table5[[#This Row],[12]]*1%</f>
        <v>0</v>
      </c>
      <c r="P137" s="57">
        <f>IFERROR(Table5[[#This Row],[12]]-Table5[[#This Row],[13]]-Table5[[#This Row],[14]],)</f>
        <v>0</v>
      </c>
      <c r="Q137" s="58" t="str">
        <f t="shared" ref="Q137:Q200" si="5">$A137</f>
        <v>130.</v>
      </c>
      <c r="R137" s="59">
        <f>'Daftar Pegawai'!I134</f>
        <v>0</v>
      </c>
    </row>
    <row r="138" spans="1:18" s="88" customFormat="1" ht="54.95" customHeight="1" x14ac:dyDescent="0.25">
      <c r="A138" s="44" t="str">
        <f t="shared" si="4"/>
        <v>131.</v>
      </c>
      <c r="B138" s="43" t="str">
        <f>'Rekap Bulanan'!B139</f>
        <v>0
NIP. 0</v>
      </c>
      <c r="C138" s="45">
        <f>'Daftar Pegawai'!H135</f>
        <v>0</v>
      </c>
      <c r="D138" s="45">
        <f>'Daftar Pegawai'!D135</f>
        <v>0</v>
      </c>
      <c r="E138" s="56">
        <f>'Daftar Pegawai'!E135</f>
        <v>0</v>
      </c>
      <c r="F138" s="44">
        <f>'Daftar Pegawai'!F135</f>
        <v>0</v>
      </c>
      <c r="G138" s="57">
        <f>'Daftar Pegawai'!G135</f>
        <v>0</v>
      </c>
      <c r="H138" s="57">
        <f>Table5[[#This Row],[7]]*60%</f>
        <v>0</v>
      </c>
      <c r="I138" s="57">
        <f>'Daftar Pegawai'!G135*40%</f>
        <v>0</v>
      </c>
      <c r="J138" s="57">
        <f>Table5[[#This Row],[8]]+Table5[[#This Row],[9]]</f>
        <v>0</v>
      </c>
      <c r="K138" s="57">
        <f>Table57[[#This Row],[8]]+Table57[[#This Row],[12]]</f>
        <v>0</v>
      </c>
      <c r="L138" s="57">
        <f>Table5[[#This Row],[7]]-Table5[[#This Row],[11]]</f>
        <v>0</v>
      </c>
      <c r="M138" s="94">
        <f>IF(LEFT('Daftar Pegawai'!H135,3)="IV/",15%,
IF(LEFT('Daftar Pegawai'!H135,4)="III/",5%,
IF(LEFT('Daftar Pegawai'!H135,3)="II/",0%,
)
)
)</f>
        <v>0</v>
      </c>
      <c r="N138" s="57">
        <f>Table5[[#This Row],[12]]*Table5[[#This Row],[Column1]]</f>
        <v>0</v>
      </c>
      <c r="O138" s="57">
        <f>Table5[[#This Row],[12]]*1%</f>
        <v>0</v>
      </c>
      <c r="P138" s="57">
        <f>IFERROR(Table5[[#This Row],[12]]-Table5[[#This Row],[13]]-Table5[[#This Row],[14]],)</f>
        <v>0</v>
      </c>
      <c r="Q138" s="58" t="str">
        <f t="shared" si="5"/>
        <v>131.</v>
      </c>
      <c r="R138" s="59">
        <f>'Daftar Pegawai'!I135</f>
        <v>0</v>
      </c>
    </row>
    <row r="139" spans="1:18" s="88" customFormat="1" ht="54.95" customHeight="1" x14ac:dyDescent="0.25">
      <c r="A139" s="44" t="str">
        <f t="shared" si="4"/>
        <v>132.</v>
      </c>
      <c r="B139" s="43" t="str">
        <f>'Rekap Bulanan'!B140</f>
        <v>0
NIP. 0</v>
      </c>
      <c r="C139" s="45">
        <f>'Daftar Pegawai'!H136</f>
        <v>0</v>
      </c>
      <c r="D139" s="45">
        <f>'Daftar Pegawai'!D136</f>
        <v>0</v>
      </c>
      <c r="E139" s="56">
        <f>'Daftar Pegawai'!E136</f>
        <v>0</v>
      </c>
      <c r="F139" s="44">
        <f>'Daftar Pegawai'!F136</f>
        <v>0</v>
      </c>
      <c r="G139" s="57">
        <f>'Daftar Pegawai'!G136</f>
        <v>0</v>
      </c>
      <c r="H139" s="57">
        <f>Table5[[#This Row],[7]]*60%</f>
        <v>0</v>
      </c>
      <c r="I139" s="57">
        <f>'Daftar Pegawai'!G136*40%</f>
        <v>0</v>
      </c>
      <c r="J139" s="57">
        <f>Table5[[#This Row],[8]]+Table5[[#This Row],[9]]</f>
        <v>0</v>
      </c>
      <c r="K139" s="57">
        <f>Table57[[#This Row],[8]]+Table57[[#This Row],[12]]</f>
        <v>0</v>
      </c>
      <c r="L139" s="57">
        <f>Table5[[#This Row],[7]]-Table5[[#This Row],[11]]</f>
        <v>0</v>
      </c>
      <c r="M139" s="94">
        <f>IF(LEFT('Daftar Pegawai'!H136,3)="IV/",15%,
IF(LEFT('Daftar Pegawai'!H136,4)="III/",5%,
IF(LEFT('Daftar Pegawai'!H136,3)="II/",0%,
)
)
)</f>
        <v>0</v>
      </c>
      <c r="N139" s="57">
        <f>Table5[[#This Row],[12]]*Table5[[#This Row],[Column1]]</f>
        <v>0</v>
      </c>
      <c r="O139" s="57">
        <f>Table5[[#This Row],[12]]*1%</f>
        <v>0</v>
      </c>
      <c r="P139" s="57">
        <f>IFERROR(Table5[[#This Row],[12]]-Table5[[#This Row],[13]]-Table5[[#This Row],[14]],)</f>
        <v>0</v>
      </c>
      <c r="Q139" s="58" t="str">
        <f t="shared" si="5"/>
        <v>132.</v>
      </c>
      <c r="R139" s="59">
        <f>'Daftar Pegawai'!I136</f>
        <v>0</v>
      </c>
    </row>
    <row r="140" spans="1:18" s="88" customFormat="1" ht="54.95" customHeight="1" x14ac:dyDescent="0.25">
      <c r="A140" s="44" t="str">
        <f t="shared" si="4"/>
        <v>133.</v>
      </c>
      <c r="B140" s="43" t="str">
        <f>'Rekap Bulanan'!B141</f>
        <v>0
NIP. 0</v>
      </c>
      <c r="C140" s="45">
        <f>'Daftar Pegawai'!H137</f>
        <v>0</v>
      </c>
      <c r="D140" s="45">
        <f>'Daftar Pegawai'!D137</f>
        <v>0</v>
      </c>
      <c r="E140" s="56">
        <f>'Daftar Pegawai'!E137</f>
        <v>0</v>
      </c>
      <c r="F140" s="44">
        <f>'Daftar Pegawai'!F137</f>
        <v>0</v>
      </c>
      <c r="G140" s="57">
        <f>'Daftar Pegawai'!G137</f>
        <v>0</v>
      </c>
      <c r="H140" s="57">
        <f>Table5[[#This Row],[7]]*60%</f>
        <v>0</v>
      </c>
      <c r="I140" s="57">
        <f>'Daftar Pegawai'!G137*40%</f>
        <v>0</v>
      </c>
      <c r="J140" s="57">
        <f>Table5[[#This Row],[8]]+Table5[[#This Row],[9]]</f>
        <v>0</v>
      </c>
      <c r="K140" s="57">
        <f>Table57[[#This Row],[8]]+Table57[[#This Row],[12]]</f>
        <v>0</v>
      </c>
      <c r="L140" s="57">
        <f>Table5[[#This Row],[7]]-Table5[[#This Row],[11]]</f>
        <v>0</v>
      </c>
      <c r="M140" s="94">
        <f>IF(LEFT('Daftar Pegawai'!H137,3)="IV/",15%,
IF(LEFT('Daftar Pegawai'!H137,4)="III/",5%,
IF(LEFT('Daftar Pegawai'!H137,3)="II/",0%,
)
)
)</f>
        <v>0</v>
      </c>
      <c r="N140" s="57">
        <f>Table5[[#This Row],[12]]*Table5[[#This Row],[Column1]]</f>
        <v>0</v>
      </c>
      <c r="O140" s="57">
        <f>Table5[[#This Row],[12]]*1%</f>
        <v>0</v>
      </c>
      <c r="P140" s="57">
        <f>IFERROR(Table5[[#This Row],[12]]-Table5[[#This Row],[13]]-Table5[[#This Row],[14]],)</f>
        <v>0</v>
      </c>
      <c r="Q140" s="58" t="str">
        <f t="shared" si="5"/>
        <v>133.</v>
      </c>
      <c r="R140" s="59">
        <f>'Daftar Pegawai'!I137</f>
        <v>0</v>
      </c>
    </row>
    <row r="141" spans="1:18" s="88" customFormat="1" ht="54.95" customHeight="1" x14ac:dyDescent="0.25">
      <c r="A141" s="44" t="str">
        <f t="shared" si="4"/>
        <v>134.</v>
      </c>
      <c r="B141" s="43" t="str">
        <f>'Rekap Bulanan'!B142</f>
        <v>0
NIP. 0</v>
      </c>
      <c r="C141" s="45">
        <f>'Daftar Pegawai'!H138</f>
        <v>0</v>
      </c>
      <c r="D141" s="45">
        <f>'Daftar Pegawai'!D138</f>
        <v>0</v>
      </c>
      <c r="E141" s="56">
        <f>'Daftar Pegawai'!E138</f>
        <v>0</v>
      </c>
      <c r="F141" s="44">
        <f>'Daftar Pegawai'!F138</f>
        <v>0</v>
      </c>
      <c r="G141" s="57">
        <f>'Daftar Pegawai'!G138</f>
        <v>0</v>
      </c>
      <c r="H141" s="57">
        <f>Table5[[#This Row],[7]]*60%</f>
        <v>0</v>
      </c>
      <c r="I141" s="57">
        <f>'Daftar Pegawai'!G138*40%</f>
        <v>0</v>
      </c>
      <c r="J141" s="57">
        <f>Table5[[#This Row],[8]]+Table5[[#This Row],[9]]</f>
        <v>0</v>
      </c>
      <c r="K141" s="57">
        <f>Table57[[#This Row],[8]]+Table57[[#This Row],[12]]</f>
        <v>0</v>
      </c>
      <c r="L141" s="57">
        <f>Table5[[#This Row],[7]]-Table5[[#This Row],[11]]</f>
        <v>0</v>
      </c>
      <c r="M141" s="94">
        <f>IF(LEFT('Daftar Pegawai'!H138,3)="IV/",15%,
IF(LEFT('Daftar Pegawai'!H138,4)="III/",5%,
IF(LEFT('Daftar Pegawai'!H138,3)="II/",0%,
)
)
)</f>
        <v>0</v>
      </c>
      <c r="N141" s="57">
        <f>Table5[[#This Row],[12]]*Table5[[#This Row],[Column1]]</f>
        <v>0</v>
      </c>
      <c r="O141" s="57">
        <f>Table5[[#This Row],[12]]*1%</f>
        <v>0</v>
      </c>
      <c r="P141" s="57">
        <f>IFERROR(Table5[[#This Row],[12]]-Table5[[#This Row],[13]]-Table5[[#This Row],[14]],)</f>
        <v>0</v>
      </c>
      <c r="Q141" s="58" t="str">
        <f t="shared" si="5"/>
        <v>134.</v>
      </c>
      <c r="R141" s="59">
        <f>'Daftar Pegawai'!I138</f>
        <v>0</v>
      </c>
    </row>
    <row r="142" spans="1:18" s="88" customFormat="1" ht="54.95" customHeight="1" x14ac:dyDescent="0.25">
      <c r="A142" s="44" t="str">
        <f t="shared" si="4"/>
        <v>135.</v>
      </c>
      <c r="B142" s="43" t="str">
        <f>'Rekap Bulanan'!B143</f>
        <v>0
NIP. 0</v>
      </c>
      <c r="C142" s="45">
        <f>'Daftar Pegawai'!H139</f>
        <v>0</v>
      </c>
      <c r="D142" s="45">
        <f>'Daftar Pegawai'!D139</f>
        <v>0</v>
      </c>
      <c r="E142" s="56">
        <f>'Daftar Pegawai'!E139</f>
        <v>0</v>
      </c>
      <c r="F142" s="44">
        <f>'Daftar Pegawai'!F139</f>
        <v>0</v>
      </c>
      <c r="G142" s="57">
        <f>'Daftar Pegawai'!G139</f>
        <v>0</v>
      </c>
      <c r="H142" s="57">
        <f>Table5[[#This Row],[7]]*60%</f>
        <v>0</v>
      </c>
      <c r="I142" s="57">
        <f>'Daftar Pegawai'!G139*40%</f>
        <v>0</v>
      </c>
      <c r="J142" s="57">
        <f>Table5[[#This Row],[8]]+Table5[[#This Row],[9]]</f>
        <v>0</v>
      </c>
      <c r="K142" s="57">
        <f>Table57[[#This Row],[8]]+Table57[[#This Row],[12]]</f>
        <v>0</v>
      </c>
      <c r="L142" s="57">
        <f>Table5[[#This Row],[7]]-Table5[[#This Row],[11]]</f>
        <v>0</v>
      </c>
      <c r="M142" s="94">
        <f>IF(LEFT('Daftar Pegawai'!H139,3)="IV/",15%,
IF(LEFT('Daftar Pegawai'!H139,4)="III/",5%,
IF(LEFT('Daftar Pegawai'!H139,3)="II/",0%,
)
)
)</f>
        <v>0</v>
      </c>
      <c r="N142" s="57">
        <f>Table5[[#This Row],[12]]*Table5[[#This Row],[Column1]]</f>
        <v>0</v>
      </c>
      <c r="O142" s="57">
        <f>Table5[[#This Row],[12]]*1%</f>
        <v>0</v>
      </c>
      <c r="P142" s="57">
        <f>IFERROR(Table5[[#This Row],[12]]-Table5[[#This Row],[13]]-Table5[[#This Row],[14]],)</f>
        <v>0</v>
      </c>
      <c r="Q142" s="58" t="str">
        <f t="shared" si="5"/>
        <v>135.</v>
      </c>
      <c r="R142" s="59">
        <f>'Daftar Pegawai'!I139</f>
        <v>0</v>
      </c>
    </row>
    <row r="143" spans="1:18" s="88" customFormat="1" ht="54.95" customHeight="1" x14ac:dyDescent="0.25">
      <c r="A143" s="44" t="str">
        <f t="shared" si="4"/>
        <v>136.</v>
      </c>
      <c r="B143" s="43" t="str">
        <f>'Rekap Bulanan'!B144</f>
        <v>0
NIP. 0</v>
      </c>
      <c r="C143" s="45">
        <f>'Daftar Pegawai'!H140</f>
        <v>0</v>
      </c>
      <c r="D143" s="45">
        <f>'Daftar Pegawai'!D140</f>
        <v>0</v>
      </c>
      <c r="E143" s="56">
        <f>'Daftar Pegawai'!E140</f>
        <v>0</v>
      </c>
      <c r="F143" s="44">
        <f>'Daftar Pegawai'!F140</f>
        <v>0</v>
      </c>
      <c r="G143" s="57">
        <f>'Daftar Pegawai'!G140</f>
        <v>0</v>
      </c>
      <c r="H143" s="57">
        <f>Table5[[#This Row],[7]]*60%</f>
        <v>0</v>
      </c>
      <c r="I143" s="57">
        <f>'Daftar Pegawai'!G140*40%</f>
        <v>0</v>
      </c>
      <c r="J143" s="57">
        <f>Table5[[#This Row],[8]]+Table5[[#This Row],[9]]</f>
        <v>0</v>
      </c>
      <c r="K143" s="57">
        <f>Table57[[#This Row],[8]]+Table57[[#This Row],[12]]</f>
        <v>0</v>
      </c>
      <c r="L143" s="57">
        <f>Table5[[#This Row],[7]]-Table5[[#This Row],[11]]</f>
        <v>0</v>
      </c>
      <c r="M143" s="94">
        <f>IF(LEFT('Daftar Pegawai'!H140,3)="IV/",15%,
IF(LEFT('Daftar Pegawai'!H140,4)="III/",5%,
IF(LEFT('Daftar Pegawai'!H140,3)="II/",0%,
)
)
)</f>
        <v>0</v>
      </c>
      <c r="N143" s="57">
        <f>Table5[[#This Row],[12]]*Table5[[#This Row],[Column1]]</f>
        <v>0</v>
      </c>
      <c r="O143" s="57">
        <f>Table5[[#This Row],[12]]*1%</f>
        <v>0</v>
      </c>
      <c r="P143" s="57">
        <f>IFERROR(Table5[[#This Row],[12]]-Table5[[#This Row],[13]]-Table5[[#This Row],[14]],)</f>
        <v>0</v>
      </c>
      <c r="Q143" s="58" t="str">
        <f t="shared" si="5"/>
        <v>136.</v>
      </c>
      <c r="R143" s="59">
        <f>'Daftar Pegawai'!I140</f>
        <v>0</v>
      </c>
    </row>
    <row r="144" spans="1:18" s="88" customFormat="1" ht="54.95" customHeight="1" x14ac:dyDescent="0.25">
      <c r="A144" s="44" t="str">
        <f t="shared" si="4"/>
        <v>137.</v>
      </c>
      <c r="B144" s="43" t="str">
        <f>'Rekap Bulanan'!B145</f>
        <v>0
NIP. 0</v>
      </c>
      <c r="C144" s="45">
        <f>'Daftar Pegawai'!H141</f>
        <v>0</v>
      </c>
      <c r="D144" s="45">
        <f>'Daftar Pegawai'!D141</f>
        <v>0</v>
      </c>
      <c r="E144" s="56">
        <f>'Daftar Pegawai'!E141</f>
        <v>0</v>
      </c>
      <c r="F144" s="44">
        <f>'Daftar Pegawai'!F141</f>
        <v>0</v>
      </c>
      <c r="G144" s="57">
        <f>'Daftar Pegawai'!G141</f>
        <v>0</v>
      </c>
      <c r="H144" s="57">
        <f>Table5[[#This Row],[7]]*60%</f>
        <v>0</v>
      </c>
      <c r="I144" s="57">
        <f>'Daftar Pegawai'!G141*40%</f>
        <v>0</v>
      </c>
      <c r="J144" s="57">
        <f>Table5[[#This Row],[8]]+Table5[[#This Row],[9]]</f>
        <v>0</v>
      </c>
      <c r="K144" s="57">
        <f>Table57[[#This Row],[8]]+Table57[[#This Row],[12]]</f>
        <v>0</v>
      </c>
      <c r="L144" s="57">
        <f>Table5[[#This Row],[7]]-Table5[[#This Row],[11]]</f>
        <v>0</v>
      </c>
      <c r="M144" s="94">
        <f>IF(LEFT('Daftar Pegawai'!H141,3)="IV/",15%,
IF(LEFT('Daftar Pegawai'!H141,4)="III/",5%,
IF(LEFT('Daftar Pegawai'!H141,3)="II/",0%,
)
)
)</f>
        <v>0</v>
      </c>
      <c r="N144" s="57">
        <f>Table5[[#This Row],[12]]*Table5[[#This Row],[Column1]]</f>
        <v>0</v>
      </c>
      <c r="O144" s="57">
        <f>Table5[[#This Row],[12]]*1%</f>
        <v>0</v>
      </c>
      <c r="P144" s="57">
        <f>IFERROR(Table5[[#This Row],[12]]-Table5[[#This Row],[13]]-Table5[[#This Row],[14]],)</f>
        <v>0</v>
      </c>
      <c r="Q144" s="58" t="str">
        <f t="shared" si="5"/>
        <v>137.</v>
      </c>
      <c r="R144" s="59">
        <f>'Daftar Pegawai'!I141</f>
        <v>0</v>
      </c>
    </row>
    <row r="145" spans="1:18" s="88" customFormat="1" ht="54.95" customHeight="1" x14ac:dyDescent="0.25">
      <c r="A145" s="44" t="str">
        <f t="shared" si="4"/>
        <v>138.</v>
      </c>
      <c r="B145" s="43" t="str">
        <f>'Rekap Bulanan'!B146</f>
        <v>0
NIP. 0</v>
      </c>
      <c r="C145" s="45">
        <f>'Daftar Pegawai'!H142</f>
        <v>0</v>
      </c>
      <c r="D145" s="45">
        <f>'Daftar Pegawai'!D142</f>
        <v>0</v>
      </c>
      <c r="E145" s="56">
        <f>'Daftar Pegawai'!E142</f>
        <v>0</v>
      </c>
      <c r="F145" s="44">
        <f>'Daftar Pegawai'!F142</f>
        <v>0</v>
      </c>
      <c r="G145" s="57">
        <f>'Daftar Pegawai'!G142</f>
        <v>0</v>
      </c>
      <c r="H145" s="57">
        <f>Table5[[#This Row],[7]]*60%</f>
        <v>0</v>
      </c>
      <c r="I145" s="57">
        <f>'Daftar Pegawai'!G142*40%</f>
        <v>0</v>
      </c>
      <c r="J145" s="57">
        <f>Table5[[#This Row],[8]]+Table5[[#This Row],[9]]</f>
        <v>0</v>
      </c>
      <c r="K145" s="57">
        <f>Table57[[#This Row],[8]]+Table57[[#This Row],[12]]</f>
        <v>0</v>
      </c>
      <c r="L145" s="57">
        <f>Table5[[#This Row],[7]]-Table5[[#This Row],[11]]</f>
        <v>0</v>
      </c>
      <c r="M145" s="94">
        <f>IF(LEFT('Daftar Pegawai'!H142,3)="IV/",15%,
IF(LEFT('Daftar Pegawai'!H142,4)="III/",5%,
IF(LEFT('Daftar Pegawai'!H142,3)="II/",0%,
)
)
)</f>
        <v>0</v>
      </c>
      <c r="N145" s="57">
        <f>Table5[[#This Row],[12]]*Table5[[#This Row],[Column1]]</f>
        <v>0</v>
      </c>
      <c r="O145" s="57">
        <f>Table5[[#This Row],[12]]*1%</f>
        <v>0</v>
      </c>
      <c r="P145" s="57">
        <f>IFERROR(Table5[[#This Row],[12]]-Table5[[#This Row],[13]]-Table5[[#This Row],[14]],)</f>
        <v>0</v>
      </c>
      <c r="Q145" s="58" t="str">
        <f t="shared" si="5"/>
        <v>138.</v>
      </c>
      <c r="R145" s="59">
        <f>'Daftar Pegawai'!I142</f>
        <v>0</v>
      </c>
    </row>
    <row r="146" spans="1:18" s="88" customFormat="1" ht="54.95" customHeight="1" x14ac:dyDescent="0.25">
      <c r="A146" s="44" t="str">
        <f t="shared" si="4"/>
        <v>139.</v>
      </c>
      <c r="B146" s="43" t="str">
        <f>'Rekap Bulanan'!B147</f>
        <v>0
NIP. 0</v>
      </c>
      <c r="C146" s="45">
        <f>'Daftar Pegawai'!H143</f>
        <v>0</v>
      </c>
      <c r="D146" s="45">
        <f>'Daftar Pegawai'!D143</f>
        <v>0</v>
      </c>
      <c r="E146" s="56">
        <f>'Daftar Pegawai'!E143</f>
        <v>0</v>
      </c>
      <c r="F146" s="44">
        <f>'Daftar Pegawai'!F143</f>
        <v>0</v>
      </c>
      <c r="G146" s="57">
        <f>'Daftar Pegawai'!G143</f>
        <v>0</v>
      </c>
      <c r="H146" s="57">
        <f>Table5[[#This Row],[7]]*60%</f>
        <v>0</v>
      </c>
      <c r="I146" s="57">
        <f>'Daftar Pegawai'!G143*40%</f>
        <v>0</v>
      </c>
      <c r="J146" s="57">
        <f>Table5[[#This Row],[8]]+Table5[[#This Row],[9]]</f>
        <v>0</v>
      </c>
      <c r="K146" s="57">
        <f>Table57[[#This Row],[8]]+Table57[[#This Row],[12]]</f>
        <v>0</v>
      </c>
      <c r="L146" s="57">
        <f>Table5[[#This Row],[7]]-Table5[[#This Row],[11]]</f>
        <v>0</v>
      </c>
      <c r="M146" s="94">
        <f>IF(LEFT('Daftar Pegawai'!H143,3)="IV/",15%,
IF(LEFT('Daftar Pegawai'!H143,4)="III/",5%,
IF(LEFT('Daftar Pegawai'!H143,3)="II/",0%,
)
)
)</f>
        <v>0</v>
      </c>
      <c r="N146" s="57">
        <f>Table5[[#This Row],[12]]*Table5[[#This Row],[Column1]]</f>
        <v>0</v>
      </c>
      <c r="O146" s="57">
        <f>Table5[[#This Row],[12]]*1%</f>
        <v>0</v>
      </c>
      <c r="P146" s="57">
        <f>IFERROR(Table5[[#This Row],[12]]-Table5[[#This Row],[13]]-Table5[[#This Row],[14]],)</f>
        <v>0</v>
      </c>
      <c r="Q146" s="58" t="str">
        <f t="shared" si="5"/>
        <v>139.</v>
      </c>
      <c r="R146" s="59">
        <f>'Daftar Pegawai'!I143</f>
        <v>0</v>
      </c>
    </row>
    <row r="147" spans="1:18" s="88" customFormat="1" ht="54.95" customHeight="1" x14ac:dyDescent="0.25">
      <c r="A147" s="44" t="str">
        <f t="shared" si="4"/>
        <v>140.</v>
      </c>
      <c r="B147" s="43" t="str">
        <f>'Rekap Bulanan'!B148</f>
        <v>0
NIP. 0</v>
      </c>
      <c r="C147" s="45">
        <f>'Daftar Pegawai'!H144</f>
        <v>0</v>
      </c>
      <c r="D147" s="45">
        <f>'Daftar Pegawai'!D144</f>
        <v>0</v>
      </c>
      <c r="E147" s="56">
        <f>'Daftar Pegawai'!E144</f>
        <v>0</v>
      </c>
      <c r="F147" s="44">
        <f>'Daftar Pegawai'!F144</f>
        <v>0</v>
      </c>
      <c r="G147" s="57">
        <f>'Daftar Pegawai'!G144</f>
        <v>0</v>
      </c>
      <c r="H147" s="57">
        <f>Table5[[#This Row],[7]]*60%</f>
        <v>0</v>
      </c>
      <c r="I147" s="57">
        <f>'Daftar Pegawai'!G144*40%</f>
        <v>0</v>
      </c>
      <c r="J147" s="57">
        <f>Table5[[#This Row],[8]]+Table5[[#This Row],[9]]</f>
        <v>0</v>
      </c>
      <c r="K147" s="57">
        <f>Table57[[#This Row],[8]]+Table57[[#This Row],[12]]</f>
        <v>0</v>
      </c>
      <c r="L147" s="57">
        <f>Table5[[#This Row],[7]]-Table5[[#This Row],[11]]</f>
        <v>0</v>
      </c>
      <c r="M147" s="94">
        <f>IF(LEFT('Daftar Pegawai'!H144,3)="IV/",15%,
IF(LEFT('Daftar Pegawai'!H144,4)="III/",5%,
IF(LEFT('Daftar Pegawai'!H144,3)="II/",0%,
)
)
)</f>
        <v>0</v>
      </c>
      <c r="N147" s="57">
        <f>Table5[[#This Row],[12]]*Table5[[#This Row],[Column1]]</f>
        <v>0</v>
      </c>
      <c r="O147" s="57">
        <f>Table5[[#This Row],[12]]*1%</f>
        <v>0</v>
      </c>
      <c r="P147" s="57">
        <f>IFERROR(Table5[[#This Row],[12]]-Table5[[#This Row],[13]]-Table5[[#This Row],[14]],)</f>
        <v>0</v>
      </c>
      <c r="Q147" s="58" t="str">
        <f t="shared" si="5"/>
        <v>140.</v>
      </c>
      <c r="R147" s="59">
        <f>'Daftar Pegawai'!I144</f>
        <v>0</v>
      </c>
    </row>
    <row r="148" spans="1:18" s="88" customFormat="1" ht="54.95" customHeight="1" x14ac:dyDescent="0.25">
      <c r="A148" s="44" t="str">
        <f t="shared" si="4"/>
        <v>141.</v>
      </c>
      <c r="B148" s="43" t="str">
        <f>'Rekap Bulanan'!B149</f>
        <v>0
NIP. 0</v>
      </c>
      <c r="C148" s="45">
        <f>'Daftar Pegawai'!H145</f>
        <v>0</v>
      </c>
      <c r="D148" s="45">
        <f>'Daftar Pegawai'!D145</f>
        <v>0</v>
      </c>
      <c r="E148" s="56">
        <f>'Daftar Pegawai'!E145</f>
        <v>0</v>
      </c>
      <c r="F148" s="44">
        <f>'Daftar Pegawai'!F145</f>
        <v>0</v>
      </c>
      <c r="G148" s="57">
        <f>'Daftar Pegawai'!G145</f>
        <v>0</v>
      </c>
      <c r="H148" s="57">
        <f>Table5[[#This Row],[7]]*60%</f>
        <v>0</v>
      </c>
      <c r="I148" s="57">
        <f>'Daftar Pegawai'!G145*40%</f>
        <v>0</v>
      </c>
      <c r="J148" s="57">
        <f>Table5[[#This Row],[8]]+Table5[[#This Row],[9]]</f>
        <v>0</v>
      </c>
      <c r="K148" s="57">
        <f>Table57[[#This Row],[8]]+Table57[[#This Row],[12]]</f>
        <v>0</v>
      </c>
      <c r="L148" s="57">
        <f>Table5[[#This Row],[7]]-Table5[[#This Row],[11]]</f>
        <v>0</v>
      </c>
      <c r="M148" s="94">
        <f>IF(LEFT('Daftar Pegawai'!H145,3)="IV/",15%,
IF(LEFT('Daftar Pegawai'!H145,4)="III/",5%,
IF(LEFT('Daftar Pegawai'!H145,3)="II/",0%,
)
)
)</f>
        <v>0</v>
      </c>
      <c r="N148" s="57">
        <f>Table5[[#This Row],[12]]*Table5[[#This Row],[Column1]]</f>
        <v>0</v>
      </c>
      <c r="O148" s="57">
        <f>Table5[[#This Row],[12]]*1%</f>
        <v>0</v>
      </c>
      <c r="P148" s="57">
        <f>IFERROR(Table5[[#This Row],[12]]-Table5[[#This Row],[13]]-Table5[[#This Row],[14]],)</f>
        <v>0</v>
      </c>
      <c r="Q148" s="58" t="str">
        <f t="shared" si="5"/>
        <v>141.</v>
      </c>
      <c r="R148" s="59">
        <f>'Daftar Pegawai'!I145</f>
        <v>0</v>
      </c>
    </row>
    <row r="149" spans="1:18" s="88" customFormat="1" ht="54.95" customHeight="1" x14ac:dyDescent="0.25">
      <c r="A149" s="44" t="str">
        <f t="shared" si="4"/>
        <v>142.</v>
      </c>
      <c r="B149" s="43" t="str">
        <f>'Rekap Bulanan'!B150</f>
        <v>0
NIP. 0</v>
      </c>
      <c r="C149" s="45">
        <f>'Daftar Pegawai'!H146</f>
        <v>0</v>
      </c>
      <c r="D149" s="45">
        <f>'Daftar Pegawai'!D146</f>
        <v>0</v>
      </c>
      <c r="E149" s="56">
        <f>'Daftar Pegawai'!E146</f>
        <v>0</v>
      </c>
      <c r="F149" s="44">
        <f>'Daftar Pegawai'!F146</f>
        <v>0</v>
      </c>
      <c r="G149" s="57">
        <f>'Daftar Pegawai'!G146</f>
        <v>0</v>
      </c>
      <c r="H149" s="57">
        <f>Table5[[#This Row],[7]]*60%</f>
        <v>0</v>
      </c>
      <c r="I149" s="57">
        <f>'Daftar Pegawai'!G146*40%</f>
        <v>0</v>
      </c>
      <c r="J149" s="57">
        <f>Table5[[#This Row],[8]]+Table5[[#This Row],[9]]</f>
        <v>0</v>
      </c>
      <c r="K149" s="57">
        <f>Table57[[#This Row],[8]]+Table57[[#This Row],[12]]</f>
        <v>0</v>
      </c>
      <c r="L149" s="57">
        <f>Table5[[#This Row],[7]]-Table5[[#This Row],[11]]</f>
        <v>0</v>
      </c>
      <c r="M149" s="94">
        <f>IF(LEFT('Daftar Pegawai'!H146,3)="IV/",15%,
IF(LEFT('Daftar Pegawai'!H146,4)="III/",5%,
IF(LEFT('Daftar Pegawai'!H146,3)="II/",0%,
)
)
)</f>
        <v>0</v>
      </c>
      <c r="N149" s="57">
        <f>Table5[[#This Row],[12]]*Table5[[#This Row],[Column1]]</f>
        <v>0</v>
      </c>
      <c r="O149" s="57">
        <f>Table5[[#This Row],[12]]*1%</f>
        <v>0</v>
      </c>
      <c r="P149" s="57">
        <f>IFERROR(Table5[[#This Row],[12]]-Table5[[#This Row],[13]]-Table5[[#This Row],[14]],)</f>
        <v>0</v>
      </c>
      <c r="Q149" s="58" t="str">
        <f t="shared" si="5"/>
        <v>142.</v>
      </c>
      <c r="R149" s="59">
        <f>'Daftar Pegawai'!I146</f>
        <v>0</v>
      </c>
    </row>
    <row r="150" spans="1:18" s="88" customFormat="1" ht="54.95" customHeight="1" x14ac:dyDescent="0.25">
      <c r="A150" s="44" t="str">
        <f t="shared" si="4"/>
        <v>143.</v>
      </c>
      <c r="B150" s="43" t="str">
        <f>'Rekap Bulanan'!B151</f>
        <v>0
NIP. 0</v>
      </c>
      <c r="C150" s="45">
        <f>'Daftar Pegawai'!H147</f>
        <v>0</v>
      </c>
      <c r="D150" s="45">
        <f>'Daftar Pegawai'!D147</f>
        <v>0</v>
      </c>
      <c r="E150" s="56">
        <f>'Daftar Pegawai'!E147</f>
        <v>0</v>
      </c>
      <c r="F150" s="44">
        <f>'Daftar Pegawai'!F147</f>
        <v>0</v>
      </c>
      <c r="G150" s="57">
        <f>'Daftar Pegawai'!G147</f>
        <v>0</v>
      </c>
      <c r="H150" s="57">
        <f>Table5[[#This Row],[7]]*60%</f>
        <v>0</v>
      </c>
      <c r="I150" s="57">
        <f>'Daftar Pegawai'!G147*40%</f>
        <v>0</v>
      </c>
      <c r="J150" s="57">
        <f>Table5[[#This Row],[8]]+Table5[[#This Row],[9]]</f>
        <v>0</v>
      </c>
      <c r="K150" s="57">
        <f>Table57[[#This Row],[8]]+Table57[[#This Row],[12]]</f>
        <v>0</v>
      </c>
      <c r="L150" s="57">
        <f>Table5[[#This Row],[7]]-Table5[[#This Row],[11]]</f>
        <v>0</v>
      </c>
      <c r="M150" s="94">
        <f>IF(LEFT('Daftar Pegawai'!H147,3)="IV/",15%,
IF(LEFT('Daftar Pegawai'!H147,4)="III/",5%,
IF(LEFT('Daftar Pegawai'!H147,3)="II/",0%,
)
)
)</f>
        <v>0</v>
      </c>
      <c r="N150" s="57">
        <f>Table5[[#This Row],[12]]*Table5[[#This Row],[Column1]]</f>
        <v>0</v>
      </c>
      <c r="O150" s="57">
        <f>Table5[[#This Row],[12]]*1%</f>
        <v>0</v>
      </c>
      <c r="P150" s="57">
        <f>IFERROR(Table5[[#This Row],[12]]-Table5[[#This Row],[13]]-Table5[[#This Row],[14]],)</f>
        <v>0</v>
      </c>
      <c r="Q150" s="58" t="str">
        <f t="shared" si="5"/>
        <v>143.</v>
      </c>
      <c r="R150" s="59">
        <f>'Daftar Pegawai'!I147</f>
        <v>0</v>
      </c>
    </row>
    <row r="151" spans="1:18" s="88" customFormat="1" ht="54.95" customHeight="1" x14ac:dyDescent="0.25">
      <c r="A151" s="44" t="str">
        <f t="shared" si="4"/>
        <v>144.</v>
      </c>
      <c r="B151" s="43" t="str">
        <f>'Rekap Bulanan'!B152</f>
        <v>0
NIP. 0</v>
      </c>
      <c r="C151" s="45">
        <f>'Daftar Pegawai'!H148</f>
        <v>0</v>
      </c>
      <c r="D151" s="45">
        <f>'Daftar Pegawai'!D148</f>
        <v>0</v>
      </c>
      <c r="E151" s="56">
        <f>'Daftar Pegawai'!E148</f>
        <v>0</v>
      </c>
      <c r="F151" s="44">
        <f>'Daftar Pegawai'!F148</f>
        <v>0</v>
      </c>
      <c r="G151" s="57">
        <f>'Daftar Pegawai'!G148</f>
        <v>0</v>
      </c>
      <c r="H151" s="57">
        <f>Table5[[#This Row],[7]]*60%</f>
        <v>0</v>
      </c>
      <c r="I151" s="57">
        <f>'Daftar Pegawai'!G148*40%</f>
        <v>0</v>
      </c>
      <c r="J151" s="57">
        <f>Table5[[#This Row],[8]]+Table5[[#This Row],[9]]</f>
        <v>0</v>
      </c>
      <c r="K151" s="57">
        <f>Table57[[#This Row],[8]]+Table57[[#This Row],[12]]</f>
        <v>0</v>
      </c>
      <c r="L151" s="57">
        <f>Table5[[#This Row],[7]]-Table5[[#This Row],[11]]</f>
        <v>0</v>
      </c>
      <c r="M151" s="94">
        <f>IF(LEFT('Daftar Pegawai'!H148,3)="IV/",15%,
IF(LEFT('Daftar Pegawai'!H148,4)="III/",5%,
IF(LEFT('Daftar Pegawai'!H148,3)="II/",0%,
)
)
)</f>
        <v>0</v>
      </c>
      <c r="N151" s="57">
        <f>Table5[[#This Row],[12]]*Table5[[#This Row],[Column1]]</f>
        <v>0</v>
      </c>
      <c r="O151" s="57">
        <f>Table5[[#This Row],[12]]*1%</f>
        <v>0</v>
      </c>
      <c r="P151" s="57">
        <f>IFERROR(Table5[[#This Row],[12]]-Table5[[#This Row],[13]]-Table5[[#This Row],[14]],)</f>
        <v>0</v>
      </c>
      <c r="Q151" s="58" t="str">
        <f t="shared" si="5"/>
        <v>144.</v>
      </c>
      <c r="R151" s="59">
        <f>'Daftar Pegawai'!I148</f>
        <v>0</v>
      </c>
    </row>
    <row r="152" spans="1:18" s="88" customFormat="1" ht="54.95" customHeight="1" x14ac:dyDescent="0.25">
      <c r="A152" s="44" t="str">
        <f t="shared" si="4"/>
        <v>145.</v>
      </c>
      <c r="B152" s="43" t="str">
        <f>'Rekap Bulanan'!B153</f>
        <v>0
NIP. 0</v>
      </c>
      <c r="C152" s="45">
        <f>'Daftar Pegawai'!H149</f>
        <v>0</v>
      </c>
      <c r="D152" s="45">
        <f>'Daftar Pegawai'!D149</f>
        <v>0</v>
      </c>
      <c r="E152" s="56">
        <f>'Daftar Pegawai'!E149</f>
        <v>0</v>
      </c>
      <c r="F152" s="44">
        <f>'Daftar Pegawai'!F149</f>
        <v>0</v>
      </c>
      <c r="G152" s="57">
        <f>'Daftar Pegawai'!G149</f>
        <v>0</v>
      </c>
      <c r="H152" s="57">
        <f>Table5[[#This Row],[7]]*60%</f>
        <v>0</v>
      </c>
      <c r="I152" s="57">
        <f>'Daftar Pegawai'!G149*40%</f>
        <v>0</v>
      </c>
      <c r="J152" s="57">
        <f>Table5[[#This Row],[8]]+Table5[[#This Row],[9]]</f>
        <v>0</v>
      </c>
      <c r="K152" s="57">
        <f>Table57[[#This Row],[8]]+Table57[[#This Row],[12]]</f>
        <v>0</v>
      </c>
      <c r="L152" s="57">
        <f>Table5[[#This Row],[7]]-Table5[[#This Row],[11]]</f>
        <v>0</v>
      </c>
      <c r="M152" s="94">
        <f>IF(LEFT('Daftar Pegawai'!H149,3)="IV/",15%,
IF(LEFT('Daftar Pegawai'!H149,4)="III/",5%,
IF(LEFT('Daftar Pegawai'!H149,3)="II/",0%,
)
)
)</f>
        <v>0</v>
      </c>
      <c r="N152" s="57">
        <f>Table5[[#This Row],[12]]*Table5[[#This Row],[Column1]]</f>
        <v>0</v>
      </c>
      <c r="O152" s="57">
        <f>Table5[[#This Row],[12]]*1%</f>
        <v>0</v>
      </c>
      <c r="P152" s="57">
        <f>IFERROR(Table5[[#This Row],[12]]-Table5[[#This Row],[13]]-Table5[[#This Row],[14]],)</f>
        <v>0</v>
      </c>
      <c r="Q152" s="58" t="str">
        <f t="shared" si="5"/>
        <v>145.</v>
      </c>
      <c r="R152" s="59">
        <f>'Daftar Pegawai'!I149</f>
        <v>0</v>
      </c>
    </row>
    <row r="153" spans="1:18" s="88" customFormat="1" ht="54.95" customHeight="1" x14ac:dyDescent="0.25">
      <c r="A153" s="44" t="str">
        <f t="shared" si="4"/>
        <v>146.</v>
      </c>
      <c r="B153" s="43" t="str">
        <f>'Rekap Bulanan'!B154</f>
        <v>0
NIP. 0</v>
      </c>
      <c r="C153" s="45">
        <f>'Daftar Pegawai'!H150</f>
        <v>0</v>
      </c>
      <c r="D153" s="45">
        <f>'Daftar Pegawai'!D150</f>
        <v>0</v>
      </c>
      <c r="E153" s="56">
        <f>'Daftar Pegawai'!E150</f>
        <v>0</v>
      </c>
      <c r="F153" s="44">
        <f>'Daftar Pegawai'!F150</f>
        <v>0</v>
      </c>
      <c r="G153" s="57">
        <f>'Daftar Pegawai'!G150</f>
        <v>0</v>
      </c>
      <c r="H153" s="57">
        <f>Table5[[#This Row],[7]]*60%</f>
        <v>0</v>
      </c>
      <c r="I153" s="57">
        <f>'Daftar Pegawai'!G150*40%</f>
        <v>0</v>
      </c>
      <c r="J153" s="57">
        <f>Table5[[#This Row],[8]]+Table5[[#This Row],[9]]</f>
        <v>0</v>
      </c>
      <c r="K153" s="57">
        <f>Table57[[#This Row],[8]]+Table57[[#This Row],[12]]</f>
        <v>0</v>
      </c>
      <c r="L153" s="57">
        <f>Table5[[#This Row],[7]]-Table5[[#This Row],[11]]</f>
        <v>0</v>
      </c>
      <c r="M153" s="94">
        <f>IF(LEFT('Daftar Pegawai'!H150,3)="IV/",15%,
IF(LEFT('Daftar Pegawai'!H150,4)="III/",5%,
IF(LEFT('Daftar Pegawai'!H150,3)="II/",0%,
)
)
)</f>
        <v>0</v>
      </c>
      <c r="N153" s="57">
        <f>Table5[[#This Row],[12]]*Table5[[#This Row],[Column1]]</f>
        <v>0</v>
      </c>
      <c r="O153" s="57">
        <f>Table5[[#This Row],[12]]*1%</f>
        <v>0</v>
      </c>
      <c r="P153" s="57">
        <f>IFERROR(Table5[[#This Row],[12]]-Table5[[#This Row],[13]]-Table5[[#This Row],[14]],)</f>
        <v>0</v>
      </c>
      <c r="Q153" s="58" t="str">
        <f t="shared" si="5"/>
        <v>146.</v>
      </c>
      <c r="R153" s="59">
        <f>'Daftar Pegawai'!I150</f>
        <v>0</v>
      </c>
    </row>
    <row r="154" spans="1:18" s="88" customFormat="1" ht="54.95" customHeight="1" x14ac:dyDescent="0.25">
      <c r="A154" s="44" t="str">
        <f t="shared" si="4"/>
        <v>147.</v>
      </c>
      <c r="B154" s="43" t="str">
        <f>'Rekap Bulanan'!B155</f>
        <v>0
NIP. 0</v>
      </c>
      <c r="C154" s="45">
        <f>'Daftar Pegawai'!H151</f>
        <v>0</v>
      </c>
      <c r="D154" s="45">
        <f>'Daftar Pegawai'!D151</f>
        <v>0</v>
      </c>
      <c r="E154" s="56">
        <f>'Daftar Pegawai'!E151</f>
        <v>0</v>
      </c>
      <c r="F154" s="44">
        <f>'Daftar Pegawai'!F151</f>
        <v>0</v>
      </c>
      <c r="G154" s="57">
        <f>'Daftar Pegawai'!G151</f>
        <v>0</v>
      </c>
      <c r="H154" s="57">
        <f>Table5[[#This Row],[7]]*60%</f>
        <v>0</v>
      </c>
      <c r="I154" s="57">
        <f>'Daftar Pegawai'!G151*40%</f>
        <v>0</v>
      </c>
      <c r="J154" s="57">
        <f>Table5[[#This Row],[8]]+Table5[[#This Row],[9]]</f>
        <v>0</v>
      </c>
      <c r="K154" s="57">
        <f>Table57[[#This Row],[8]]+Table57[[#This Row],[12]]</f>
        <v>0</v>
      </c>
      <c r="L154" s="57">
        <f>Table5[[#This Row],[7]]-Table5[[#This Row],[11]]</f>
        <v>0</v>
      </c>
      <c r="M154" s="94">
        <f>IF(LEFT('Daftar Pegawai'!H151,3)="IV/",15%,
IF(LEFT('Daftar Pegawai'!H151,4)="III/",5%,
IF(LEFT('Daftar Pegawai'!H151,3)="II/",0%,
)
)
)</f>
        <v>0</v>
      </c>
      <c r="N154" s="57">
        <f>Table5[[#This Row],[12]]*Table5[[#This Row],[Column1]]</f>
        <v>0</v>
      </c>
      <c r="O154" s="57">
        <f>Table5[[#This Row],[12]]*1%</f>
        <v>0</v>
      </c>
      <c r="P154" s="57">
        <f>IFERROR(Table5[[#This Row],[12]]-Table5[[#This Row],[13]]-Table5[[#This Row],[14]],)</f>
        <v>0</v>
      </c>
      <c r="Q154" s="58" t="str">
        <f t="shared" si="5"/>
        <v>147.</v>
      </c>
      <c r="R154" s="59">
        <f>'Daftar Pegawai'!I151</f>
        <v>0</v>
      </c>
    </row>
    <row r="155" spans="1:18" s="88" customFormat="1" ht="54.95" customHeight="1" x14ac:dyDescent="0.25">
      <c r="A155" s="44" t="str">
        <f t="shared" si="4"/>
        <v>148.</v>
      </c>
      <c r="B155" s="43" t="str">
        <f>'Rekap Bulanan'!B156</f>
        <v>0
NIP. 0</v>
      </c>
      <c r="C155" s="45">
        <f>'Daftar Pegawai'!H152</f>
        <v>0</v>
      </c>
      <c r="D155" s="45">
        <f>'Daftar Pegawai'!D152</f>
        <v>0</v>
      </c>
      <c r="E155" s="56">
        <f>'Daftar Pegawai'!E152</f>
        <v>0</v>
      </c>
      <c r="F155" s="44">
        <f>'Daftar Pegawai'!F152</f>
        <v>0</v>
      </c>
      <c r="G155" s="57">
        <f>'Daftar Pegawai'!G152</f>
        <v>0</v>
      </c>
      <c r="H155" s="57">
        <f>Table5[[#This Row],[7]]*60%</f>
        <v>0</v>
      </c>
      <c r="I155" s="57">
        <f>'Daftar Pegawai'!G152*40%</f>
        <v>0</v>
      </c>
      <c r="J155" s="57">
        <f>Table5[[#This Row],[8]]+Table5[[#This Row],[9]]</f>
        <v>0</v>
      </c>
      <c r="K155" s="57">
        <f>Table57[[#This Row],[8]]+Table57[[#This Row],[12]]</f>
        <v>0</v>
      </c>
      <c r="L155" s="57">
        <f>Table5[[#This Row],[7]]-Table5[[#This Row],[11]]</f>
        <v>0</v>
      </c>
      <c r="M155" s="94">
        <f>IF(LEFT('Daftar Pegawai'!H152,3)="IV/",15%,
IF(LEFT('Daftar Pegawai'!H152,4)="III/",5%,
IF(LEFT('Daftar Pegawai'!H152,3)="II/",0%,
)
)
)</f>
        <v>0</v>
      </c>
      <c r="N155" s="57">
        <f>Table5[[#This Row],[12]]*Table5[[#This Row],[Column1]]</f>
        <v>0</v>
      </c>
      <c r="O155" s="57">
        <f>Table5[[#This Row],[12]]*1%</f>
        <v>0</v>
      </c>
      <c r="P155" s="57">
        <f>IFERROR(Table5[[#This Row],[12]]-Table5[[#This Row],[13]]-Table5[[#This Row],[14]],)</f>
        <v>0</v>
      </c>
      <c r="Q155" s="58" t="str">
        <f t="shared" si="5"/>
        <v>148.</v>
      </c>
      <c r="R155" s="59">
        <f>'Daftar Pegawai'!I152</f>
        <v>0</v>
      </c>
    </row>
    <row r="156" spans="1:18" s="88" customFormat="1" ht="54.95" customHeight="1" x14ac:dyDescent="0.25">
      <c r="A156" s="44" t="str">
        <f t="shared" si="4"/>
        <v>149.</v>
      </c>
      <c r="B156" s="43" t="str">
        <f>'Rekap Bulanan'!B157</f>
        <v>0
NIP. 0</v>
      </c>
      <c r="C156" s="45">
        <f>'Daftar Pegawai'!H153</f>
        <v>0</v>
      </c>
      <c r="D156" s="45">
        <f>'Daftar Pegawai'!D153</f>
        <v>0</v>
      </c>
      <c r="E156" s="56">
        <f>'Daftar Pegawai'!E153</f>
        <v>0</v>
      </c>
      <c r="F156" s="44">
        <f>'Daftar Pegawai'!F153</f>
        <v>0</v>
      </c>
      <c r="G156" s="57">
        <f>'Daftar Pegawai'!G153</f>
        <v>0</v>
      </c>
      <c r="H156" s="57">
        <f>Table5[[#This Row],[7]]*60%</f>
        <v>0</v>
      </c>
      <c r="I156" s="57">
        <f>'Daftar Pegawai'!G153*40%</f>
        <v>0</v>
      </c>
      <c r="J156" s="57">
        <f>Table5[[#This Row],[8]]+Table5[[#This Row],[9]]</f>
        <v>0</v>
      </c>
      <c r="K156" s="57">
        <f>Table57[[#This Row],[8]]+Table57[[#This Row],[12]]</f>
        <v>0</v>
      </c>
      <c r="L156" s="57">
        <f>Table5[[#This Row],[7]]-Table5[[#This Row],[11]]</f>
        <v>0</v>
      </c>
      <c r="M156" s="94">
        <f>IF(LEFT('Daftar Pegawai'!H153,3)="IV/",15%,
IF(LEFT('Daftar Pegawai'!H153,4)="III/",5%,
IF(LEFT('Daftar Pegawai'!H153,3)="II/",0%,
)
)
)</f>
        <v>0</v>
      </c>
      <c r="N156" s="57">
        <f>Table5[[#This Row],[12]]*Table5[[#This Row],[Column1]]</f>
        <v>0</v>
      </c>
      <c r="O156" s="57">
        <f>Table5[[#This Row],[12]]*1%</f>
        <v>0</v>
      </c>
      <c r="P156" s="57">
        <f>IFERROR(Table5[[#This Row],[12]]-Table5[[#This Row],[13]]-Table5[[#This Row],[14]],)</f>
        <v>0</v>
      </c>
      <c r="Q156" s="58" t="str">
        <f t="shared" si="5"/>
        <v>149.</v>
      </c>
      <c r="R156" s="59">
        <f>'Daftar Pegawai'!I153</f>
        <v>0</v>
      </c>
    </row>
    <row r="157" spans="1:18" s="88" customFormat="1" ht="54.95" customHeight="1" x14ac:dyDescent="0.25">
      <c r="A157" s="44" t="str">
        <f t="shared" si="4"/>
        <v>150.</v>
      </c>
      <c r="B157" s="43" t="str">
        <f>'Rekap Bulanan'!B158</f>
        <v>0
NIP. 0</v>
      </c>
      <c r="C157" s="45">
        <f>'Daftar Pegawai'!H154</f>
        <v>0</v>
      </c>
      <c r="D157" s="45">
        <f>'Daftar Pegawai'!D154</f>
        <v>0</v>
      </c>
      <c r="E157" s="56">
        <f>'Daftar Pegawai'!E154</f>
        <v>0</v>
      </c>
      <c r="F157" s="44">
        <f>'Daftar Pegawai'!F154</f>
        <v>0</v>
      </c>
      <c r="G157" s="57">
        <f>'Daftar Pegawai'!G154</f>
        <v>0</v>
      </c>
      <c r="H157" s="57">
        <f>Table5[[#This Row],[7]]*60%</f>
        <v>0</v>
      </c>
      <c r="I157" s="57">
        <f>'Daftar Pegawai'!G154*40%</f>
        <v>0</v>
      </c>
      <c r="J157" s="57">
        <f>Table5[[#This Row],[8]]+Table5[[#This Row],[9]]</f>
        <v>0</v>
      </c>
      <c r="K157" s="57">
        <f>Table57[[#This Row],[8]]+Table57[[#This Row],[12]]</f>
        <v>0</v>
      </c>
      <c r="L157" s="57">
        <f>Table5[[#This Row],[7]]-Table5[[#This Row],[11]]</f>
        <v>0</v>
      </c>
      <c r="M157" s="94">
        <f>IF(LEFT('Daftar Pegawai'!H154,3)="IV/",15%,
IF(LEFT('Daftar Pegawai'!H154,4)="III/",5%,
IF(LEFT('Daftar Pegawai'!H154,3)="II/",0%,
)
)
)</f>
        <v>0</v>
      </c>
      <c r="N157" s="57">
        <f>Table5[[#This Row],[12]]*Table5[[#This Row],[Column1]]</f>
        <v>0</v>
      </c>
      <c r="O157" s="57">
        <f>Table5[[#This Row],[12]]*1%</f>
        <v>0</v>
      </c>
      <c r="P157" s="57">
        <f>IFERROR(Table5[[#This Row],[12]]-Table5[[#This Row],[13]]-Table5[[#This Row],[14]],)</f>
        <v>0</v>
      </c>
      <c r="Q157" s="58" t="str">
        <f t="shared" si="5"/>
        <v>150.</v>
      </c>
      <c r="R157" s="59">
        <f>'Daftar Pegawai'!I154</f>
        <v>0</v>
      </c>
    </row>
    <row r="158" spans="1:18" s="88" customFormat="1" ht="54.95" customHeight="1" x14ac:dyDescent="0.25">
      <c r="A158" s="44" t="str">
        <f t="shared" si="4"/>
        <v>151.</v>
      </c>
      <c r="B158" s="43" t="str">
        <f>'Rekap Bulanan'!B159</f>
        <v>0
NIP. 0</v>
      </c>
      <c r="C158" s="45">
        <f>'Daftar Pegawai'!H155</f>
        <v>0</v>
      </c>
      <c r="D158" s="45">
        <f>'Daftar Pegawai'!D155</f>
        <v>0</v>
      </c>
      <c r="E158" s="56">
        <f>'Daftar Pegawai'!E155</f>
        <v>0</v>
      </c>
      <c r="F158" s="44">
        <f>'Daftar Pegawai'!F155</f>
        <v>0</v>
      </c>
      <c r="G158" s="57">
        <f>'Daftar Pegawai'!G155</f>
        <v>0</v>
      </c>
      <c r="H158" s="57">
        <f>Table5[[#This Row],[7]]*60%</f>
        <v>0</v>
      </c>
      <c r="I158" s="57">
        <f>'Daftar Pegawai'!G155*40%</f>
        <v>0</v>
      </c>
      <c r="J158" s="57">
        <f>Table5[[#This Row],[8]]+Table5[[#This Row],[9]]</f>
        <v>0</v>
      </c>
      <c r="K158" s="57">
        <f>Table57[[#This Row],[8]]+Table57[[#This Row],[12]]</f>
        <v>0</v>
      </c>
      <c r="L158" s="57">
        <f>Table5[[#This Row],[7]]-Table5[[#This Row],[11]]</f>
        <v>0</v>
      </c>
      <c r="M158" s="94">
        <f>IF(LEFT('Daftar Pegawai'!H155,3)="IV/",15%,
IF(LEFT('Daftar Pegawai'!H155,4)="III/",5%,
IF(LEFT('Daftar Pegawai'!H155,3)="II/",0%,
)
)
)</f>
        <v>0</v>
      </c>
      <c r="N158" s="57">
        <f>Table5[[#This Row],[12]]*Table5[[#This Row],[Column1]]</f>
        <v>0</v>
      </c>
      <c r="O158" s="57">
        <f>Table5[[#This Row],[12]]*1%</f>
        <v>0</v>
      </c>
      <c r="P158" s="57">
        <f>IFERROR(Table5[[#This Row],[12]]-Table5[[#This Row],[13]]-Table5[[#This Row],[14]],)</f>
        <v>0</v>
      </c>
      <c r="Q158" s="58" t="str">
        <f t="shared" si="5"/>
        <v>151.</v>
      </c>
      <c r="R158" s="59">
        <f>'Daftar Pegawai'!I155</f>
        <v>0</v>
      </c>
    </row>
    <row r="159" spans="1:18" s="88" customFormat="1" ht="54.95" customHeight="1" x14ac:dyDescent="0.25">
      <c r="A159" s="44" t="str">
        <f t="shared" si="4"/>
        <v>152.</v>
      </c>
      <c r="B159" s="43" t="str">
        <f>'Rekap Bulanan'!B160</f>
        <v>0
NIP. 0</v>
      </c>
      <c r="C159" s="45">
        <f>'Daftar Pegawai'!H156</f>
        <v>0</v>
      </c>
      <c r="D159" s="45">
        <f>'Daftar Pegawai'!D156</f>
        <v>0</v>
      </c>
      <c r="E159" s="56">
        <f>'Daftar Pegawai'!E156</f>
        <v>0</v>
      </c>
      <c r="F159" s="44">
        <f>'Daftar Pegawai'!F156</f>
        <v>0</v>
      </c>
      <c r="G159" s="57">
        <f>'Daftar Pegawai'!G156</f>
        <v>0</v>
      </c>
      <c r="H159" s="57">
        <f>Table5[[#This Row],[7]]*60%</f>
        <v>0</v>
      </c>
      <c r="I159" s="57">
        <f>'Daftar Pegawai'!G156*40%</f>
        <v>0</v>
      </c>
      <c r="J159" s="57">
        <f>Table5[[#This Row],[8]]+Table5[[#This Row],[9]]</f>
        <v>0</v>
      </c>
      <c r="K159" s="57">
        <f>Table57[[#This Row],[8]]+Table57[[#This Row],[12]]</f>
        <v>0</v>
      </c>
      <c r="L159" s="57">
        <f>Table5[[#This Row],[7]]-Table5[[#This Row],[11]]</f>
        <v>0</v>
      </c>
      <c r="M159" s="94">
        <f>IF(LEFT('Daftar Pegawai'!H156,3)="IV/",15%,
IF(LEFT('Daftar Pegawai'!H156,4)="III/",5%,
IF(LEFT('Daftar Pegawai'!H156,3)="II/",0%,
)
)
)</f>
        <v>0</v>
      </c>
      <c r="N159" s="57">
        <f>Table5[[#This Row],[12]]*Table5[[#This Row],[Column1]]</f>
        <v>0</v>
      </c>
      <c r="O159" s="57">
        <f>Table5[[#This Row],[12]]*1%</f>
        <v>0</v>
      </c>
      <c r="P159" s="57">
        <f>IFERROR(Table5[[#This Row],[12]]-Table5[[#This Row],[13]]-Table5[[#This Row],[14]],)</f>
        <v>0</v>
      </c>
      <c r="Q159" s="58" t="str">
        <f t="shared" si="5"/>
        <v>152.</v>
      </c>
      <c r="R159" s="59">
        <f>'Daftar Pegawai'!I156</f>
        <v>0</v>
      </c>
    </row>
    <row r="160" spans="1:18" s="88" customFormat="1" ht="54.95" customHeight="1" x14ac:dyDescent="0.25">
      <c r="A160" s="44" t="str">
        <f t="shared" si="4"/>
        <v>153.</v>
      </c>
      <c r="B160" s="43" t="str">
        <f>'Rekap Bulanan'!B161</f>
        <v>0
NIP. 0</v>
      </c>
      <c r="C160" s="45">
        <f>'Daftar Pegawai'!H157</f>
        <v>0</v>
      </c>
      <c r="D160" s="45">
        <f>'Daftar Pegawai'!D157</f>
        <v>0</v>
      </c>
      <c r="E160" s="56">
        <f>'Daftar Pegawai'!E157</f>
        <v>0</v>
      </c>
      <c r="F160" s="44">
        <f>'Daftar Pegawai'!F157</f>
        <v>0</v>
      </c>
      <c r="G160" s="57">
        <f>'Daftar Pegawai'!G157</f>
        <v>0</v>
      </c>
      <c r="H160" s="57">
        <f>Table5[[#This Row],[7]]*60%</f>
        <v>0</v>
      </c>
      <c r="I160" s="57">
        <f>'Daftar Pegawai'!G157*40%</f>
        <v>0</v>
      </c>
      <c r="J160" s="57">
        <f>Table5[[#This Row],[8]]+Table5[[#This Row],[9]]</f>
        <v>0</v>
      </c>
      <c r="K160" s="57">
        <f>Table57[[#This Row],[8]]+Table57[[#This Row],[12]]</f>
        <v>0</v>
      </c>
      <c r="L160" s="57">
        <f>Table5[[#This Row],[7]]-Table5[[#This Row],[11]]</f>
        <v>0</v>
      </c>
      <c r="M160" s="94">
        <f>IF(LEFT('Daftar Pegawai'!H157,3)="IV/",15%,
IF(LEFT('Daftar Pegawai'!H157,4)="III/",5%,
IF(LEFT('Daftar Pegawai'!H157,3)="II/",0%,
)
)
)</f>
        <v>0</v>
      </c>
      <c r="N160" s="57">
        <f>Table5[[#This Row],[12]]*Table5[[#This Row],[Column1]]</f>
        <v>0</v>
      </c>
      <c r="O160" s="57">
        <f>Table5[[#This Row],[12]]*1%</f>
        <v>0</v>
      </c>
      <c r="P160" s="57">
        <f>IFERROR(Table5[[#This Row],[12]]-Table5[[#This Row],[13]]-Table5[[#This Row],[14]],)</f>
        <v>0</v>
      </c>
      <c r="Q160" s="58" t="str">
        <f t="shared" si="5"/>
        <v>153.</v>
      </c>
      <c r="R160" s="59">
        <f>'Daftar Pegawai'!I157</f>
        <v>0</v>
      </c>
    </row>
    <row r="161" spans="1:18" s="88" customFormat="1" ht="54.95" customHeight="1" x14ac:dyDescent="0.25">
      <c r="A161" s="44" t="str">
        <f t="shared" si="4"/>
        <v>154.</v>
      </c>
      <c r="B161" s="43" t="str">
        <f>'Rekap Bulanan'!B162</f>
        <v>0
NIP. 0</v>
      </c>
      <c r="C161" s="45">
        <f>'Daftar Pegawai'!H158</f>
        <v>0</v>
      </c>
      <c r="D161" s="45">
        <f>'Daftar Pegawai'!D158</f>
        <v>0</v>
      </c>
      <c r="E161" s="56">
        <f>'Daftar Pegawai'!E158</f>
        <v>0</v>
      </c>
      <c r="F161" s="44">
        <f>'Daftar Pegawai'!F158</f>
        <v>0</v>
      </c>
      <c r="G161" s="57">
        <f>'Daftar Pegawai'!G158</f>
        <v>0</v>
      </c>
      <c r="H161" s="57">
        <f>Table5[[#This Row],[7]]*60%</f>
        <v>0</v>
      </c>
      <c r="I161" s="57">
        <f>'Daftar Pegawai'!G158*40%</f>
        <v>0</v>
      </c>
      <c r="J161" s="57">
        <f>Table5[[#This Row],[8]]+Table5[[#This Row],[9]]</f>
        <v>0</v>
      </c>
      <c r="K161" s="57">
        <f>Table57[[#This Row],[8]]+Table57[[#This Row],[12]]</f>
        <v>0</v>
      </c>
      <c r="L161" s="57">
        <f>Table5[[#This Row],[7]]-Table5[[#This Row],[11]]</f>
        <v>0</v>
      </c>
      <c r="M161" s="94">
        <f>IF(LEFT('Daftar Pegawai'!H158,3)="IV/",15%,
IF(LEFT('Daftar Pegawai'!H158,4)="III/",5%,
IF(LEFT('Daftar Pegawai'!H158,3)="II/",0%,
)
)
)</f>
        <v>0</v>
      </c>
      <c r="N161" s="57">
        <f>Table5[[#This Row],[12]]*Table5[[#This Row],[Column1]]</f>
        <v>0</v>
      </c>
      <c r="O161" s="57">
        <f>Table5[[#This Row],[12]]*1%</f>
        <v>0</v>
      </c>
      <c r="P161" s="57">
        <f>IFERROR(Table5[[#This Row],[12]]-Table5[[#This Row],[13]]-Table5[[#This Row],[14]],)</f>
        <v>0</v>
      </c>
      <c r="Q161" s="58" t="str">
        <f t="shared" si="5"/>
        <v>154.</v>
      </c>
      <c r="R161" s="59">
        <f>'Daftar Pegawai'!I158</f>
        <v>0</v>
      </c>
    </row>
    <row r="162" spans="1:18" s="88" customFormat="1" ht="54.95" customHeight="1" x14ac:dyDescent="0.25">
      <c r="A162" s="44" t="str">
        <f t="shared" si="4"/>
        <v>155.</v>
      </c>
      <c r="B162" s="43" t="str">
        <f>'Rekap Bulanan'!B163</f>
        <v>0
NIP. 0</v>
      </c>
      <c r="C162" s="45">
        <f>'Daftar Pegawai'!H159</f>
        <v>0</v>
      </c>
      <c r="D162" s="45">
        <f>'Daftar Pegawai'!D159</f>
        <v>0</v>
      </c>
      <c r="E162" s="56">
        <f>'Daftar Pegawai'!E159</f>
        <v>0</v>
      </c>
      <c r="F162" s="44">
        <f>'Daftar Pegawai'!F159</f>
        <v>0</v>
      </c>
      <c r="G162" s="57">
        <f>'Daftar Pegawai'!G159</f>
        <v>0</v>
      </c>
      <c r="H162" s="57">
        <f>Table5[[#This Row],[7]]*60%</f>
        <v>0</v>
      </c>
      <c r="I162" s="57">
        <f>'Daftar Pegawai'!G159*40%</f>
        <v>0</v>
      </c>
      <c r="J162" s="57">
        <f>Table5[[#This Row],[8]]+Table5[[#This Row],[9]]</f>
        <v>0</v>
      </c>
      <c r="K162" s="57">
        <f>Table57[[#This Row],[8]]+Table57[[#This Row],[12]]</f>
        <v>0</v>
      </c>
      <c r="L162" s="57">
        <f>Table5[[#This Row],[7]]-Table5[[#This Row],[11]]</f>
        <v>0</v>
      </c>
      <c r="M162" s="94">
        <f>IF(LEFT('Daftar Pegawai'!H159,3)="IV/",15%,
IF(LEFT('Daftar Pegawai'!H159,4)="III/",5%,
IF(LEFT('Daftar Pegawai'!H159,3)="II/",0%,
)
)
)</f>
        <v>0</v>
      </c>
      <c r="N162" s="57">
        <f>Table5[[#This Row],[12]]*Table5[[#This Row],[Column1]]</f>
        <v>0</v>
      </c>
      <c r="O162" s="57">
        <f>Table5[[#This Row],[12]]*1%</f>
        <v>0</v>
      </c>
      <c r="P162" s="57">
        <f>IFERROR(Table5[[#This Row],[12]]-Table5[[#This Row],[13]]-Table5[[#This Row],[14]],)</f>
        <v>0</v>
      </c>
      <c r="Q162" s="58" t="str">
        <f t="shared" si="5"/>
        <v>155.</v>
      </c>
      <c r="R162" s="59">
        <f>'Daftar Pegawai'!I159</f>
        <v>0</v>
      </c>
    </row>
    <row r="163" spans="1:18" s="88" customFormat="1" ht="54.95" customHeight="1" x14ac:dyDescent="0.25">
      <c r="A163" s="44" t="str">
        <f t="shared" si="4"/>
        <v>156.</v>
      </c>
      <c r="B163" s="43" t="str">
        <f>'Rekap Bulanan'!B164</f>
        <v>0
NIP. 0</v>
      </c>
      <c r="C163" s="45">
        <f>'Daftar Pegawai'!H160</f>
        <v>0</v>
      </c>
      <c r="D163" s="45">
        <f>'Daftar Pegawai'!D160</f>
        <v>0</v>
      </c>
      <c r="E163" s="56">
        <f>'Daftar Pegawai'!E160</f>
        <v>0</v>
      </c>
      <c r="F163" s="44">
        <f>'Daftar Pegawai'!F160</f>
        <v>0</v>
      </c>
      <c r="G163" s="57">
        <f>'Daftar Pegawai'!G160</f>
        <v>0</v>
      </c>
      <c r="H163" s="57">
        <f>Table5[[#This Row],[7]]*60%</f>
        <v>0</v>
      </c>
      <c r="I163" s="57">
        <f>'Daftar Pegawai'!G160*40%</f>
        <v>0</v>
      </c>
      <c r="J163" s="57">
        <f>Table5[[#This Row],[8]]+Table5[[#This Row],[9]]</f>
        <v>0</v>
      </c>
      <c r="K163" s="57">
        <f>Table57[[#This Row],[8]]+Table57[[#This Row],[12]]</f>
        <v>0</v>
      </c>
      <c r="L163" s="57">
        <f>Table5[[#This Row],[7]]-Table5[[#This Row],[11]]</f>
        <v>0</v>
      </c>
      <c r="M163" s="94">
        <f>IF(LEFT('Daftar Pegawai'!H160,3)="IV/",15%,
IF(LEFT('Daftar Pegawai'!H160,4)="III/",5%,
IF(LEFT('Daftar Pegawai'!H160,3)="II/",0%,
)
)
)</f>
        <v>0</v>
      </c>
      <c r="N163" s="57">
        <f>Table5[[#This Row],[12]]*Table5[[#This Row],[Column1]]</f>
        <v>0</v>
      </c>
      <c r="O163" s="57">
        <f>Table5[[#This Row],[12]]*1%</f>
        <v>0</v>
      </c>
      <c r="P163" s="57">
        <f>IFERROR(Table5[[#This Row],[12]]-Table5[[#This Row],[13]]-Table5[[#This Row],[14]],)</f>
        <v>0</v>
      </c>
      <c r="Q163" s="58" t="str">
        <f t="shared" si="5"/>
        <v>156.</v>
      </c>
      <c r="R163" s="59">
        <f>'Daftar Pegawai'!I160</f>
        <v>0</v>
      </c>
    </row>
    <row r="164" spans="1:18" s="88" customFormat="1" ht="54.95" customHeight="1" x14ac:dyDescent="0.25">
      <c r="A164" s="44" t="str">
        <f t="shared" si="4"/>
        <v>157.</v>
      </c>
      <c r="B164" s="43" t="str">
        <f>'Rekap Bulanan'!B165</f>
        <v>0
NIP. 0</v>
      </c>
      <c r="C164" s="45">
        <f>'Daftar Pegawai'!H161</f>
        <v>0</v>
      </c>
      <c r="D164" s="45">
        <f>'Daftar Pegawai'!D161</f>
        <v>0</v>
      </c>
      <c r="E164" s="56">
        <f>'Daftar Pegawai'!E161</f>
        <v>0</v>
      </c>
      <c r="F164" s="44">
        <f>'Daftar Pegawai'!F161</f>
        <v>0</v>
      </c>
      <c r="G164" s="57">
        <f>'Daftar Pegawai'!G161</f>
        <v>0</v>
      </c>
      <c r="H164" s="57">
        <f>Table5[[#This Row],[7]]*60%</f>
        <v>0</v>
      </c>
      <c r="I164" s="57">
        <f>'Daftar Pegawai'!G161*40%</f>
        <v>0</v>
      </c>
      <c r="J164" s="57">
        <f>Table5[[#This Row],[8]]+Table5[[#This Row],[9]]</f>
        <v>0</v>
      </c>
      <c r="K164" s="57">
        <f>Table57[[#This Row],[8]]+Table57[[#This Row],[12]]</f>
        <v>0</v>
      </c>
      <c r="L164" s="57">
        <f>Table5[[#This Row],[7]]-Table5[[#This Row],[11]]</f>
        <v>0</v>
      </c>
      <c r="M164" s="94">
        <f>IF(LEFT('Daftar Pegawai'!H161,3)="IV/",15%,
IF(LEFT('Daftar Pegawai'!H161,4)="III/",5%,
IF(LEFT('Daftar Pegawai'!H161,3)="II/",0%,
)
)
)</f>
        <v>0</v>
      </c>
      <c r="N164" s="57">
        <f>Table5[[#This Row],[12]]*Table5[[#This Row],[Column1]]</f>
        <v>0</v>
      </c>
      <c r="O164" s="57">
        <f>Table5[[#This Row],[12]]*1%</f>
        <v>0</v>
      </c>
      <c r="P164" s="57">
        <f>IFERROR(Table5[[#This Row],[12]]-Table5[[#This Row],[13]]-Table5[[#This Row],[14]],)</f>
        <v>0</v>
      </c>
      <c r="Q164" s="58" t="str">
        <f t="shared" si="5"/>
        <v>157.</v>
      </c>
      <c r="R164" s="59">
        <f>'Daftar Pegawai'!I161</f>
        <v>0</v>
      </c>
    </row>
    <row r="165" spans="1:18" s="88" customFormat="1" ht="54.95" customHeight="1" x14ac:dyDescent="0.25">
      <c r="A165" s="44" t="str">
        <f t="shared" si="4"/>
        <v>158.</v>
      </c>
      <c r="B165" s="43" t="str">
        <f>'Rekap Bulanan'!B166</f>
        <v>0
NIP. 0</v>
      </c>
      <c r="C165" s="45">
        <f>'Daftar Pegawai'!H162</f>
        <v>0</v>
      </c>
      <c r="D165" s="45">
        <f>'Daftar Pegawai'!D162</f>
        <v>0</v>
      </c>
      <c r="E165" s="56">
        <f>'Daftar Pegawai'!E162</f>
        <v>0</v>
      </c>
      <c r="F165" s="44">
        <f>'Daftar Pegawai'!F162</f>
        <v>0</v>
      </c>
      <c r="G165" s="57">
        <f>'Daftar Pegawai'!G162</f>
        <v>0</v>
      </c>
      <c r="H165" s="57">
        <f>Table5[[#This Row],[7]]*60%</f>
        <v>0</v>
      </c>
      <c r="I165" s="57">
        <f>'Daftar Pegawai'!G162*40%</f>
        <v>0</v>
      </c>
      <c r="J165" s="57">
        <f>Table5[[#This Row],[8]]+Table5[[#This Row],[9]]</f>
        <v>0</v>
      </c>
      <c r="K165" s="57">
        <f>Table57[[#This Row],[8]]+Table57[[#This Row],[12]]</f>
        <v>0</v>
      </c>
      <c r="L165" s="57">
        <f>Table5[[#This Row],[7]]-Table5[[#This Row],[11]]</f>
        <v>0</v>
      </c>
      <c r="M165" s="94">
        <f>IF(LEFT('Daftar Pegawai'!H162,3)="IV/",15%,
IF(LEFT('Daftar Pegawai'!H162,4)="III/",5%,
IF(LEFT('Daftar Pegawai'!H162,3)="II/",0%,
)
)
)</f>
        <v>0</v>
      </c>
      <c r="N165" s="57">
        <f>Table5[[#This Row],[12]]*Table5[[#This Row],[Column1]]</f>
        <v>0</v>
      </c>
      <c r="O165" s="57">
        <f>Table5[[#This Row],[12]]*1%</f>
        <v>0</v>
      </c>
      <c r="P165" s="57">
        <f>IFERROR(Table5[[#This Row],[12]]-Table5[[#This Row],[13]]-Table5[[#This Row],[14]],)</f>
        <v>0</v>
      </c>
      <c r="Q165" s="58" t="str">
        <f t="shared" si="5"/>
        <v>158.</v>
      </c>
      <c r="R165" s="59">
        <f>'Daftar Pegawai'!I162</f>
        <v>0</v>
      </c>
    </row>
    <row r="166" spans="1:18" s="88" customFormat="1" ht="54.95" customHeight="1" x14ac:dyDescent="0.25">
      <c r="A166" s="44" t="str">
        <f t="shared" si="4"/>
        <v>159.</v>
      </c>
      <c r="B166" s="43" t="str">
        <f>'Rekap Bulanan'!B167</f>
        <v>0
NIP. 0</v>
      </c>
      <c r="C166" s="45">
        <f>'Daftar Pegawai'!H163</f>
        <v>0</v>
      </c>
      <c r="D166" s="45">
        <f>'Daftar Pegawai'!D163</f>
        <v>0</v>
      </c>
      <c r="E166" s="56">
        <f>'Daftar Pegawai'!E163</f>
        <v>0</v>
      </c>
      <c r="F166" s="44">
        <f>'Daftar Pegawai'!F163</f>
        <v>0</v>
      </c>
      <c r="G166" s="57">
        <f>'Daftar Pegawai'!G163</f>
        <v>0</v>
      </c>
      <c r="H166" s="57">
        <f>Table5[[#This Row],[7]]*60%</f>
        <v>0</v>
      </c>
      <c r="I166" s="57">
        <f>'Daftar Pegawai'!G163*40%</f>
        <v>0</v>
      </c>
      <c r="J166" s="57">
        <f>Table5[[#This Row],[8]]+Table5[[#This Row],[9]]</f>
        <v>0</v>
      </c>
      <c r="K166" s="57">
        <f>Table57[[#This Row],[8]]+Table57[[#This Row],[12]]</f>
        <v>0</v>
      </c>
      <c r="L166" s="57">
        <f>Table5[[#This Row],[7]]-Table5[[#This Row],[11]]</f>
        <v>0</v>
      </c>
      <c r="M166" s="94">
        <f>IF(LEFT('Daftar Pegawai'!H163,3)="IV/",15%,
IF(LEFT('Daftar Pegawai'!H163,4)="III/",5%,
IF(LEFT('Daftar Pegawai'!H163,3)="II/",0%,
)
)
)</f>
        <v>0</v>
      </c>
      <c r="N166" s="57">
        <f>Table5[[#This Row],[12]]*Table5[[#This Row],[Column1]]</f>
        <v>0</v>
      </c>
      <c r="O166" s="57">
        <f>Table5[[#This Row],[12]]*1%</f>
        <v>0</v>
      </c>
      <c r="P166" s="57">
        <f>IFERROR(Table5[[#This Row],[12]]-Table5[[#This Row],[13]]-Table5[[#This Row],[14]],)</f>
        <v>0</v>
      </c>
      <c r="Q166" s="58" t="str">
        <f t="shared" si="5"/>
        <v>159.</v>
      </c>
      <c r="R166" s="59">
        <f>'Daftar Pegawai'!I163</f>
        <v>0</v>
      </c>
    </row>
    <row r="167" spans="1:18" s="88" customFormat="1" ht="54.95" customHeight="1" x14ac:dyDescent="0.25">
      <c r="A167" s="44" t="str">
        <f t="shared" si="4"/>
        <v>160.</v>
      </c>
      <c r="B167" s="43" t="str">
        <f>'Rekap Bulanan'!B168</f>
        <v>0
NIP. 0</v>
      </c>
      <c r="C167" s="45">
        <f>'Daftar Pegawai'!H164</f>
        <v>0</v>
      </c>
      <c r="D167" s="45">
        <f>'Daftar Pegawai'!D164</f>
        <v>0</v>
      </c>
      <c r="E167" s="56">
        <f>'Daftar Pegawai'!E164</f>
        <v>0</v>
      </c>
      <c r="F167" s="44">
        <f>'Daftar Pegawai'!F164</f>
        <v>0</v>
      </c>
      <c r="G167" s="57">
        <f>'Daftar Pegawai'!G164</f>
        <v>0</v>
      </c>
      <c r="H167" s="57">
        <f>Table5[[#This Row],[7]]*60%</f>
        <v>0</v>
      </c>
      <c r="I167" s="57">
        <f>'Daftar Pegawai'!G164*40%</f>
        <v>0</v>
      </c>
      <c r="J167" s="57">
        <f>Table5[[#This Row],[8]]+Table5[[#This Row],[9]]</f>
        <v>0</v>
      </c>
      <c r="K167" s="57">
        <f>Table57[[#This Row],[8]]+Table57[[#This Row],[12]]</f>
        <v>0</v>
      </c>
      <c r="L167" s="57">
        <f>Table5[[#This Row],[7]]-Table5[[#This Row],[11]]</f>
        <v>0</v>
      </c>
      <c r="M167" s="94">
        <f>IF(LEFT('Daftar Pegawai'!H164,3)="IV/",15%,
IF(LEFT('Daftar Pegawai'!H164,4)="III/",5%,
IF(LEFT('Daftar Pegawai'!H164,3)="II/",0%,
)
)
)</f>
        <v>0</v>
      </c>
      <c r="N167" s="57">
        <f>Table5[[#This Row],[12]]*Table5[[#This Row],[Column1]]</f>
        <v>0</v>
      </c>
      <c r="O167" s="57">
        <f>Table5[[#This Row],[12]]*1%</f>
        <v>0</v>
      </c>
      <c r="P167" s="57">
        <f>IFERROR(Table5[[#This Row],[12]]-Table5[[#This Row],[13]]-Table5[[#This Row],[14]],)</f>
        <v>0</v>
      </c>
      <c r="Q167" s="58" t="str">
        <f t="shared" si="5"/>
        <v>160.</v>
      </c>
      <c r="R167" s="59">
        <f>'Daftar Pegawai'!I164</f>
        <v>0</v>
      </c>
    </row>
    <row r="168" spans="1:18" s="88" customFormat="1" ht="54.95" customHeight="1" x14ac:dyDescent="0.25">
      <c r="A168" s="44" t="str">
        <f t="shared" si="4"/>
        <v>161.</v>
      </c>
      <c r="B168" s="43" t="str">
        <f>'Rekap Bulanan'!B169</f>
        <v>0
NIP. 0</v>
      </c>
      <c r="C168" s="45">
        <f>'Daftar Pegawai'!H165</f>
        <v>0</v>
      </c>
      <c r="D168" s="45">
        <f>'Daftar Pegawai'!D165</f>
        <v>0</v>
      </c>
      <c r="E168" s="56">
        <f>'Daftar Pegawai'!E165</f>
        <v>0</v>
      </c>
      <c r="F168" s="44">
        <f>'Daftar Pegawai'!F165</f>
        <v>0</v>
      </c>
      <c r="G168" s="57">
        <f>'Daftar Pegawai'!G165</f>
        <v>0</v>
      </c>
      <c r="H168" s="57">
        <f>Table5[[#This Row],[7]]*60%</f>
        <v>0</v>
      </c>
      <c r="I168" s="57">
        <f>'Daftar Pegawai'!G165*40%</f>
        <v>0</v>
      </c>
      <c r="J168" s="57">
        <f>Table5[[#This Row],[8]]+Table5[[#This Row],[9]]</f>
        <v>0</v>
      </c>
      <c r="K168" s="57">
        <f>Table57[[#This Row],[8]]+Table57[[#This Row],[12]]</f>
        <v>0</v>
      </c>
      <c r="L168" s="57">
        <f>Table5[[#This Row],[7]]-Table5[[#This Row],[11]]</f>
        <v>0</v>
      </c>
      <c r="M168" s="94">
        <f>IF(LEFT('Daftar Pegawai'!H165,3)="IV/",15%,
IF(LEFT('Daftar Pegawai'!H165,4)="III/",5%,
IF(LEFT('Daftar Pegawai'!H165,3)="II/",0%,
)
)
)</f>
        <v>0</v>
      </c>
      <c r="N168" s="57">
        <f>Table5[[#This Row],[12]]*Table5[[#This Row],[Column1]]</f>
        <v>0</v>
      </c>
      <c r="O168" s="57">
        <f>Table5[[#This Row],[12]]*1%</f>
        <v>0</v>
      </c>
      <c r="P168" s="57">
        <f>IFERROR(Table5[[#This Row],[12]]-Table5[[#This Row],[13]]-Table5[[#This Row],[14]],)</f>
        <v>0</v>
      </c>
      <c r="Q168" s="58" t="str">
        <f t="shared" si="5"/>
        <v>161.</v>
      </c>
      <c r="R168" s="59">
        <f>'Daftar Pegawai'!I165</f>
        <v>0</v>
      </c>
    </row>
    <row r="169" spans="1:18" s="88" customFormat="1" ht="54.95" customHeight="1" x14ac:dyDescent="0.25">
      <c r="A169" s="44" t="str">
        <f t="shared" si="4"/>
        <v>162.</v>
      </c>
      <c r="B169" s="43" t="str">
        <f>'Rekap Bulanan'!B170</f>
        <v>0
NIP. 0</v>
      </c>
      <c r="C169" s="45">
        <f>'Daftar Pegawai'!H166</f>
        <v>0</v>
      </c>
      <c r="D169" s="45">
        <f>'Daftar Pegawai'!D166</f>
        <v>0</v>
      </c>
      <c r="E169" s="56">
        <f>'Daftar Pegawai'!E166</f>
        <v>0</v>
      </c>
      <c r="F169" s="44">
        <f>'Daftar Pegawai'!F166</f>
        <v>0</v>
      </c>
      <c r="G169" s="57">
        <f>'Daftar Pegawai'!G166</f>
        <v>0</v>
      </c>
      <c r="H169" s="57">
        <f>Table5[[#This Row],[7]]*60%</f>
        <v>0</v>
      </c>
      <c r="I169" s="57">
        <f>'Daftar Pegawai'!G166*40%</f>
        <v>0</v>
      </c>
      <c r="J169" s="57">
        <f>Table5[[#This Row],[8]]+Table5[[#This Row],[9]]</f>
        <v>0</v>
      </c>
      <c r="K169" s="57">
        <f>Table57[[#This Row],[8]]+Table57[[#This Row],[12]]</f>
        <v>0</v>
      </c>
      <c r="L169" s="57">
        <f>Table5[[#This Row],[7]]-Table5[[#This Row],[11]]</f>
        <v>0</v>
      </c>
      <c r="M169" s="94">
        <f>IF(LEFT('Daftar Pegawai'!H166,3)="IV/",15%,
IF(LEFT('Daftar Pegawai'!H166,4)="III/",5%,
IF(LEFT('Daftar Pegawai'!H166,3)="II/",0%,
)
)
)</f>
        <v>0</v>
      </c>
      <c r="N169" s="57">
        <f>Table5[[#This Row],[12]]*Table5[[#This Row],[Column1]]</f>
        <v>0</v>
      </c>
      <c r="O169" s="57">
        <f>Table5[[#This Row],[12]]*1%</f>
        <v>0</v>
      </c>
      <c r="P169" s="57">
        <f>IFERROR(Table5[[#This Row],[12]]-Table5[[#This Row],[13]]-Table5[[#This Row],[14]],)</f>
        <v>0</v>
      </c>
      <c r="Q169" s="58" t="str">
        <f t="shared" si="5"/>
        <v>162.</v>
      </c>
      <c r="R169" s="59">
        <f>'Daftar Pegawai'!I166</f>
        <v>0</v>
      </c>
    </row>
    <row r="170" spans="1:18" s="88" customFormat="1" ht="54.95" customHeight="1" x14ac:dyDescent="0.25">
      <c r="A170" s="44" t="str">
        <f t="shared" si="4"/>
        <v>163.</v>
      </c>
      <c r="B170" s="43" t="str">
        <f>'Rekap Bulanan'!B171</f>
        <v>0
NIP. 0</v>
      </c>
      <c r="C170" s="45">
        <f>'Daftar Pegawai'!H167</f>
        <v>0</v>
      </c>
      <c r="D170" s="45">
        <f>'Daftar Pegawai'!D167</f>
        <v>0</v>
      </c>
      <c r="E170" s="56">
        <f>'Daftar Pegawai'!E167</f>
        <v>0</v>
      </c>
      <c r="F170" s="44">
        <f>'Daftar Pegawai'!F167</f>
        <v>0</v>
      </c>
      <c r="G170" s="57">
        <f>'Daftar Pegawai'!G167</f>
        <v>0</v>
      </c>
      <c r="H170" s="57">
        <f>Table5[[#This Row],[7]]*60%</f>
        <v>0</v>
      </c>
      <c r="I170" s="57">
        <f>'Daftar Pegawai'!G167*40%</f>
        <v>0</v>
      </c>
      <c r="J170" s="57">
        <f>Table5[[#This Row],[8]]+Table5[[#This Row],[9]]</f>
        <v>0</v>
      </c>
      <c r="K170" s="57">
        <f>Table57[[#This Row],[8]]+Table57[[#This Row],[12]]</f>
        <v>0</v>
      </c>
      <c r="L170" s="57">
        <f>Table5[[#This Row],[7]]-Table5[[#This Row],[11]]</f>
        <v>0</v>
      </c>
      <c r="M170" s="94">
        <f>IF(LEFT('Daftar Pegawai'!H167,3)="IV/",15%,
IF(LEFT('Daftar Pegawai'!H167,4)="III/",5%,
IF(LEFT('Daftar Pegawai'!H167,3)="II/",0%,
)
)
)</f>
        <v>0</v>
      </c>
      <c r="N170" s="57">
        <f>Table5[[#This Row],[12]]*Table5[[#This Row],[Column1]]</f>
        <v>0</v>
      </c>
      <c r="O170" s="57">
        <f>Table5[[#This Row],[12]]*1%</f>
        <v>0</v>
      </c>
      <c r="P170" s="57">
        <f>IFERROR(Table5[[#This Row],[12]]-Table5[[#This Row],[13]]-Table5[[#This Row],[14]],)</f>
        <v>0</v>
      </c>
      <c r="Q170" s="58" t="str">
        <f t="shared" si="5"/>
        <v>163.</v>
      </c>
      <c r="R170" s="59">
        <f>'Daftar Pegawai'!I167</f>
        <v>0</v>
      </c>
    </row>
    <row r="171" spans="1:18" s="88" customFormat="1" ht="54.95" customHeight="1" x14ac:dyDescent="0.25">
      <c r="A171" s="44" t="str">
        <f t="shared" si="4"/>
        <v>164.</v>
      </c>
      <c r="B171" s="43" t="str">
        <f>'Rekap Bulanan'!B172</f>
        <v>0
NIP. 0</v>
      </c>
      <c r="C171" s="45">
        <f>'Daftar Pegawai'!H168</f>
        <v>0</v>
      </c>
      <c r="D171" s="45">
        <f>'Daftar Pegawai'!D168</f>
        <v>0</v>
      </c>
      <c r="E171" s="56">
        <f>'Daftar Pegawai'!E168</f>
        <v>0</v>
      </c>
      <c r="F171" s="44">
        <f>'Daftar Pegawai'!F168</f>
        <v>0</v>
      </c>
      <c r="G171" s="57">
        <f>'Daftar Pegawai'!G168</f>
        <v>0</v>
      </c>
      <c r="H171" s="57">
        <f>Table5[[#This Row],[7]]*60%</f>
        <v>0</v>
      </c>
      <c r="I171" s="57">
        <f>'Daftar Pegawai'!G168*40%</f>
        <v>0</v>
      </c>
      <c r="J171" s="57">
        <f>Table5[[#This Row],[8]]+Table5[[#This Row],[9]]</f>
        <v>0</v>
      </c>
      <c r="K171" s="57">
        <f>Table57[[#This Row],[8]]+Table57[[#This Row],[12]]</f>
        <v>0</v>
      </c>
      <c r="L171" s="57">
        <f>Table5[[#This Row],[7]]-Table5[[#This Row],[11]]</f>
        <v>0</v>
      </c>
      <c r="M171" s="94">
        <f>IF(LEFT('Daftar Pegawai'!H168,3)="IV/",15%,
IF(LEFT('Daftar Pegawai'!H168,4)="III/",5%,
IF(LEFT('Daftar Pegawai'!H168,3)="II/",0%,
)
)
)</f>
        <v>0</v>
      </c>
      <c r="N171" s="57">
        <f>Table5[[#This Row],[12]]*Table5[[#This Row],[Column1]]</f>
        <v>0</v>
      </c>
      <c r="O171" s="57">
        <f>Table5[[#This Row],[12]]*1%</f>
        <v>0</v>
      </c>
      <c r="P171" s="57">
        <f>IFERROR(Table5[[#This Row],[12]]-Table5[[#This Row],[13]]-Table5[[#This Row],[14]],)</f>
        <v>0</v>
      </c>
      <c r="Q171" s="58" t="str">
        <f t="shared" si="5"/>
        <v>164.</v>
      </c>
      <c r="R171" s="59">
        <f>'Daftar Pegawai'!I168</f>
        <v>0</v>
      </c>
    </row>
    <row r="172" spans="1:18" s="88" customFormat="1" ht="54.95" customHeight="1" x14ac:dyDescent="0.25">
      <c r="A172" s="44" t="str">
        <f t="shared" si="4"/>
        <v>165.</v>
      </c>
      <c r="B172" s="43" t="str">
        <f>'Rekap Bulanan'!B173</f>
        <v>0
NIP. 0</v>
      </c>
      <c r="C172" s="45">
        <f>'Daftar Pegawai'!H169</f>
        <v>0</v>
      </c>
      <c r="D172" s="45">
        <f>'Daftar Pegawai'!D169</f>
        <v>0</v>
      </c>
      <c r="E172" s="56">
        <f>'Daftar Pegawai'!E169</f>
        <v>0</v>
      </c>
      <c r="F172" s="44">
        <f>'Daftar Pegawai'!F169</f>
        <v>0</v>
      </c>
      <c r="G172" s="57">
        <f>'Daftar Pegawai'!G169</f>
        <v>0</v>
      </c>
      <c r="H172" s="57">
        <f>Table5[[#This Row],[7]]*60%</f>
        <v>0</v>
      </c>
      <c r="I172" s="57">
        <f>'Daftar Pegawai'!G169*40%</f>
        <v>0</v>
      </c>
      <c r="J172" s="57">
        <f>Table5[[#This Row],[8]]+Table5[[#This Row],[9]]</f>
        <v>0</v>
      </c>
      <c r="K172" s="57">
        <f>Table57[[#This Row],[8]]+Table57[[#This Row],[12]]</f>
        <v>0</v>
      </c>
      <c r="L172" s="57">
        <f>Table5[[#This Row],[7]]-Table5[[#This Row],[11]]</f>
        <v>0</v>
      </c>
      <c r="M172" s="94">
        <f>IF(LEFT('Daftar Pegawai'!H169,3)="IV/",15%,
IF(LEFT('Daftar Pegawai'!H169,4)="III/",5%,
IF(LEFT('Daftar Pegawai'!H169,3)="II/",0%,
)
)
)</f>
        <v>0</v>
      </c>
      <c r="N172" s="57">
        <f>Table5[[#This Row],[12]]*Table5[[#This Row],[Column1]]</f>
        <v>0</v>
      </c>
      <c r="O172" s="57">
        <f>Table5[[#This Row],[12]]*1%</f>
        <v>0</v>
      </c>
      <c r="P172" s="57">
        <f>IFERROR(Table5[[#This Row],[12]]-Table5[[#This Row],[13]]-Table5[[#This Row],[14]],)</f>
        <v>0</v>
      </c>
      <c r="Q172" s="58" t="str">
        <f t="shared" si="5"/>
        <v>165.</v>
      </c>
      <c r="R172" s="59">
        <f>'Daftar Pegawai'!I169</f>
        <v>0</v>
      </c>
    </row>
    <row r="173" spans="1:18" s="88" customFormat="1" ht="54.95" customHeight="1" x14ac:dyDescent="0.25">
      <c r="A173" s="44" t="str">
        <f t="shared" si="4"/>
        <v>166.</v>
      </c>
      <c r="B173" s="43" t="str">
        <f>'Rekap Bulanan'!B174</f>
        <v>0
NIP. 0</v>
      </c>
      <c r="C173" s="45">
        <f>'Daftar Pegawai'!H170</f>
        <v>0</v>
      </c>
      <c r="D173" s="45">
        <f>'Daftar Pegawai'!D170</f>
        <v>0</v>
      </c>
      <c r="E173" s="56">
        <f>'Daftar Pegawai'!E170</f>
        <v>0</v>
      </c>
      <c r="F173" s="44">
        <f>'Daftar Pegawai'!F170</f>
        <v>0</v>
      </c>
      <c r="G173" s="57">
        <f>'Daftar Pegawai'!G170</f>
        <v>0</v>
      </c>
      <c r="H173" s="57">
        <f>Table5[[#This Row],[7]]*60%</f>
        <v>0</v>
      </c>
      <c r="I173" s="57">
        <f>'Daftar Pegawai'!G170*40%</f>
        <v>0</v>
      </c>
      <c r="J173" s="57">
        <f>Table5[[#This Row],[8]]+Table5[[#This Row],[9]]</f>
        <v>0</v>
      </c>
      <c r="K173" s="57">
        <f>Table57[[#This Row],[8]]+Table57[[#This Row],[12]]</f>
        <v>0</v>
      </c>
      <c r="L173" s="57">
        <f>Table5[[#This Row],[7]]-Table5[[#This Row],[11]]</f>
        <v>0</v>
      </c>
      <c r="M173" s="94">
        <f>IF(LEFT('Daftar Pegawai'!H170,3)="IV/",15%,
IF(LEFT('Daftar Pegawai'!H170,4)="III/",5%,
IF(LEFT('Daftar Pegawai'!H170,3)="II/",0%,
)
)
)</f>
        <v>0</v>
      </c>
      <c r="N173" s="57">
        <f>Table5[[#This Row],[12]]*Table5[[#This Row],[Column1]]</f>
        <v>0</v>
      </c>
      <c r="O173" s="57">
        <f>Table5[[#This Row],[12]]*1%</f>
        <v>0</v>
      </c>
      <c r="P173" s="57">
        <f>IFERROR(Table5[[#This Row],[12]]-Table5[[#This Row],[13]]-Table5[[#This Row],[14]],)</f>
        <v>0</v>
      </c>
      <c r="Q173" s="58" t="str">
        <f t="shared" si="5"/>
        <v>166.</v>
      </c>
      <c r="R173" s="59">
        <f>'Daftar Pegawai'!I170</f>
        <v>0</v>
      </c>
    </row>
    <row r="174" spans="1:18" s="88" customFormat="1" ht="54.95" customHeight="1" x14ac:dyDescent="0.25">
      <c r="A174" s="44" t="str">
        <f t="shared" si="4"/>
        <v>167.</v>
      </c>
      <c r="B174" s="43" t="str">
        <f>'Rekap Bulanan'!B175</f>
        <v>0
NIP. 0</v>
      </c>
      <c r="C174" s="45">
        <f>'Daftar Pegawai'!H171</f>
        <v>0</v>
      </c>
      <c r="D174" s="45">
        <f>'Daftar Pegawai'!D171</f>
        <v>0</v>
      </c>
      <c r="E174" s="56">
        <f>'Daftar Pegawai'!E171</f>
        <v>0</v>
      </c>
      <c r="F174" s="44">
        <f>'Daftar Pegawai'!F171</f>
        <v>0</v>
      </c>
      <c r="G174" s="57">
        <f>'Daftar Pegawai'!G171</f>
        <v>0</v>
      </c>
      <c r="H174" s="57">
        <f>Table5[[#This Row],[7]]*60%</f>
        <v>0</v>
      </c>
      <c r="I174" s="57">
        <f>'Daftar Pegawai'!G171*40%</f>
        <v>0</v>
      </c>
      <c r="J174" s="57">
        <f>Table5[[#This Row],[8]]+Table5[[#This Row],[9]]</f>
        <v>0</v>
      </c>
      <c r="K174" s="57">
        <f>Table57[[#This Row],[8]]+Table57[[#This Row],[12]]</f>
        <v>0</v>
      </c>
      <c r="L174" s="57">
        <f>Table5[[#This Row],[7]]-Table5[[#This Row],[11]]</f>
        <v>0</v>
      </c>
      <c r="M174" s="94">
        <f>IF(LEFT('Daftar Pegawai'!H171,3)="IV/",15%,
IF(LEFT('Daftar Pegawai'!H171,4)="III/",5%,
IF(LEFT('Daftar Pegawai'!H171,3)="II/",0%,
)
)
)</f>
        <v>0</v>
      </c>
      <c r="N174" s="57">
        <f>Table5[[#This Row],[12]]*Table5[[#This Row],[Column1]]</f>
        <v>0</v>
      </c>
      <c r="O174" s="57">
        <f>Table5[[#This Row],[12]]*1%</f>
        <v>0</v>
      </c>
      <c r="P174" s="57">
        <f>IFERROR(Table5[[#This Row],[12]]-Table5[[#This Row],[13]]-Table5[[#This Row],[14]],)</f>
        <v>0</v>
      </c>
      <c r="Q174" s="58" t="str">
        <f t="shared" si="5"/>
        <v>167.</v>
      </c>
      <c r="R174" s="59">
        <f>'Daftar Pegawai'!I171</f>
        <v>0</v>
      </c>
    </row>
    <row r="175" spans="1:18" s="88" customFormat="1" ht="54.95" customHeight="1" x14ac:dyDescent="0.25">
      <c r="A175" s="44" t="str">
        <f t="shared" si="4"/>
        <v>168.</v>
      </c>
      <c r="B175" s="43" t="str">
        <f>'Rekap Bulanan'!B176</f>
        <v>0
NIP. 0</v>
      </c>
      <c r="C175" s="45">
        <f>'Daftar Pegawai'!H172</f>
        <v>0</v>
      </c>
      <c r="D175" s="45">
        <f>'Daftar Pegawai'!D172</f>
        <v>0</v>
      </c>
      <c r="E175" s="56">
        <f>'Daftar Pegawai'!E172</f>
        <v>0</v>
      </c>
      <c r="F175" s="44">
        <f>'Daftar Pegawai'!F172</f>
        <v>0</v>
      </c>
      <c r="G175" s="57">
        <f>'Daftar Pegawai'!G172</f>
        <v>0</v>
      </c>
      <c r="H175" s="57">
        <f>Table5[[#This Row],[7]]*60%</f>
        <v>0</v>
      </c>
      <c r="I175" s="57">
        <f>'Daftar Pegawai'!G172*40%</f>
        <v>0</v>
      </c>
      <c r="J175" s="57">
        <f>Table5[[#This Row],[8]]+Table5[[#This Row],[9]]</f>
        <v>0</v>
      </c>
      <c r="K175" s="57">
        <f>Table57[[#This Row],[8]]+Table57[[#This Row],[12]]</f>
        <v>0</v>
      </c>
      <c r="L175" s="57">
        <f>Table5[[#This Row],[7]]-Table5[[#This Row],[11]]</f>
        <v>0</v>
      </c>
      <c r="M175" s="94">
        <f>IF(LEFT('Daftar Pegawai'!H172,3)="IV/",15%,
IF(LEFT('Daftar Pegawai'!H172,4)="III/",5%,
IF(LEFT('Daftar Pegawai'!H172,3)="II/",0%,
)
)
)</f>
        <v>0</v>
      </c>
      <c r="N175" s="57">
        <f>Table5[[#This Row],[12]]*Table5[[#This Row],[Column1]]</f>
        <v>0</v>
      </c>
      <c r="O175" s="57">
        <f>Table5[[#This Row],[12]]*1%</f>
        <v>0</v>
      </c>
      <c r="P175" s="57">
        <f>IFERROR(Table5[[#This Row],[12]]-Table5[[#This Row],[13]]-Table5[[#This Row],[14]],)</f>
        <v>0</v>
      </c>
      <c r="Q175" s="58" t="str">
        <f t="shared" si="5"/>
        <v>168.</v>
      </c>
      <c r="R175" s="59">
        <f>'Daftar Pegawai'!I172</f>
        <v>0</v>
      </c>
    </row>
    <row r="176" spans="1:18" s="88" customFormat="1" ht="54.95" customHeight="1" x14ac:dyDescent="0.25">
      <c r="A176" s="44" t="str">
        <f t="shared" si="4"/>
        <v>169.</v>
      </c>
      <c r="B176" s="43" t="str">
        <f>'Rekap Bulanan'!B177</f>
        <v>0
NIP. 0</v>
      </c>
      <c r="C176" s="45">
        <f>'Daftar Pegawai'!H173</f>
        <v>0</v>
      </c>
      <c r="D176" s="45">
        <f>'Daftar Pegawai'!D173</f>
        <v>0</v>
      </c>
      <c r="E176" s="56">
        <f>'Daftar Pegawai'!E173</f>
        <v>0</v>
      </c>
      <c r="F176" s="44">
        <f>'Daftar Pegawai'!F173</f>
        <v>0</v>
      </c>
      <c r="G176" s="57">
        <f>'Daftar Pegawai'!G173</f>
        <v>0</v>
      </c>
      <c r="H176" s="57">
        <f>Table5[[#This Row],[7]]*60%</f>
        <v>0</v>
      </c>
      <c r="I176" s="57">
        <f>'Daftar Pegawai'!G173*40%</f>
        <v>0</v>
      </c>
      <c r="J176" s="57">
        <f>Table5[[#This Row],[8]]+Table5[[#This Row],[9]]</f>
        <v>0</v>
      </c>
      <c r="K176" s="57">
        <f>Table57[[#This Row],[8]]+Table57[[#This Row],[12]]</f>
        <v>0</v>
      </c>
      <c r="L176" s="57">
        <f>Table5[[#This Row],[7]]-Table5[[#This Row],[11]]</f>
        <v>0</v>
      </c>
      <c r="M176" s="94">
        <f>IF(LEFT('Daftar Pegawai'!H173,3)="IV/",15%,
IF(LEFT('Daftar Pegawai'!H173,4)="III/",5%,
IF(LEFT('Daftar Pegawai'!H173,3)="II/",0%,
)
)
)</f>
        <v>0</v>
      </c>
      <c r="N176" s="57">
        <f>Table5[[#This Row],[12]]*Table5[[#This Row],[Column1]]</f>
        <v>0</v>
      </c>
      <c r="O176" s="57">
        <f>Table5[[#This Row],[12]]*1%</f>
        <v>0</v>
      </c>
      <c r="P176" s="57">
        <f>IFERROR(Table5[[#This Row],[12]]-Table5[[#This Row],[13]]-Table5[[#This Row],[14]],)</f>
        <v>0</v>
      </c>
      <c r="Q176" s="58" t="str">
        <f t="shared" si="5"/>
        <v>169.</v>
      </c>
      <c r="R176" s="59">
        <f>'Daftar Pegawai'!I173</f>
        <v>0</v>
      </c>
    </row>
    <row r="177" spans="1:18" s="88" customFormat="1" ht="54.95" customHeight="1" x14ac:dyDescent="0.25">
      <c r="A177" s="44" t="str">
        <f t="shared" si="4"/>
        <v>170.</v>
      </c>
      <c r="B177" s="43" t="str">
        <f>'Rekap Bulanan'!B178</f>
        <v>0
NIP. 0</v>
      </c>
      <c r="C177" s="45">
        <f>'Daftar Pegawai'!H174</f>
        <v>0</v>
      </c>
      <c r="D177" s="45">
        <f>'Daftar Pegawai'!D174</f>
        <v>0</v>
      </c>
      <c r="E177" s="56">
        <f>'Daftar Pegawai'!E174</f>
        <v>0</v>
      </c>
      <c r="F177" s="44">
        <f>'Daftar Pegawai'!F174</f>
        <v>0</v>
      </c>
      <c r="G177" s="57">
        <f>'Daftar Pegawai'!G174</f>
        <v>0</v>
      </c>
      <c r="H177" s="57">
        <f>Table5[[#This Row],[7]]*60%</f>
        <v>0</v>
      </c>
      <c r="I177" s="57">
        <f>'Daftar Pegawai'!G174*40%</f>
        <v>0</v>
      </c>
      <c r="J177" s="57">
        <f>Table5[[#This Row],[8]]+Table5[[#This Row],[9]]</f>
        <v>0</v>
      </c>
      <c r="K177" s="57">
        <f>Table57[[#This Row],[8]]+Table57[[#This Row],[12]]</f>
        <v>0</v>
      </c>
      <c r="L177" s="57">
        <f>Table5[[#This Row],[7]]-Table5[[#This Row],[11]]</f>
        <v>0</v>
      </c>
      <c r="M177" s="94">
        <f>IF(LEFT('Daftar Pegawai'!H174,3)="IV/",15%,
IF(LEFT('Daftar Pegawai'!H174,4)="III/",5%,
IF(LEFT('Daftar Pegawai'!H174,3)="II/",0%,
)
)
)</f>
        <v>0</v>
      </c>
      <c r="N177" s="57">
        <f>Table5[[#This Row],[12]]*Table5[[#This Row],[Column1]]</f>
        <v>0</v>
      </c>
      <c r="O177" s="57">
        <f>Table5[[#This Row],[12]]*1%</f>
        <v>0</v>
      </c>
      <c r="P177" s="57">
        <f>IFERROR(Table5[[#This Row],[12]]-Table5[[#This Row],[13]]-Table5[[#This Row],[14]],)</f>
        <v>0</v>
      </c>
      <c r="Q177" s="58" t="str">
        <f t="shared" si="5"/>
        <v>170.</v>
      </c>
      <c r="R177" s="59">
        <f>'Daftar Pegawai'!I174</f>
        <v>0</v>
      </c>
    </row>
    <row r="178" spans="1:18" s="88" customFormat="1" ht="54.95" customHeight="1" x14ac:dyDescent="0.25">
      <c r="A178" s="44" t="str">
        <f t="shared" si="4"/>
        <v>171.</v>
      </c>
      <c r="B178" s="43" t="str">
        <f>'Rekap Bulanan'!B179</f>
        <v>0
NIP. 0</v>
      </c>
      <c r="C178" s="45">
        <f>'Daftar Pegawai'!H175</f>
        <v>0</v>
      </c>
      <c r="D178" s="45">
        <f>'Daftar Pegawai'!D175</f>
        <v>0</v>
      </c>
      <c r="E178" s="56">
        <f>'Daftar Pegawai'!E175</f>
        <v>0</v>
      </c>
      <c r="F178" s="44">
        <f>'Daftar Pegawai'!F175</f>
        <v>0</v>
      </c>
      <c r="G178" s="57">
        <f>'Daftar Pegawai'!G175</f>
        <v>0</v>
      </c>
      <c r="H178" s="57">
        <f>Table5[[#This Row],[7]]*60%</f>
        <v>0</v>
      </c>
      <c r="I178" s="57">
        <f>'Daftar Pegawai'!G175*40%</f>
        <v>0</v>
      </c>
      <c r="J178" s="57">
        <f>Table5[[#This Row],[8]]+Table5[[#This Row],[9]]</f>
        <v>0</v>
      </c>
      <c r="K178" s="57">
        <f>Table57[[#This Row],[8]]+Table57[[#This Row],[12]]</f>
        <v>0</v>
      </c>
      <c r="L178" s="57">
        <f>Table5[[#This Row],[7]]-Table5[[#This Row],[11]]</f>
        <v>0</v>
      </c>
      <c r="M178" s="94">
        <f>IF(LEFT('Daftar Pegawai'!H175,3)="IV/",15%,
IF(LEFT('Daftar Pegawai'!H175,4)="III/",5%,
IF(LEFT('Daftar Pegawai'!H175,3)="II/",0%,
)
)
)</f>
        <v>0</v>
      </c>
      <c r="N178" s="57">
        <f>Table5[[#This Row],[12]]*Table5[[#This Row],[Column1]]</f>
        <v>0</v>
      </c>
      <c r="O178" s="57">
        <f>Table5[[#This Row],[12]]*1%</f>
        <v>0</v>
      </c>
      <c r="P178" s="57">
        <f>IFERROR(Table5[[#This Row],[12]]-Table5[[#This Row],[13]]-Table5[[#This Row],[14]],)</f>
        <v>0</v>
      </c>
      <c r="Q178" s="58" t="str">
        <f t="shared" si="5"/>
        <v>171.</v>
      </c>
      <c r="R178" s="59">
        <f>'Daftar Pegawai'!I175</f>
        <v>0</v>
      </c>
    </row>
    <row r="179" spans="1:18" s="88" customFormat="1" ht="54.95" customHeight="1" x14ac:dyDescent="0.25">
      <c r="A179" s="44" t="str">
        <f t="shared" si="4"/>
        <v>172.</v>
      </c>
      <c r="B179" s="43" t="str">
        <f>'Rekap Bulanan'!B180</f>
        <v>0
NIP. 0</v>
      </c>
      <c r="C179" s="45">
        <f>'Daftar Pegawai'!H176</f>
        <v>0</v>
      </c>
      <c r="D179" s="45">
        <f>'Daftar Pegawai'!D176</f>
        <v>0</v>
      </c>
      <c r="E179" s="56">
        <f>'Daftar Pegawai'!E176</f>
        <v>0</v>
      </c>
      <c r="F179" s="44">
        <f>'Daftar Pegawai'!F176</f>
        <v>0</v>
      </c>
      <c r="G179" s="57">
        <f>'Daftar Pegawai'!G176</f>
        <v>0</v>
      </c>
      <c r="H179" s="57">
        <f>Table5[[#This Row],[7]]*60%</f>
        <v>0</v>
      </c>
      <c r="I179" s="57">
        <f>'Daftar Pegawai'!G176*40%</f>
        <v>0</v>
      </c>
      <c r="J179" s="57">
        <f>Table5[[#This Row],[8]]+Table5[[#This Row],[9]]</f>
        <v>0</v>
      </c>
      <c r="K179" s="57">
        <f>Table57[[#This Row],[8]]+Table57[[#This Row],[12]]</f>
        <v>0</v>
      </c>
      <c r="L179" s="57">
        <f>Table5[[#This Row],[7]]-Table5[[#This Row],[11]]</f>
        <v>0</v>
      </c>
      <c r="M179" s="94">
        <f>IF(LEFT('Daftar Pegawai'!H176,3)="IV/",15%,
IF(LEFT('Daftar Pegawai'!H176,4)="III/",5%,
IF(LEFT('Daftar Pegawai'!H176,3)="II/",0%,
)
)
)</f>
        <v>0</v>
      </c>
      <c r="N179" s="57">
        <f>Table5[[#This Row],[12]]*Table5[[#This Row],[Column1]]</f>
        <v>0</v>
      </c>
      <c r="O179" s="57">
        <f>Table5[[#This Row],[12]]*1%</f>
        <v>0</v>
      </c>
      <c r="P179" s="57">
        <f>IFERROR(Table5[[#This Row],[12]]-Table5[[#This Row],[13]]-Table5[[#This Row],[14]],)</f>
        <v>0</v>
      </c>
      <c r="Q179" s="58" t="str">
        <f t="shared" si="5"/>
        <v>172.</v>
      </c>
      <c r="R179" s="59">
        <f>'Daftar Pegawai'!I176</f>
        <v>0</v>
      </c>
    </row>
    <row r="180" spans="1:18" s="88" customFormat="1" ht="54.95" customHeight="1" x14ac:dyDescent="0.25">
      <c r="A180" s="44" t="str">
        <f t="shared" si="4"/>
        <v>173.</v>
      </c>
      <c r="B180" s="43" t="str">
        <f>'Rekap Bulanan'!B181</f>
        <v>0
NIP. 0</v>
      </c>
      <c r="C180" s="45">
        <f>'Daftar Pegawai'!H177</f>
        <v>0</v>
      </c>
      <c r="D180" s="45">
        <f>'Daftar Pegawai'!D177</f>
        <v>0</v>
      </c>
      <c r="E180" s="56">
        <f>'Daftar Pegawai'!E177</f>
        <v>0</v>
      </c>
      <c r="F180" s="44">
        <f>'Daftar Pegawai'!F177</f>
        <v>0</v>
      </c>
      <c r="G180" s="57">
        <f>'Daftar Pegawai'!G177</f>
        <v>0</v>
      </c>
      <c r="H180" s="57">
        <f>Table5[[#This Row],[7]]*60%</f>
        <v>0</v>
      </c>
      <c r="I180" s="57">
        <f>'Daftar Pegawai'!G177*40%</f>
        <v>0</v>
      </c>
      <c r="J180" s="57">
        <f>Table5[[#This Row],[8]]+Table5[[#This Row],[9]]</f>
        <v>0</v>
      </c>
      <c r="K180" s="57">
        <f>Table57[[#This Row],[8]]+Table57[[#This Row],[12]]</f>
        <v>0</v>
      </c>
      <c r="L180" s="57">
        <f>Table5[[#This Row],[7]]-Table5[[#This Row],[11]]</f>
        <v>0</v>
      </c>
      <c r="M180" s="94">
        <f>IF(LEFT('Daftar Pegawai'!H177,3)="IV/",15%,
IF(LEFT('Daftar Pegawai'!H177,4)="III/",5%,
IF(LEFT('Daftar Pegawai'!H177,3)="II/",0%,
)
)
)</f>
        <v>0</v>
      </c>
      <c r="N180" s="57">
        <f>Table5[[#This Row],[12]]*Table5[[#This Row],[Column1]]</f>
        <v>0</v>
      </c>
      <c r="O180" s="57">
        <f>Table5[[#This Row],[12]]*1%</f>
        <v>0</v>
      </c>
      <c r="P180" s="57">
        <f>IFERROR(Table5[[#This Row],[12]]-Table5[[#This Row],[13]]-Table5[[#This Row],[14]],)</f>
        <v>0</v>
      </c>
      <c r="Q180" s="58" t="str">
        <f t="shared" si="5"/>
        <v>173.</v>
      </c>
      <c r="R180" s="59">
        <f>'Daftar Pegawai'!I177</f>
        <v>0</v>
      </c>
    </row>
    <row r="181" spans="1:18" s="88" customFormat="1" ht="54.95" customHeight="1" x14ac:dyDescent="0.25">
      <c r="A181" s="44" t="str">
        <f t="shared" si="4"/>
        <v>174.</v>
      </c>
      <c r="B181" s="43" t="str">
        <f>'Rekap Bulanan'!B182</f>
        <v>0
NIP. 0</v>
      </c>
      <c r="C181" s="45">
        <f>'Daftar Pegawai'!H178</f>
        <v>0</v>
      </c>
      <c r="D181" s="45">
        <f>'Daftar Pegawai'!D178</f>
        <v>0</v>
      </c>
      <c r="E181" s="56">
        <f>'Daftar Pegawai'!E178</f>
        <v>0</v>
      </c>
      <c r="F181" s="44">
        <f>'Daftar Pegawai'!F178</f>
        <v>0</v>
      </c>
      <c r="G181" s="57">
        <f>'Daftar Pegawai'!G178</f>
        <v>0</v>
      </c>
      <c r="H181" s="57">
        <f>Table5[[#This Row],[7]]*60%</f>
        <v>0</v>
      </c>
      <c r="I181" s="57">
        <f>'Daftar Pegawai'!G178*40%</f>
        <v>0</v>
      </c>
      <c r="J181" s="57">
        <f>Table5[[#This Row],[8]]+Table5[[#This Row],[9]]</f>
        <v>0</v>
      </c>
      <c r="K181" s="57">
        <f>Table57[[#This Row],[8]]+Table57[[#This Row],[12]]</f>
        <v>0</v>
      </c>
      <c r="L181" s="57">
        <f>Table5[[#This Row],[7]]-Table5[[#This Row],[11]]</f>
        <v>0</v>
      </c>
      <c r="M181" s="94">
        <f>IF(LEFT('Daftar Pegawai'!H178,3)="IV/",15%,
IF(LEFT('Daftar Pegawai'!H178,4)="III/",5%,
IF(LEFT('Daftar Pegawai'!H178,3)="II/",0%,
)
)
)</f>
        <v>0</v>
      </c>
      <c r="N181" s="57">
        <f>Table5[[#This Row],[12]]*Table5[[#This Row],[Column1]]</f>
        <v>0</v>
      </c>
      <c r="O181" s="57">
        <f>Table5[[#This Row],[12]]*1%</f>
        <v>0</v>
      </c>
      <c r="P181" s="57">
        <f>IFERROR(Table5[[#This Row],[12]]-Table5[[#This Row],[13]]-Table5[[#This Row],[14]],)</f>
        <v>0</v>
      </c>
      <c r="Q181" s="58" t="str">
        <f t="shared" si="5"/>
        <v>174.</v>
      </c>
      <c r="R181" s="59">
        <f>'Daftar Pegawai'!I178</f>
        <v>0</v>
      </c>
    </row>
    <row r="182" spans="1:18" s="88" customFormat="1" ht="54.95" customHeight="1" x14ac:dyDescent="0.25">
      <c r="A182" s="44" t="str">
        <f t="shared" si="4"/>
        <v>175.</v>
      </c>
      <c r="B182" s="43" t="str">
        <f>'Rekap Bulanan'!B183</f>
        <v>0
NIP. 0</v>
      </c>
      <c r="C182" s="45">
        <f>'Daftar Pegawai'!H179</f>
        <v>0</v>
      </c>
      <c r="D182" s="45">
        <f>'Daftar Pegawai'!D179</f>
        <v>0</v>
      </c>
      <c r="E182" s="56">
        <f>'Daftar Pegawai'!E179</f>
        <v>0</v>
      </c>
      <c r="F182" s="44">
        <f>'Daftar Pegawai'!F179</f>
        <v>0</v>
      </c>
      <c r="G182" s="57">
        <f>'Daftar Pegawai'!G179</f>
        <v>0</v>
      </c>
      <c r="H182" s="57">
        <f>Table5[[#This Row],[7]]*60%</f>
        <v>0</v>
      </c>
      <c r="I182" s="57">
        <f>'Daftar Pegawai'!G179*40%</f>
        <v>0</v>
      </c>
      <c r="J182" s="57">
        <f>Table5[[#This Row],[8]]+Table5[[#This Row],[9]]</f>
        <v>0</v>
      </c>
      <c r="K182" s="57">
        <f>Table57[[#This Row],[8]]+Table57[[#This Row],[12]]</f>
        <v>0</v>
      </c>
      <c r="L182" s="57">
        <f>Table5[[#This Row],[7]]-Table5[[#This Row],[11]]</f>
        <v>0</v>
      </c>
      <c r="M182" s="94">
        <f>IF(LEFT('Daftar Pegawai'!H179,3)="IV/",15%,
IF(LEFT('Daftar Pegawai'!H179,4)="III/",5%,
IF(LEFT('Daftar Pegawai'!H179,3)="II/",0%,
)
)
)</f>
        <v>0</v>
      </c>
      <c r="N182" s="57">
        <f>Table5[[#This Row],[12]]*Table5[[#This Row],[Column1]]</f>
        <v>0</v>
      </c>
      <c r="O182" s="57">
        <f>Table5[[#This Row],[12]]*1%</f>
        <v>0</v>
      </c>
      <c r="P182" s="57">
        <f>IFERROR(Table5[[#This Row],[12]]-Table5[[#This Row],[13]]-Table5[[#This Row],[14]],)</f>
        <v>0</v>
      </c>
      <c r="Q182" s="58" t="str">
        <f t="shared" si="5"/>
        <v>175.</v>
      </c>
      <c r="R182" s="59">
        <f>'Daftar Pegawai'!I179</f>
        <v>0</v>
      </c>
    </row>
    <row r="183" spans="1:18" s="88" customFormat="1" ht="54.95" customHeight="1" x14ac:dyDescent="0.25">
      <c r="A183" s="44" t="str">
        <f t="shared" si="4"/>
        <v>176.</v>
      </c>
      <c r="B183" s="43" t="str">
        <f>'Rekap Bulanan'!B184</f>
        <v>0
NIP. 0</v>
      </c>
      <c r="C183" s="45">
        <f>'Daftar Pegawai'!H180</f>
        <v>0</v>
      </c>
      <c r="D183" s="45">
        <f>'Daftar Pegawai'!D180</f>
        <v>0</v>
      </c>
      <c r="E183" s="56">
        <f>'Daftar Pegawai'!E180</f>
        <v>0</v>
      </c>
      <c r="F183" s="44">
        <f>'Daftar Pegawai'!F180</f>
        <v>0</v>
      </c>
      <c r="G183" s="57">
        <f>'Daftar Pegawai'!G180</f>
        <v>0</v>
      </c>
      <c r="H183" s="57">
        <f>Table5[[#This Row],[7]]*60%</f>
        <v>0</v>
      </c>
      <c r="I183" s="57">
        <f>'Daftar Pegawai'!G180*40%</f>
        <v>0</v>
      </c>
      <c r="J183" s="57">
        <f>Table5[[#This Row],[8]]+Table5[[#This Row],[9]]</f>
        <v>0</v>
      </c>
      <c r="K183" s="57">
        <f>Table57[[#This Row],[8]]+Table57[[#This Row],[12]]</f>
        <v>0</v>
      </c>
      <c r="L183" s="57">
        <f>Table5[[#This Row],[7]]-Table5[[#This Row],[11]]</f>
        <v>0</v>
      </c>
      <c r="M183" s="94">
        <f>IF(LEFT('Daftar Pegawai'!H180,3)="IV/",15%,
IF(LEFT('Daftar Pegawai'!H180,4)="III/",5%,
IF(LEFT('Daftar Pegawai'!H180,3)="II/",0%,
)
)
)</f>
        <v>0</v>
      </c>
      <c r="N183" s="57">
        <f>Table5[[#This Row],[12]]*Table5[[#This Row],[Column1]]</f>
        <v>0</v>
      </c>
      <c r="O183" s="57">
        <f>Table5[[#This Row],[12]]*1%</f>
        <v>0</v>
      </c>
      <c r="P183" s="57">
        <f>IFERROR(Table5[[#This Row],[12]]-Table5[[#This Row],[13]]-Table5[[#This Row],[14]],)</f>
        <v>0</v>
      </c>
      <c r="Q183" s="58" t="str">
        <f t="shared" si="5"/>
        <v>176.</v>
      </c>
      <c r="R183" s="59">
        <f>'Daftar Pegawai'!I180</f>
        <v>0</v>
      </c>
    </row>
    <row r="184" spans="1:18" s="88" customFormat="1" ht="54.95" customHeight="1" x14ac:dyDescent="0.25">
      <c r="A184" s="44" t="str">
        <f t="shared" si="4"/>
        <v>177.</v>
      </c>
      <c r="B184" s="43" t="str">
        <f>'Rekap Bulanan'!B185</f>
        <v>0
NIP. 0</v>
      </c>
      <c r="C184" s="45">
        <f>'Daftar Pegawai'!H181</f>
        <v>0</v>
      </c>
      <c r="D184" s="45">
        <f>'Daftar Pegawai'!D181</f>
        <v>0</v>
      </c>
      <c r="E184" s="56">
        <f>'Daftar Pegawai'!E181</f>
        <v>0</v>
      </c>
      <c r="F184" s="44">
        <f>'Daftar Pegawai'!F181</f>
        <v>0</v>
      </c>
      <c r="G184" s="57">
        <f>'Daftar Pegawai'!G181</f>
        <v>0</v>
      </c>
      <c r="H184" s="57">
        <f>Table5[[#This Row],[7]]*60%</f>
        <v>0</v>
      </c>
      <c r="I184" s="57">
        <f>'Daftar Pegawai'!G181*40%</f>
        <v>0</v>
      </c>
      <c r="J184" s="57">
        <f>Table5[[#This Row],[8]]+Table5[[#This Row],[9]]</f>
        <v>0</v>
      </c>
      <c r="K184" s="57">
        <f>Table57[[#This Row],[8]]+Table57[[#This Row],[12]]</f>
        <v>0</v>
      </c>
      <c r="L184" s="57">
        <f>Table5[[#This Row],[7]]-Table5[[#This Row],[11]]</f>
        <v>0</v>
      </c>
      <c r="M184" s="94">
        <f>IF(LEFT('Daftar Pegawai'!H181,3)="IV/",15%,
IF(LEFT('Daftar Pegawai'!H181,4)="III/",5%,
IF(LEFT('Daftar Pegawai'!H181,3)="II/",0%,
)
)
)</f>
        <v>0</v>
      </c>
      <c r="N184" s="57">
        <f>Table5[[#This Row],[12]]*Table5[[#This Row],[Column1]]</f>
        <v>0</v>
      </c>
      <c r="O184" s="57">
        <f>Table5[[#This Row],[12]]*1%</f>
        <v>0</v>
      </c>
      <c r="P184" s="57">
        <f>IFERROR(Table5[[#This Row],[12]]-Table5[[#This Row],[13]]-Table5[[#This Row],[14]],)</f>
        <v>0</v>
      </c>
      <c r="Q184" s="58" t="str">
        <f t="shared" si="5"/>
        <v>177.</v>
      </c>
      <c r="R184" s="59">
        <f>'Daftar Pegawai'!I181</f>
        <v>0</v>
      </c>
    </row>
    <row r="185" spans="1:18" s="88" customFormat="1" ht="54.95" customHeight="1" x14ac:dyDescent="0.25">
      <c r="A185" s="44" t="str">
        <f t="shared" si="4"/>
        <v>178.</v>
      </c>
      <c r="B185" s="43" t="str">
        <f>'Rekap Bulanan'!B186</f>
        <v>0
NIP. 0</v>
      </c>
      <c r="C185" s="45">
        <f>'Daftar Pegawai'!H182</f>
        <v>0</v>
      </c>
      <c r="D185" s="45">
        <f>'Daftar Pegawai'!D182</f>
        <v>0</v>
      </c>
      <c r="E185" s="56">
        <f>'Daftar Pegawai'!E182</f>
        <v>0</v>
      </c>
      <c r="F185" s="44">
        <f>'Daftar Pegawai'!F182</f>
        <v>0</v>
      </c>
      <c r="G185" s="57">
        <f>'Daftar Pegawai'!G182</f>
        <v>0</v>
      </c>
      <c r="H185" s="57">
        <f>Table5[[#This Row],[7]]*60%</f>
        <v>0</v>
      </c>
      <c r="I185" s="57">
        <f>'Daftar Pegawai'!G182*40%</f>
        <v>0</v>
      </c>
      <c r="J185" s="57">
        <f>Table5[[#This Row],[8]]+Table5[[#This Row],[9]]</f>
        <v>0</v>
      </c>
      <c r="K185" s="57">
        <f>Table57[[#This Row],[8]]+Table57[[#This Row],[12]]</f>
        <v>0</v>
      </c>
      <c r="L185" s="57">
        <f>Table5[[#This Row],[7]]-Table5[[#This Row],[11]]</f>
        <v>0</v>
      </c>
      <c r="M185" s="94">
        <f>IF(LEFT('Daftar Pegawai'!H182,3)="IV/",15%,
IF(LEFT('Daftar Pegawai'!H182,4)="III/",5%,
IF(LEFT('Daftar Pegawai'!H182,3)="II/",0%,
)
)
)</f>
        <v>0</v>
      </c>
      <c r="N185" s="57">
        <f>Table5[[#This Row],[12]]*Table5[[#This Row],[Column1]]</f>
        <v>0</v>
      </c>
      <c r="O185" s="57">
        <f>Table5[[#This Row],[12]]*1%</f>
        <v>0</v>
      </c>
      <c r="P185" s="57">
        <f>IFERROR(Table5[[#This Row],[12]]-Table5[[#This Row],[13]]-Table5[[#This Row],[14]],)</f>
        <v>0</v>
      </c>
      <c r="Q185" s="58" t="str">
        <f t="shared" si="5"/>
        <v>178.</v>
      </c>
      <c r="R185" s="59">
        <f>'Daftar Pegawai'!I182</f>
        <v>0</v>
      </c>
    </row>
    <row r="186" spans="1:18" s="88" customFormat="1" ht="54.95" customHeight="1" x14ac:dyDescent="0.25">
      <c r="A186" s="44" t="str">
        <f t="shared" si="4"/>
        <v>179.</v>
      </c>
      <c r="B186" s="43" t="str">
        <f>'Rekap Bulanan'!B187</f>
        <v>0
NIP. 0</v>
      </c>
      <c r="C186" s="45">
        <f>'Daftar Pegawai'!H183</f>
        <v>0</v>
      </c>
      <c r="D186" s="45">
        <f>'Daftar Pegawai'!D183</f>
        <v>0</v>
      </c>
      <c r="E186" s="56">
        <f>'Daftar Pegawai'!E183</f>
        <v>0</v>
      </c>
      <c r="F186" s="44">
        <f>'Daftar Pegawai'!F183</f>
        <v>0</v>
      </c>
      <c r="G186" s="57">
        <f>'Daftar Pegawai'!G183</f>
        <v>0</v>
      </c>
      <c r="H186" s="57">
        <f>Table5[[#This Row],[7]]*60%</f>
        <v>0</v>
      </c>
      <c r="I186" s="57">
        <f>'Daftar Pegawai'!G183*40%</f>
        <v>0</v>
      </c>
      <c r="J186" s="57">
        <f>Table5[[#This Row],[8]]+Table5[[#This Row],[9]]</f>
        <v>0</v>
      </c>
      <c r="K186" s="57">
        <f>Table57[[#This Row],[8]]+Table57[[#This Row],[12]]</f>
        <v>0</v>
      </c>
      <c r="L186" s="57">
        <f>Table5[[#This Row],[7]]-Table5[[#This Row],[11]]</f>
        <v>0</v>
      </c>
      <c r="M186" s="94">
        <f>IF(LEFT('Daftar Pegawai'!H183,3)="IV/",15%,
IF(LEFT('Daftar Pegawai'!H183,4)="III/",5%,
IF(LEFT('Daftar Pegawai'!H183,3)="II/",0%,
)
)
)</f>
        <v>0</v>
      </c>
      <c r="N186" s="57">
        <f>Table5[[#This Row],[12]]*Table5[[#This Row],[Column1]]</f>
        <v>0</v>
      </c>
      <c r="O186" s="57">
        <f>Table5[[#This Row],[12]]*1%</f>
        <v>0</v>
      </c>
      <c r="P186" s="57">
        <f>IFERROR(Table5[[#This Row],[12]]-Table5[[#This Row],[13]]-Table5[[#This Row],[14]],)</f>
        <v>0</v>
      </c>
      <c r="Q186" s="58" t="str">
        <f t="shared" si="5"/>
        <v>179.</v>
      </c>
      <c r="R186" s="59">
        <f>'Daftar Pegawai'!I183</f>
        <v>0</v>
      </c>
    </row>
    <row r="187" spans="1:18" s="88" customFormat="1" ht="54.95" customHeight="1" x14ac:dyDescent="0.25">
      <c r="A187" s="44" t="str">
        <f t="shared" si="4"/>
        <v>180.</v>
      </c>
      <c r="B187" s="43" t="str">
        <f>'Rekap Bulanan'!B188</f>
        <v>0
NIP. 0</v>
      </c>
      <c r="C187" s="45">
        <f>'Daftar Pegawai'!H184</f>
        <v>0</v>
      </c>
      <c r="D187" s="45">
        <f>'Daftar Pegawai'!D184</f>
        <v>0</v>
      </c>
      <c r="E187" s="56">
        <f>'Daftar Pegawai'!E184</f>
        <v>0</v>
      </c>
      <c r="F187" s="44">
        <f>'Daftar Pegawai'!F184</f>
        <v>0</v>
      </c>
      <c r="G187" s="57">
        <f>'Daftar Pegawai'!G184</f>
        <v>0</v>
      </c>
      <c r="H187" s="57">
        <f>Table5[[#This Row],[7]]*60%</f>
        <v>0</v>
      </c>
      <c r="I187" s="57">
        <f>'Daftar Pegawai'!G184*40%</f>
        <v>0</v>
      </c>
      <c r="J187" s="57">
        <f>Table5[[#This Row],[8]]+Table5[[#This Row],[9]]</f>
        <v>0</v>
      </c>
      <c r="K187" s="57">
        <f>Table57[[#This Row],[8]]+Table57[[#This Row],[12]]</f>
        <v>0</v>
      </c>
      <c r="L187" s="57">
        <f>Table5[[#This Row],[7]]-Table5[[#This Row],[11]]</f>
        <v>0</v>
      </c>
      <c r="M187" s="94">
        <f>IF(LEFT('Daftar Pegawai'!H184,3)="IV/",15%,
IF(LEFT('Daftar Pegawai'!H184,4)="III/",5%,
IF(LEFT('Daftar Pegawai'!H184,3)="II/",0%,
)
)
)</f>
        <v>0</v>
      </c>
      <c r="N187" s="57">
        <f>Table5[[#This Row],[12]]*Table5[[#This Row],[Column1]]</f>
        <v>0</v>
      </c>
      <c r="O187" s="57">
        <f>Table5[[#This Row],[12]]*1%</f>
        <v>0</v>
      </c>
      <c r="P187" s="57">
        <f>IFERROR(Table5[[#This Row],[12]]-Table5[[#This Row],[13]]-Table5[[#This Row],[14]],)</f>
        <v>0</v>
      </c>
      <c r="Q187" s="58" t="str">
        <f t="shared" si="5"/>
        <v>180.</v>
      </c>
      <c r="R187" s="59">
        <f>'Daftar Pegawai'!I184</f>
        <v>0</v>
      </c>
    </row>
    <row r="188" spans="1:18" s="88" customFormat="1" ht="54.95" customHeight="1" x14ac:dyDescent="0.25">
      <c r="A188" s="44" t="str">
        <f t="shared" si="4"/>
        <v>181.</v>
      </c>
      <c r="B188" s="43" t="str">
        <f>'Rekap Bulanan'!B189</f>
        <v>0
NIP. 0</v>
      </c>
      <c r="C188" s="45">
        <f>'Daftar Pegawai'!H185</f>
        <v>0</v>
      </c>
      <c r="D188" s="45">
        <f>'Daftar Pegawai'!D185</f>
        <v>0</v>
      </c>
      <c r="E188" s="56">
        <f>'Daftar Pegawai'!E185</f>
        <v>0</v>
      </c>
      <c r="F188" s="44">
        <f>'Daftar Pegawai'!F185</f>
        <v>0</v>
      </c>
      <c r="G188" s="57">
        <f>'Daftar Pegawai'!G185</f>
        <v>0</v>
      </c>
      <c r="H188" s="57">
        <f>Table5[[#This Row],[7]]*60%</f>
        <v>0</v>
      </c>
      <c r="I188" s="57">
        <f>'Daftar Pegawai'!G185*40%</f>
        <v>0</v>
      </c>
      <c r="J188" s="57">
        <f>Table5[[#This Row],[8]]+Table5[[#This Row],[9]]</f>
        <v>0</v>
      </c>
      <c r="K188" s="57">
        <f>Table57[[#This Row],[8]]+Table57[[#This Row],[12]]</f>
        <v>0</v>
      </c>
      <c r="L188" s="57">
        <f>Table5[[#This Row],[7]]-Table5[[#This Row],[11]]</f>
        <v>0</v>
      </c>
      <c r="M188" s="94">
        <f>IF(LEFT('Daftar Pegawai'!H185,3)="IV/",15%,
IF(LEFT('Daftar Pegawai'!H185,4)="III/",5%,
IF(LEFT('Daftar Pegawai'!H185,3)="II/",0%,
)
)
)</f>
        <v>0</v>
      </c>
      <c r="N188" s="57">
        <f>Table5[[#This Row],[12]]*Table5[[#This Row],[Column1]]</f>
        <v>0</v>
      </c>
      <c r="O188" s="57">
        <f>Table5[[#This Row],[12]]*1%</f>
        <v>0</v>
      </c>
      <c r="P188" s="57">
        <f>IFERROR(Table5[[#This Row],[12]]-Table5[[#This Row],[13]]-Table5[[#This Row],[14]],)</f>
        <v>0</v>
      </c>
      <c r="Q188" s="58" t="str">
        <f t="shared" si="5"/>
        <v>181.</v>
      </c>
      <c r="R188" s="59">
        <f>'Daftar Pegawai'!I185</f>
        <v>0</v>
      </c>
    </row>
    <row r="189" spans="1:18" s="88" customFormat="1" ht="54.95" customHeight="1" x14ac:dyDescent="0.25">
      <c r="A189" s="44" t="str">
        <f t="shared" si="4"/>
        <v>182.</v>
      </c>
      <c r="B189" s="43" t="str">
        <f>'Rekap Bulanan'!B190</f>
        <v>0
NIP. 0</v>
      </c>
      <c r="C189" s="45">
        <f>'Daftar Pegawai'!H186</f>
        <v>0</v>
      </c>
      <c r="D189" s="45">
        <f>'Daftar Pegawai'!D186</f>
        <v>0</v>
      </c>
      <c r="E189" s="56">
        <f>'Daftar Pegawai'!E186</f>
        <v>0</v>
      </c>
      <c r="F189" s="44">
        <f>'Daftar Pegawai'!F186</f>
        <v>0</v>
      </c>
      <c r="G189" s="57">
        <f>'Daftar Pegawai'!G186</f>
        <v>0</v>
      </c>
      <c r="H189" s="57">
        <f>Table5[[#This Row],[7]]*60%</f>
        <v>0</v>
      </c>
      <c r="I189" s="57">
        <f>'Daftar Pegawai'!G186*40%</f>
        <v>0</v>
      </c>
      <c r="J189" s="57">
        <f>Table5[[#This Row],[8]]+Table5[[#This Row],[9]]</f>
        <v>0</v>
      </c>
      <c r="K189" s="57">
        <f>Table57[[#This Row],[8]]+Table57[[#This Row],[12]]</f>
        <v>0</v>
      </c>
      <c r="L189" s="57">
        <f>Table5[[#This Row],[7]]-Table5[[#This Row],[11]]</f>
        <v>0</v>
      </c>
      <c r="M189" s="94">
        <f>IF(LEFT('Daftar Pegawai'!H186,3)="IV/",15%,
IF(LEFT('Daftar Pegawai'!H186,4)="III/",5%,
IF(LEFT('Daftar Pegawai'!H186,3)="II/",0%,
)
)
)</f>
        <v>0</v>
      </c>
      <c r="N189" s="57">
        <f>Table5[[#This Row],[12]]*Table5[[#This Row],[Column1]]</f>
        <v>0</v>
      </c>
      <c r="O189" s="57">
        <f>Table5[[#This Row],[12]]*1%</f>
        <v>0</v>
      </c>
      <c r="P189" s="57">
        <f>IFERROR(Table5[[#This Row],[12]]-Table5[[#This Row],[13]]-Table5[[#This Row],[14]],)</f>
        <v>0</v>
      </c>
      <c r="Q189" s="58" t="str">
        <f t="shared" si="5"/>
        <v>182.</v>
      </c>
      <c r="R189" s="59">
        <f>'Daftar Pegawai'!I186</f>
        <v>0</v>
      </c>
    </row>
    <row r="190" spans="1:18" s="88" customFormat="1" ht="54.95" customHeight="1" x14ac:dyDescent="0.25">
      <c r="A190" s="44" t="str">
        <f t="shared" si="4"/>
        <v>183.</v>
      </c>
      <c r="B190" s="43" t="str">
        <f>'Rekap Bulanan'!B191</f>
        <v>0
NIP. 0</v>
      </c>
      <c r="C190" s="45">
        <f>'Daftar Pegawai'!H187</f>
        <v>0</v>
      </c>
      <c r="D190" s="45">
        <f>'Daftar Pegawai'!D187</f>
        <v>0</v>
      </c>
      <c r="E190" s="56">
        <f>'Daftar Pegawai'!E187</f>
        <v>0</v>
      </c>
      <c r="F190" s="44">
        <f>'Daftar Pegawai'!F187</f>
        <v>0</v>
      </c>
      <c r="G190" s="57">
        <f>'Daftar Pegawai'!G187</f>
        <v>0</v>
      </c>
      <c r="H190" s="57">
        <f>Table5[[#This Row],[7]]*60%</f>
        <v>0</v>
      </c>
      <c r="I190" s="57">
        <f>'Daftar Pegawai'!G187*40%</f>
        <v>0</v>
      </c>
      <c r="J190" s="57">
        <f>Table5[[#This Row],[8]]+Table5[[#This Row],[9]]</f>
        <v>0</v>
      </c>
      <c r="K190" s="57">
        <f>Table57[[#This Row],[8]]+Table57[[#This Row],[12]]</f>
        <v>0</v>
      </c>
      <c r="L190" s="57">
        <f>Table5[[#This Row],[7]]-Table5[[#This Row],[11]]</f>
        <v>0</v>
      </c>
      <c r="M190" s="94">
        <f>IF(LEFT('Daftar Pegawai'!H187,3)="IV/",15%,
IF(LEFT('Daftar Pegawai'!H187,4)="III/",5%,
IF(LEFT('Daftar Pegawai'!H187,3)="II/",0%,
)
)
)</f>
        <v>0</v>
      </c>
      <c r="N190" s="57">
        <f>Table5[[#This Row],[12]]*Table5[[#This Row],[Column1]]</f>
        <v>0</v>
      </c>
      <c r="O190" s="57">
        <f>Table5[[#This Row],[12]]*1%</f>
        <v>0</v>
      </c>
      <c r="P190" s="57">
        <f>IFERROR(Table5[[#This Row],[12]]-Table5[[#This Row],[13]]-Table5[[#This Row],[14]],)</f>
        <v>0</v>
      </c>
      <c r="Q190" s="58" t="str">
        <f t="shared" si="5"/>
        <v>183.</v>
      </c>
      <c r="R190" s="59">
        <f>'Daftar Pegawai'!I187</f>
        <v>0</v>
      </c>
    </row>
    <row r="191" spans="1:18" s="88" customFormat="1" ht="54.95" customHeight="1" x14ac:dyDescent="0.25">
      <c r="A191" s="44" t="str">
        <f t="shared" si="4"/>
        <v>184.</v>
      </c>
      <c r="B191" s="43" t="str">
        <f>'Rekap Bulanan'!B192</f>
        <v>0
NIP. 0</v>
      </c>
      <c r="C191" s="45">
        <f>'Daftar Pegawai'!H188</f>
        <v>0</v>
      </c>
      <c r="D191" s="45">
        <f>'Daftar Pegawai'!D188</f>
        <v>0</v>
      </c>
      <c r="E191" s="56">
        <f>'Daftar Pegawai'!E188</f>
        <v>0</v>
      </c>
      <c r="F191" s="44">
        <f>'Daftar Pegawai'!F188</f>
        <v>0</v>
      </c>
      <c r="G191" s="57">
        <f>'Daftar Pegawai'!G188</f>
        <v>0</v>
      </c>
      <c r="H191" s="57">
        <f>Table5[[#This Row],[7]]*60%</f>
        <v>0</v>
      </c>
      <c r="I191" s="57">
        <f>'Daftar Pegawai'!G188*40%</f>
        <v>0</v>
      </c>
      <c r="J191" s="57">
        <f>Table5[[#This Row],[8]]+Table5[[#This Row],[9]]</f>
        <v>0</v>
      </c>
      <c r="K191" s="57">
        <f>Table57[[#This Row],[8]]+Table57[[#This Row],[12]]</f>
        <v>0</v>
      </c>
      <c r="L191" s="57">
        <f>Table5[[#This Row],[7]]-Table5[[#This Row],[11]]</f>
        <v>0</v>
      </c>
      <c r="M191" s="94">
        <f>IF(LEFT('Daftar Pegawai'!H188,3)="IV/",15%,
IF(LEFT('Daftar Pegawai'!H188,4)="III/",5%,
IF(LEFT('Daftar Pegawai'!H188,3)="II/",0%,
)
)
)</f>
        <v>0</v>
      </c>
      <c r="N191" s="57">
        <f>Table5[[#This Row],[12]]*Table5[[#This Row],[Column1]]</f>
        <v>0</v>
      </c>
      <c r="O191" s="57">
        <f>Table5[[#This Row],[12]]*1%</f>
        <v>0</v>
      </c>
      <c r="P191" s="57">
        <f>IFERROR(Table5[[#This Row],[12]]-Table5[[#This Row],[13]]-Table5[[#This Row],[14]],)</f>
        <v>0</v>
      </c>
      <c r="Q191" s="58" t="str">
        <f t="shared" si="5"/>
        <v>184.</v>
      </c>
      <c r="R191" s="59">
        <f>'Daftar Pegawai'!I188</f>
        <v>0</v>
      </c>
    </row>
    <row r="192" spans="1:18" s="88" customFormat="1" ht="54.95" customHeight="1" x14ac:dyDescent="0.25">
      <c r="A192" s="44" t="str">
        <f t="shared" si="4"/>
        <v>185.</v>
      </c>
      <c r="B192" s="43" t="str">
        <f>'Rekap Bulanan'!B193</f>
        <v>0
NIP. 0</v>
      </c>
      <c r="C192" s="45">
        <f>'Daftar Pegawai'!H189</f>
        <v>0</v>
      </c>
      <c r="D192" s="45">
        <f>'Daftar Pegawai'!D189</f>
        <v>0</v>
      </c>
      <c r="E192" s="56">
        <f>'Daftar Pegawai'!E189</f>
        <v>0</v>
      </c>
      <c r="F192" s="44">
        <f>'Daftar Pegawai'!F189</f>
        <v>0</v>
      </c>
      <c r="G192" s="57">
        <f>'Daftar Pegawai'!G189</f>
        <v>0</v>
      </c>
      <c r="H192" s="57">
        <f>Table5[[#This Row],[7]]*60%</f>
        <v>0</v>
      </c>
      <c r="I192" s="57">
        <f>'Daftar Pegawai'!G189*40%</f>
        <v>0</v>
      </c>
      <c r="J192" s="57">
        <f>Table5[[#This Row],[8]]+Table5[[#This Row],[9]]</f>
        <v>0</v>
      </c>
      <c r="K192" s="57">
        <f>Table57[[#This Row],[8]]+Table57[[#This Row],[12]]</f>
        <v>0</v>
      </c>
      <c r="L192" s="57">
        <f>Table5[[#This Row],[7]]-Table5[[#This Row],[11]]</f>
        <v>0</v>
      </c>
      <c r="M192" s="94">
        <f>IF(LEFT('Daftar Pegawai'!H189,3)="IV/",15%,
IF(LEFT('Daftar Pegawai'!H189,4)="III/",5%,
IF(LEFT('Daftar Pegawai'!H189,3)="II/",0%,
)
)
)</f>
        <v>0</v>
      </c>
      <c r="N192" s="57">
        <f>Table5[[#This Row],[12]]*Table5[[#This Row],[Column1]]</f>
        <v>0</v>
      </c>
      <c r="O192" s="57">
        <f>Table5[[#This Row],[12]]*1%</f>
        <v>0</v>
      </c>
      <c r="P192" s="57">
        <f>IFERROR(Table5[[#This Row],[12]]-Table5[[#This Row],[13]]-Table5[[#This Row],[14]],)</f>
        <v>0</v>
      </c>
      <c r="Q192" s="58" t="str">
        <f t="shared" si="5"/>
        <v>185.</v>
      </c>
      <c r="R192" s="59">
        <f>'Daftar Pegawai'!I189</f>
        <v>0</v>
      </c>
    </row>
    <row r="193" spans="1:18" s="88" customFormat="1" ht="54.95" customHeight="1" x14ac:dyDescent="0.25">
      <c r="A193" s="44" t="str">
        <f t="shared" si="4"/>
        <v>186.</v>
      </c>
      <c r="B193" s="43" t="str">
        <f>'Rekap Bulanan'!B194</f>
        <v>0
NIP. 0</v>
      </c>
      <c r="C193" s="45">
        <f>'Daftar Pegawai'!H190</f>
        <v>0</v>
      </c>
      <c r="D193" s="45">
        <f>'Daftar Pegawai'!D190</f>
        <v>0</v>
      </c>
      <c r="E193" s="56">
        <f>'Daftar Pegawai'!E190</f>
        <v>0</v>
      </c>
      <c r="F193" s="44">
        <f>'Daftar Pegawai'!F190</f>
        <v>0</v>
      </c>
      <c r="G193" s="57">
        <f>'Daftar Pegawai'!G190</f>
        <v>0</v>
      </c>
      <c r="H193" s="57">
        <f>Table5[[#This Row],[7]]*60%</f>
        <v>0</v>
      </c>
      <c r="I193" s="57">
        <f>'Daftar Pegawai'!G190*40%</f>
        <v>0</v>
      </c>
      <c r="J193" s="57">
        <f>Table5[[#This Row],[8]]+Table5[[#This Row],[9]]</f>
        <v>0</v>
      </c>
      <c r="K193" s="57">
        <f>Table57[[#This Row],[8]]+Table57[[#This Row],[12]]</f>
        <v>0</v>
      </c>
      <c r="L193" s="57">
        <f>Table5[[#This Row],[7]]-Table5[[#This Row],[11]]</f>
        <v>0</v>
      </c>
      <c r="M193" s="94">
        <f>IF(LEFT('Daftar Pegawai'!H190,3)="IV/",15%,
IF(LEFT('Daftar Pegawai'!H190,4)="III/",5%,
IF(LEFT('Daftar Pegawai'!H190,3)="II/",0%,
)
)
)</f>
        <v>0</v>
      </c>
      <c r="N193" s="57">
        <f>Table5[[#This Row],[12]]*Table5[[#This Row],[Column1]]</f>
        <v>0</v>
      </c>
      <c r="O193" s="57">
        <f>Table5[[#This Row],[12]]*1%</f>
        <v>0</v>
      </c>
      <c r="P193" s="57">
        <f>IFERROR(Table5[[#This Row],[12]]-Table5[[#This Row],[13]]-Table5[[#This Row],[14]],)</f>
        <v>0</v>
      </c>
      <c r="Q193" s="58" t="str">
        <f t="shared" si="5"/>
        <v>186.</v>
      </c>
      <c r="R193" s="59">
        <f>'Daftar Pegawai'!I190</f>
        <v>0</v>
      </c>
    </row>
    <row r="194" spans="1:18" s="88" customFormat="1" ht="54.95" customHeight="1" x14ac:dyDescent="0.25">
      <c r="A194" s="44" t="str">
        <f t="shared" si="4"/>
        <v>187.</v>
      </c>
      <c r="B194" s="43" t="str">
        <f>'Rekap Bulanan'!B195</f>
        <v>0
NIP. 0</v>
      </c>
      <c r="C194" s="45">
        <f>'Daftar Pegawai'!H191</f>
        <v>0</v>
      </c>
      <c r="D194" s="45">
        <f>'Daftar Pegawai'!D191</f>
        <v>0</v>
      </c>
      <c r="E194" s="56">
        <f>'Daftar Pegawai'!E191</f>
        <v>0</v>
      </c>
      <c r="F194" s="44">
        <f>'Daftar Pegawai'!F191</f>
        <v>0</v>
      </c>
      <c r="G194" s="57">
        <f>'Daftar Pegawai'!G191</f>
        <v>0</v>
      </c>
      <c r="H194" s="57">
        <f>Table5[[#This Row],[7]]*60%</f>
        <v>0</v>
      </c>
      <c r="I194" s="57">
        <f>'Daftar Pegawai'!G191*40%</f>
        <v>0</v>
      </c>
      <c r="J194" s="57">
        <f>Table5[[#This Row],[8]]+Table5[[#This Row],[9]]</f>
        <v>0</v>
      </c>
      <c r="K194" s="57">
        <f>Table57[[#This Row],[8]]+Table57[[#This Row],[12]]</f>
        <v>0</v>
      </c>
      <c r="L194" s="57">
        <f>Table5[[#This Row],[7]]-Table5[[#This Row],[11]]</f>
        <v>0</v>
      </c>
      <c r="M194" s="94">
        <f>IF(LEFT('Daftar Pegawai'!H191,3)="IV/",15%,
IF(LEFT('Daftar Pegawai'!H191,4)="III/",5%,
IF(LEFT('Daftar Pegawai'!H191,3)="II/",0%,
)
)
)</f>
        <v>0</v>
      </c>
      <c r="N194" s="57">
        <f>Table5[[#This Row],[12]]*Table5[[#This Row],[Column1]]</f>
        <v>0</v>
      </c>
      <c r="O194" s="57">
        <f>Table5[[#This Row],[12]]*1%</f>
        <v>0</v>
      </c>
      <c r="P194" s="57">
        <f>IFERROR(Table5[[#This Row],[12]]-Table5[[#This Row],[13]]-Table5[[#This Row],[14]],)</f>
        <v>0</v>
      </c>
      <c r="Q194" s="58" t="str">
        <f t="shared" si="5"/>
        <v>187.</v>
      </c>
      <c r="R194" s="59">
        <f>'Daftar Pegawai'!I191</f>
        <v>0</v>
      </c>
    </row>
    <row r="195" spans="1:18" s="88" customFormat="1" ht="54.95" customHeight="1" x14ac:dyDescent="0.25">
      <c r="A195" s="44" t="str">
        <f t="shared" si="4"/>
        <v>188.</v>
      </c>
      <c r="B195" s="43" t="str">
        <f>'Rekap Bulanan'!B196</f>
        <v>0
NIP. 0</v>
      </c>
      <c r="C195" s="45">
        <f>'Daftar Pegawai'!H192</f>
        <v>0</v>
      </c>
      <c r="D195" s="45">
        <f>'Daftar Pegawai'!D192</f>
        <v>0</v>
      </c>
      <c r="E195" s="56">
        <f>'Daftar Pegawai'!E192</f>
        <v>0</v>
      </c>
      <c r="F195" s="44">
        <f>'Daftar Pegawai'!F192</f>
        <v>0</v>
      </c>
      <c r="G195" s="57">
        <f>'Daftar Pegawai'!G192</f>
        <v>0</v>
      </c>
      <c r="H195" s="57">
        <f>Table5[[#This Row],[7]]*60%</f>
        <v>0</v>
      </c>
      <c r="I195" s="57">
        <f>'Daftar Pegawai'!G192*40%</f>
        <v>0</v>
      </c>
      <c r="J195" s="57">
        <f>Table5[[#This Row],[8]]+Table5[[#This Row],[9]]</f>
        <v>0</v>
      </c>
      <c r="K195" s="57">
        <f>Table57[[#This Row],[8]]+Table57[[#This Row],[12]]</f>
        <v>0</v>
      </c>
      <c r="L195" s="57">
        <f>Table5[[#This Row],[7]]-Table5[[#This Row],[11]]</f>
        <v>0</v>
      </c>
      <c r="M195" s="94">
        <f>IF(LEFT('Daftar Pegawai'!H192,3)="IV/",15%,
IF(LEFT('Daftar Pegawai'!H192,4)="III/",5%,
IF(LEFT('Daftar Pegawai'!H192,3)="II/",0%,
)
)
)</f>
        <v>0</v>
      </c>
      <c r="N195" s="57">
        <f>Table5[[#This Row],[12]]*Table5[[#This Row],[Column1]]</f>
        <v>0</v>
      </c>
      <c r="O195" s="57">
        <f>Table5[[#This Row],[12]]*1%</f>
        <v>0</v>
      </c>
      <c r="P195" s="57">
        <f>IFERROR(Table5[[#This Row],[12]]-Table5[[#This Row],[13]]-Table5[[#This Row],[14]],)</f>
        <v>0</v>
      </c>
      <c r="Q195" s="58" t="str">
        <f t="shared" si="5"/>
        <v>188.</v>
      </c>
      <c r="R195" s="59">
        <f>'Daftar Pegawai'!I192</f>
        <v>0</v>
      </c>
    </row>
    <row r="196" spans="1:18" s="88" customFormat="1" ht="54.95" customHeight="1" x14ac:dyDescent="0.25">
      <c r="A196" s="44" t="str">
        <f t="shared" si="4"/>
        <v>189.</v>
      </c>
      <c r="B196" s="43" t="str">
        <f>'Rekap Bulanan'!B197</f>
        <v>0
NIP. 0</v>
      </c>
      <c r="C196" s="45">
        <f>'Daftar Pegawai'!H193</f>
        <v>0</v>
      </c>
      <c r="D196" s="45">
        <f>'Daftar Pegawai'!D193</f>
        <v>0</v>
      </c>
      <c r="E196" s="56">
        <f>'Daftar Pegawai'!E193</f>
        <v>0</v>
      </c>
      <c r="F196" s="44">
        <f>'Daftar Pegawai'!F193</f>
        <v>0</v>
      </c>
      <c r="G196" s="57">
        <f>'Daftar Pegawai'!G193</f>
        <v>0</v>
      </c>
      <c r="H196" s="57">
        <f>Table5[[#This Row],[7]]*60%</f>
        <v>0</v>
      </c>
      <c r="I196" s="57">
        <f>'Daftar Pegawai'!G193*40%</f>
        <v>0</v>
      </c>
      <c r="J196" s="57">
        <f>Table5[[#This Row],[8]]+Table5[[#This Row],[9]]</f>
        <v>0</v>
      </c>
      <c r="K196" s="57">
        <f>Table57[[#This Row],[8]]+Table57[[#This Row],[12]]</f>
        <v>0</v>
      </c>
      <c r="L196" s="57">
        <f>Table5[[#This Row],[7]]-Table5[[#This Row],[11]]</f>
        <v>0</v>
      </c>
      <c r="M196" s="94">
        <f>IF(LEFT('Daftar Pegawai'!H193,3)="IV/",15%,
IF(LEFT('Daftar Pegawai'!H193,4)="III/",5%,
IF(LEFT('Daftar Pegawai'!H193,3)="II/",0%,
)
)
)</f>
        <v>0</v>
      </c>
      <c r="N196" s="57">
        <f>Table5[[#This Row],[12]]*Table5[[#This Row],[Column1]]</f>
        <v>0</v>
      </c>
      <c r="O196" s="57">
        <f>Table5[[#This Row],[12]]*1%</f>
        <v>0</v>
      </c>
      <c r="P196" s="57">
        <f>IFERROR(Table5[[#This Row],[12]]-Table5[[#This Row],[13]]-Table5[[#This Row],[14]],)</f>
        <v>0</v>
      </c>
      <c r="Q196" s="58" t="str">
        <f t="shared" si="5"/>
        <v>189.</v>
      </c>
      <c r="R196" s="59">
        <f>'Daftar Pegawai'!I193</f>
        <v>0</v>
      </c>
    </row>
    <row r="197" spans="1:18" s="88" customFormat="1" ht="54.95" customHeight="1" x14ac:dyDescent="0.25">
      <c r="A197" s="44" t="str">
        <f t="shared" si="4"/>
        <v>190.</v>
      </c>
      <c r="B197" s="43" t="str">
        <f>'Rekap Bulanan'!B198</f>
        <v>0
NIP. 0</v>
      </c>
      <c r="C197" s="45">
        <f>'Daftar Pegawai'!H194</f>
        <v>0</v>
      </c>
      <c r="D197" s="45">
        <f>'Daftar Pegawai'!D194</f>
        <v>0</v>
      </c>
      <c r="E197" s="56">
        <f>'Daftar Pegawai'!E194</f>
        <v>0</v>
      </c>
      <c r="F197" s="44">
        <f>'Daftar Pegawai'!F194</f>
        <v>0</v>
      </c>
      <c r="G197" s="57">
        <f>'Daftar Pegawai'!G194</f>
        <v>0</v>
      </c>
      <c r="H197" s="57">
        <f>Table5[[#This Row],[7]]*60%</f>
        <v>0</v>
      </c>
      <c r="I197" s="57">
        <f>'Daftar Pegawai'!G194*40%</f>
        <v>0</v>
      </c>
      <c r="J197" s="57">
        <f>Table5[[#This Row],[8]]+Table5[[#This Row],[9]]</f>
        <v>0</v>
      </c>
      <c r="K197" s="57">
        <f>Table57[[#This Row],[8]]+Table57[[#This Row],[12]]</f>
        <v>0</v>
      </c>
      <c r="L197" s="57">
        <f>Table5[[#This Row],[7]]-Table5[[#This Row],[11]]</f>
        <v>0</v>
      </c>
      <c r="M197" s="94">
        <f>IF(LEFT('Daftar Pegawai'!H194,3)="IV/",15%,
IF(LEFT('Daftar Pegawai'!H194,4)="III/",5%,
IF(LEFT('Daftar Pegawai'!H194,3)="II/",0%,
)
)
)</f>
        <v>0</v>
      </c>
      <c r="N197" s="57">
        <f>Table5[[#This Row],[12]]*Table5[[#This Row],[Column1]]</f>
        <v>0</v>
      </c>
      <c r="O197" s="57">
        <f>Table5[[#This Row],[12]]*1%</f>
        <v>0</v>
      </c>
      <c r="P197" s="57">
        <f>IFERROR(Table5[[#This Row],[12]]-Table5[[#This Row],[13]]-Table5[[#This Row],[14]],)</f>
        <v>0</v>
      </c>
      <c r="Q197" s="58" t="str">
        <f t="shared" si="5"/>
        <v>190.</v>
      </c>
      <c r="R197" s="59">
        <f>'Daftar Pegawai'!I194</f>
        <v>0</v>
      </c>
    </row>
    <row r="198" spans="1:18" s="88" customFormat="1" ht="54.95" customHeight="1" x14ac:dyDescent="0.25">
      <c r="A198" s="44" t="str">
        <f t="shared" si="4"/>
        <v>191.</v>
      </c>
      <c r="B198" s="43" t="str">
        <f>'Rekap Bulanan'!B199</f>
        <v>0
NIP. 0</v>
      </c>
      <c r="C198" s="45">
        <f>'Daftar Pegawai'!H195</f>
        <v>0</v>
      </c>
      <c r="D198" s="45">
        <f>'Daftar Pegawai'!D195</f>
        <v>0</v>
      </c>
      <c r="E198" s="56">
        <f>'Daftar Pegawai'!E195</f>
        <v>0</v>
      </c>
      <c r="F198" s="44">
        <f>'Daftar Pegawai'!F195</f>
        <v>0</v>
      </c>
      <c r="G198" s="57">
        <f>'Daftar Pegawai'!G195</f>
        <v>0</v>
      </c>
      <c r="H198" s="57">
        <f>Table5[[#This Row],[7]]*60%</f>
        <v>0</v>
      </c>
      <c r="I198" s="57">
        <f>'Daftar Pegawai'!G195*40%</f>
        <v>0</v>
      </c>
      <c r="J198" s="57">
        <f>Table5[[#This Row],[8]]+Table5[[#This Row],[9]]</f>
        <v>0</v>
      </c>
      <c r="K198" s="57">
        <f>Table57[[#This Row],[8]]+Table57[[#This Row],[12]]</f>
        <v>0</v>
      </c>
      <c r="L198" s="57">
        <f>Table5[[#This Row],[7]]-Table5[[#This Row],[11]]</f>
        <v>0</v>
      </c>
      <c r="M198" s="94">
        <f>IF(LEFT('Daftar Pegawai'!H195,3)="IV/",15%,
IF(LEFT('Daftar Pegawai'!H195,4)="III/",5%,
IF(LEFT('Daftar Pegawai'!H195,3)="II/",0%,
)
)
)</f>
        <v>0</v>
      </c>
      <c r="N198" s="57">
        <f>Table5[[#This Row],[12]]*Table5[[#This Row],[Column1]]</f>
        <v>0</v>
      </c>
      <c r="O198" s="57">
        <f>Table5[[#This Row],[12]]*1%</f>
        <v>0</v>
      </c>
      <c r="P198" s="57">
        <f>IFERROR(Table5[[#This Row],[12]]-Table5[[#This Row],[13]]-Table5[[#This Row],[14]],)</f>
        <v>0</v>
      </c>
      <c r="Q198" s="58" t="str">
        <f t="shared" si="5"/>
        <v>191.</v>
      </c>
      <c r="R198" s="59">
        <f>'Daftar Pegawai'!I195</f>
        <v>0</v>
      </c>
    </row>
    <row r="199" spans="1:18" s="88" customFormat="1" ht="54.95" customHeight="1" x14ac:dyDescent="0.25">
      <c r="A199" s="44" t="str">
        <f t="shared" si="4"/>
        <v>192.</v>
      </c>
      <c r="B199" s="43" t="str">
        <f>'Rekap Bulanan'!B200</f>
        <v>0
NIP. 0</v>
      </c>
      <c r="C199" s="45">
        <f>'Daftar Pegawai'!H196</f>
        <v>0</v>
      </c>
      <c r="D199" s="45">
        <f>'Daftar Pegawai'!D196</f>
        <v>0</v>
      </c>
      <c r="E199" s="56">
        <f>'Daftar Pegawai'!E196</f>
        <v>0</v>
      </c>
      <c r="F199" s="44">
        <f>'Daftar Pegawai'!F196</f>
        <v>0</v>
      </c>
      <c r="G199" s="57">
        <f>'Daftar Pegawai'!G196</f>
        <v>0</v>
      </c>
      <c r="H199" s="57">
        <f>Table5[[#This Row],[7]]*60%</f>
        <v>0</v>
      </c>
      <c r="I199" s="57">
        <f>'Daftar Pegawai'!G196*40%</f>
        <v>0</v>
      </c>
      <c r="J199" s="57">
        <f>Table5[[#This Row],[8]]+Table5[[#This Row],[9]]</f>
        <v>0</v>
      </c>
      <c r="K199" s="57">
        <f>Table57[[#This Row],[8]]+Table57[[#This Row],[12]]</f>
        <v>0</v>
      </c>
      <c r="L199" s="57">
        <f>Table5[[#This Row],[7]]-Table5[[#This Row],[11]]</f>
        <v>0</v>
      </c>
      <c r="M199" s="94">
        <f>IF(LEFT('Daftar Pegawai'!H196,3)="IV/",15%,
IF(LEFT('Daftar Pegawai'!H196,4)="III/",5%,
IF(LEFT('Daftar Pegawai'!H196,3)="II/",0%,
)
)
)</f>
        <v>0</v>
      </c>
      <c r="N199" s="57">
        <f>Table5[[#This Row],[12]]*Table5[[#This Row],[Column1]]</f>
        <v>0</v>
      </c>
      <c r="O199" s="57">
        <f>Table5[[#This Row],[12]]*1%</f>
        <v>0</v>
      </c>
      <c r="P199" s="57">
        <f>IFERROR(Table5[[#This Row],[12]]-Table5[[#This Row],[13]]-Table5[[#This Row],[14]],)</f>
        <v>0</v>
      </c>
      <c r="Q199" s="58" t="str">
        <f t="shared" si="5"/>
        <v>192.</v>
      </c>
      <c r="R199" s="59">
        <f>'Daftar Pegawai'!I196</f>
        <v>0</v>
      </c>
    </row>
    <row r="200" spans="1:18" s="88" customFormat="1" ht="54.95" customHeight="1" x14ac:dyDescent="0.25">
      <c r="A200" s="44" t="str">
        <f t="shared" si="4"/>
        <v>193.</v>
      </c>
      <c r="B200" s="43" t="str">
        <f>'Rekap Bulanan'!B201</f>
        <v>0
NIP. 0</v>
      </c>
      <c r="C200" s="45">
        <f>'Daftar Pegawai'!H197</f>
        <v>0</v>
      </c>
      <c r="D200" s="45">
        <f>'Daftar Pegawai'!D197</f>
        <v>0</v>
      </c>
      <c r="E200" s="56">
        <f>'Daftar Pegawai'!E197</f>
        <v>0</v>
      </c>
      <c r="F200" s="44">
        <f>'Daftar Pegawai'!F197</f>
        <v>0</v>
      </c>
      <c r="G200" s="57">
        <f>'Daftar Pegawai'!G197</f>
        <v>0</v>
      </c>
      <c r="H200" s="57">
        <f>Table5[[#This Row],[7]]*60%</f>
        <v>0</v>
      </c>
      <c r="I200" s="57">
        <f>'Daftar Pegawai'!G197*40%</f>
        <v>0</v>
      </c>
      <c r="J200" s="57">
        <f>Table5[[#This Row],[8]]+Table5[[#This Row],[9]]</f>
        <v>0</v>
      </c>
      <c r="K200" s="57">
        <f>Table57[[#This Row],[8]]+Table57[[#This Row],[12]]</f>
        <v>0</v>
      </c>
      <c r="L200" s="57">
        <f>Table5[[#This Row],[7]]-Table5[[#This Row],[11]]</f>
        <v>0</v>
      </c>
      <c r="M200" s="94">
        <f>IF(LEFT('Daftar Pegawai'!H197,3)="IV/",15%,
IF(LEFT('Daftar Pegawai'!H197,4)="III/",5%,
IF(LEFT('Daftar Pegawai'!H197,3)="II/",0%,
)
)
)</f>
        <v>0</v>
      </c>
      <c r="N200" s="57">
        <f>Table5[[#This Row],[12]]*Table5[[#This Row],[Column1]]</f>
        <v>0</v>
      </c>
      <c r="O200" s="57">
        <f>Table5[[#This Row],[12]]*1%</f>
        <v>0</v>
      </c>
      <c r="P200" s="57">
        <f>IFERROR(Table5[[#This Row],[12]]-Table5[[#This Row],[13]]-Table5[[#This Row],[14]],)</f>
        <v>0</v>
      </c>
      <c r="Q200" s="58" t="str">
        <f t="shared" si="5"/>
        <v>193.</v>
      </c>
      <c r="R200" s="59">
        <f>'Daftar Pegawai'!I197</f>
        <v>0</v>
      </c>
    </row>
    <row r="201" spans="1:18" s="88" customFormat="1" ht="54.95" customHeight="1" x14ac:dyDescent="0.25">
      <c r="A201" s="44" t="str">
        <f t="shared" ref="A201:A257" si="6">ROW()-7 &amp;"."</f>
        <v>194.</v>
      </c>
      <c r="B201" s="43" t="str">
        <f>'Rekap Bulanan'!B202</f>
        <v>0
NIP. 0</v>
      </c>
      <c r="C201" s="45">
        <f>'Daftar Pegawai'!H198</f>
        <v>0</v>
      </c>
      <c r="D201" s="45">
        <f>'Daftar Pegawai'!D198</f>
        <v>0</v>
      </c>
      <c r="E201" s="56">
        <f>'Daftar Pegawai'!E198</f>
        <v>0</v>
      </c>
      <c r="F201" s="44">
        <f>'Daftar Pegawai'!F198</f>
        <v>0</v>
      </c>
      <c r="G201" s="57">
        <f>'Daftar Pegawai'!G198</f>
        <v>0</v>
      </c>
      <c r="H201" s="57">
        <f>Table5[[#This Row],[7]]*60%</f>
        <v>0</v>
      </c>
      <c r="I201" s="57">
        <f>'Daftar Pegawai'!G198*40%</f>
        <v>0</v>
      </c>
      <c r="J201" s="57">
        <f>Table5[[#This Row],[8]]+Table5[[#This Row],[9]]</f>
        <v>0</v>
      </c>
      <c r="K201" s="57">
        <f>Table57[[#This Row],[8]]+Table57[[#This Row],[12]]</f>
        <v>0</v>
      </c>
      <c r="L201" s="57">
        <f>Table5[[#This Row],[7]]-Table5[[#This Row],[11]]</f>
        <v>0</v>
      </c>
      <c r="M201" s="94">
        <f>IF(LEFT('Daftar Pegawai'!H198,3)="IV/",15%,
IF(LEFT('Daftar Pegawai'!H198,4)="III/",5%,
IF(LEFT('Daftar Pegawai'!H198,3)="II/",0%,
)
)
)</f>
        <v>0</v>
      </c>
      <c r="N201" s="57">
        <f>Table5[[#This Row],[12]]*Table5[[#This Row],[Column1]]</f>
        <v>0</v>
      </c>
      <c r="O201" s="57">
        <f>Table5[[#This Row],[12]]*1%</f>
        <v>0</v>
      </c>
      <c r="P201" s="57">
        <f>IFERROR(Table5[[#This Row],[12]]-Table5[[#This Row],[13]]-Table5[[#This Row],[14]],)</f>
        <v>0</v>
      </c>
      <c r="Q201" s="58" t="str">
        <f t="shared" ref="Q201:Q257" si="7">$A201</f>
        <v>194.</v>
      </c>
      <c r="R201" s="59">
        <f>'Daftar Pegawai'!I198</f>
        <v>0</v>
      </c>
    </row>
    <row r="202" spans="1:18" s="88" customFormat="1" ht="54.95" customHeight="1" x14ac:dyDescent="0.25">
      <c r="A202" s="44" t="str">
        <f t="shared" si="6"/>
        <v>195.</v>
      </c>
      <c r="B202" s="43" t="str">
        <f>'Rekap Bulanan'!B203</f>
        <v>0
NIP. 0</v>
      </c>
      <c r="C202" s="45">
        <f>'Daftar Pegawai'!H199</f>
        <v>0</v>
      </c>
      <c r="D202" s="45">
        <f>'Daftar Pegawai'!D199</f>
        <v>0</v>
      </c>
      <c r="E202" s="56">
        <f>'Daftar Pegawai'!E199</f>
        <v>0</v>
      </c>
      <c r="F202" s="44">
        <f>'Daftar Pegawai'!F199</f>
        <v>0</v>
      </c>
      <c r="G202" s="57">
        <f>'Daftar Pegawai'!G199</f>
        <v>0</v>
      </c>
      <c r="H202" s="57">
        <f>Table5[[#This Row],[7]]*60%</f>
        <v>0</v>
      </c>
      <c r="I202" s="57">
        <f>'Daftar Pegawai'!G199*40%</f>
        <v>0</v>
      </c>
      <c r="J202" s="57">
        <f>Table5[[#This Row],[8]]+Table5[[#This Row],[9]]</f>
        <v>0</v>
      </c>
      <c r="K202" s="57">
        <f>Table57[[#This Row],[8]]+Table57[[#This Row],[12]]</f>
        <v>0</v>
      </c>
      <c r="L202" s="57">
        <f>Table5[[#This Row],[7]]-Table5[[#This Row],[11]]</f>
        <v>0</v>
      </c>
      <c r="M202" s="94">
        <f>IF(LEFT('Daftar Pegawai'!H199,3)="IV/",15%,
IF(LEFT('Daftar Pegawai'!H199,4)="III/",5%,
IF(LEFT('Daftar Pegawai'!H199,3)="II/",0%,
)
)
)</f>
        <v>0</v>
      </c>
      <c r="N202" s="57">
        <f>Table5[[#This Row],[12]]*Table5[[#This Row],[Column1]]</f>
        <v>0</v>
      </c>
      <c r="O202" s="57">
        <f>Table5[[#This Row],[12]]*1%</f>
        <v>0</v>
      </c>
      <c r="P202" s="57">
        <f>IFERROR(Table5[[#This Row],[12]]-Table5[[#This Row],[13]]-Table5[[#This Row],[14]],)</f>
        <v>0</v>
      </c>
      <c r="Q202" s="58" t="str">
        <f t="shared" si="7"/>
        <v>195.</v>
      </c>
      <c r="R202" s="59">
        <f>'Daftar Pegawai'!I199</f>
        <v>0</v>
      </c>
    </row>
    <row r="203" spans="1:18" s="88" customFormat="1" ht="54.95" customHeight="1" x14ac:dyDescent="0.25">
      <c r="A203" s="44" t="str">
        <f t="shared" si="6"/>
        <v>196.</v>
      </c>
      <c r="B203" s="43" t="str">
        <f>'Rekap Bulanan'!B204</f>
        <v>0
NIP. 0</v>
      </c>
      <c r="C203" s="45">
        <f>'Daftar Pegawai'!H200</f>
        <v>0</v>
      </c>
      <c r="D203" s="45">
        <f>'Daftar Pegawai'!D200</f>
        <v>0</v>
      </c>
      <c r="E203" s="56">
        <f>'Daftar Pegawai'!E200</f>
        <v>0</v>
      </c>
      <c r="F203" s="44">
        <f>'Daftar Pegawai'!F200</f>
        <v>0</v>
      </c>
      <c r="G203" s="57">
        <f>'Daftar Pegawai'!G200</f>
        <v>0</v>
      </c>
      <c r="H203" s="57">
        <f>Table5[[#This Row],[7]]*60%</f>
        <v>0</v>
      </c>
      <c r="I203" s="57">
        <f>'Daftar Pegawai'!G200*40%</f>
        <v>0</v>
      </c>
      <c r="J203" s="57">
        <f>Table5[[#This Row],[8]]+Table5[[#This Row],[9]]</f>
        <v>0</v>
      </c>
      <c r="K203" s="57">
        <f>Table57[[#This Row],[8]]+Table57[[#This Row],[12]]</f>
        <v>0</v>
      </c>
      <c r="L203" s="57">
        <f>Table5[[#This Row],[7]]-Table5[[#This Row],[11]]</f>
        <v>0</v>
      </c>
      <c r="M203" s="94">
        <f>IF(LEFT('Daftar Pegawai'!H200,3)="IV/",15%,
IF(LEFT('Daftar Pegawai'!H200,4)="III/",5%,
IF(LEFT('Daftar Pegawai'!H200,3)="II/",0%,
)
)
)</f>
        <v>0</v>
      </c>
      <c r="N203" s="57">
        <f>Table5[[#This Row],[12]]*Table5[[#This Row],[Column1]]</f>
        <v>0</v>
      </c>
      <c r="O203" s="57">
        <f>Table5[[#This Row],[12]]*1%</f>
        <v>0</v>
      </c>
      <c r="P203" s="57">
        <f>IFERROR(Table5[[#This Row],[12]]-Table5[[#This Row],[13]]-Table5[[#This Row],[14]],)</f>
        <v>0</v>
      </c>
      <c r="Q203" s="58" t="str">
        <f t="shared" si="7"/>
        <v>196.</v>
      </c>
      <c r="R203" s="59">
        <f>'Daftar Pegawai'!I200</f>
        <v>0</v>
      </c>
    </row>
    <row r="204" spans="1:18" s="88" customFormat="1" ht="54.95" customHeight="1" x14ac:dyDescent="0.25">
      <c r="A204" s="44" t="str">
        <f t="shared" si="6"/>
        <v>197.</v>
      </c>
      <c r="B204" s="43" t="str">
        <f>'Rekap Bulanan'!B205</f>
        <v>0
NIP. 0</v>
      </c>
      <c r="C204" s="45">
        <f>'Daftar Pegawai'!H201</f>
        <v>0</v>
      </c>
      <c r="D204" s="45">
        <f>'Daftar Pegawai'!D201</f>
        <v>0</v>
      </c>
      <c r="E204" s="56">
        <f>'Daftar Pegawai'!E201</f>
        <v>0</v>
      </c>
      <c r="F204" s="44">
        <f>'Daftar Pegawai'!F201</f>
        <v>0</v>
      </c>
      <c r="G204" s="57">
        <f>'Daftar Pegawai'!G201</f>
        <v>0</v>
      </c>
      <c r="H204" s="57">
        <f>Table5[[#This Row],[7]]*60%</f>
        <v>0</v>
      </c>
      <c r="I204" s="57">
        <f>'Daftar Pegawai'!G201*40%</f>
        <v>0</v>
      </c>
      <c r="J204" s="57">
        <f>Table5[[#This Row],[8]]+Table5[[#This Row],[9]]</f>
        <v>0</v>
      </c>
      <c r="K204" s="57">
        <f>Table57[[#This Row],[8]]+Table57[[#This Row],[12]]</f>
        <v>0</v>
      </c>
      <c r="L204" s="57">
        <f>Table5[[#This Row],[7]]-Table5[[#This Row],[11]]</f>
        <v>0</v>
      </c>
      <c r="M204" s="94">
        <f>IF(LEFT('Daftar Pegawai'!H201,3)="IV/",15%,
IF(LEFT('Daftar Pegawai'!H201,4)="III/",5%,
IF(LEFT('Daftar Pegawai'!H201,3)="II/",0%,
)
)
)</f>
        <v>0</v>
      </c>
      <c r="N204" s="57">
        <f>Table5[[#This Row],[12]]*Table5[[#This Row],[Column1]]</f>
        <v>0</v>
      </c>
      <c r="O204" s="57">
        <f>Table5[[#This Row],[12]]*1%</f>
        <v>0</v>
      </c>
      <c r="P204" s="57">
        <f>IFERROR(Table5[[#This Row],[12]]-Table5[[#This Row],[13]]-Table5[[#This Row],[14]],)</f>
        <v>0</v>
      </c>
      <c r="Q204" s="58" t="str">
        <f t="shared" si="7"/>
        <v>197.</v>
      </c>
      <c r="R204" s="59">
        <f>'Daftar Pegawai'!I201</f>
        <v>0</v>
      </c>
    </row>
    <row r="205" spans="1:18" s="88" customFormat="1" ht="54.95" customHeight="1" x14ac:dyDescent="0.25">
      <c r="A205" s="44" t="str">
        <f t="shared" si="6"/>
        <v>198.</v>
      </c>
      <c r="B205" s="43" t="str">
        <f>'Rekap Bulanan'!B206</f>
        <v>0
NIP. 0</v>
      </c>
      <c r="C205" s="45">
        <f>'Daftar Pegawai'!H202</f>
        <v>0</v>
      </c>
      <c r="D205" s="45">
        <f>'Daftar Pegawai'!D202</f>
        <v>0</v>
      </c>
      <c r="E205" s="56">
        <f>'Daftar Pegawai'!E202</f>
        <v>0</v>
      </c>
      <c r="F205" s="44">
        <f>'Daftar Pegawai'!F202</f>
        <v>0</v>
      </c>
      <c r="G205" s="57">
        <f>'Daftar Pegawai'!G202</f>
        <v>0</v>
      </c>
      <c r="H205" s="57">
        <f>Table5[[#This Row],[7]]*60%</f>
        <v>0</v>
      </c>
      <c r="I205" s="57">
        <f>'Daftar Pegawai'!G202*40%</f>
        <v>0</v>
      </c>
      <c r="J205" s="57">
        <f>Table5[[#This Row],[8]]+Table5[[#This Row],[9]]</f>
        <v>0</v>
      </c>
      <c r="K205" s="57">
        <f>Table57[[#This Row],[8]]+Table57[[#This Row],[12]]</f>
        <v>0</v>
      </c>
      <c r="L205" s="57">
        <f>Table5[[#This Row],[7]]-Table5[[#This Row],[11]]</f>
        <v>0</v>
      </c>
      <c r="M205" s="94">
        <f>IF(LEFT('Daftar Pegawai'!H202,3)="IV/",15%,
IF(LEFT('Daftar Pegawai'!H202,4)="III/",5%,
IF(LEFT('Daftar Pegawai'!H202,3)="II/",0%,
)
)
)</f>
        <v>0</v>
      </c>
      <c r="N205" s="57">
        <f>Table5[[#This Row],[12]]*Table5[[#This Row],[Column1]]</f>
        <v>0</v>
      </c>
      <c r="O205" s="57">
        <f>Table5[[#This Row],[12]]*1%</f>
        <v>0</v>
      </c>
      <c r="P205" s="57">
        <f>IFERROR(Table5[[#This Row],[12]]-Table5[[#This Row],[13]]-Table5[[#This Row],[14]],)</f>
        <v>0</v>
      </c>
      <c r="Q205" s="58" t="str">
        <f t="shared" si="7"/>
        <v>198.</v>
      </c>
      <c r="R205" s="59">
        <f>'Daftar Pegawai'!I202</f>
        <v>0</v>
      </c>
    </row>
    <row r="206" spans="1:18" s="88" customFormat="1" ht="54.95" customHeight="1" x14ac:dyDescent="0.25">
      <c r="A206" s="44" t="str">
        <f t="shared" si="6"/>
        <v>199.</v>
      </c>
      <c r="B206" s="43" t="str">
        <f>'Rekap Bulanan'!B207</f>
        <v>0
NIP. 0</v>
      </c>
      <c r="C206" s="45">
        <f>'Daftar Pegawai'!H203</f>
        <v>0</v>
      </c>
      <c r="D206" s="45">
        <f>'Daftar Pegawai'!D203</f>
        <v>0</v>
      </c>
      <c r="E206" s="56">
        <f>'Daftar Pegawai'!E203</f>
        <v>0</v>
      </c>
      <c r="F206" s="44">
        <f>'Daftar Pegawai'!F203</f>
        <v>0</v>
      </c>
      <c r="G206" s="57">
        <f>'Daftar Pegawai'!G203</f>
        <v>0</v>
      </c>
      <c r="H206" s="57">
        <f>Table5[[#This Row],[7]]*60%</f>
        <v>0</v>
      </c>
      <c r="I206" s="57">
        <f>'Daftar Pegawai'!G203*40%</f>
        <v>0</v>
      </c>
      <c r="J206" s="57">
        <f>Table5[[#This Row],[8]]+Table5[[#This Row],[9]]</f>
        <v>0</v>
      </c>
      <c r="K206" s="57">
        <f>Table57[[#This Row],[8]]+Table57[[#This Row],[12]]</f>
        <v>0</v>
      </c>
      <c r="L206" s="57">
        <f>Table5[[#This Row],[7]]-Table5[[#This Row],[11]]</f>
        <v>0</v>
      </c>
      <c r="M206" s="94">
        <f>IF(LEFT('Daftar Pegawai'!H203,3)="IV/",15%,
IF(LEFT('Daftar Pegawai'!H203,4)="III/",5%,
IF(LEFT('Daftar Pegawai'!H203,3)="II/",0%,
)
)
)</f>
        <v>0</v>
      </c>
      <c r="N206" s="57">
        <f>Table5[[#This Row],[12]]*Table5[[#This Row],[Column1]]</f>
        <v>0</v>
      </c>
      <c r="O206" s="57">
        <f>Table5[[#This Row],[12]]*1%</f>
        <v>0</v>
      </c>
      <c r="P206" s="57">
        <f>IFERROR(Table5[[#This Row],[12]]-Table5[[#This Row],[13]]-Table5[[#This Row],[14]],)</f>
        <v>0</v>
      </c>
      <c r="Q206" s="58" t="str">
        <f t="shared" si="7"/>
        <v>199.</v>
      </c>
      <c r="R206" s="59">
        <f>'Daftar Pegawai'!I203</f>
        <v>0</v>
      </c>
    </row>
    <row r="207" spans="1:18" s="88" customFormat="1" ht="54.95" customHeight="1" x14ac:dyDescent="0.25">
      <c r="A207" s="44" t="str">
        <f t="shared" si="6"/>
        <v>200.</v>
      </c>
      <c r="B207" s="43" t="str">
        <f>'Rekap Bulanan'!B208</f>
        <v>0
NIP. 0</v>
      </c>
      <c r="C207" s="45">
        <f>'Daftar Pegawai'!H204</f>
        <v>0</v>
      </c>
      <c r="D207" s="45">
        <f>'Daftar Pegawai'!D204</f>
        <v>0</v>
      </c>
      <c r="E207" s="56">
        <f>'Daftar Pegawai'!E204</f>
        <v>0</v>
      </c>
      <c r="F207" s="44">
        <f>'Daftar Pegawai'!F204</f>
        <v>0</v>
      </c>
      <c r="G207" s="57">
        <f>'Daftar Pegawai'!G204</f>
        <v>0</v>
      </c>
      <c r="H207" s="57">
        <f>Table5[[#This Row],[7]]*60%</f>
        <v>0</v>
      </c>
      <c r="I207" s="57">
        <f>'Daftar Pegawai'!G204*40%</f>
        <v>0</v>
      </c>
      <c r="J207" s="57">
        <f>Table5[[#This Row],[8]]+Table5[[#This Row],[9]]</f>
        <v>0</v>
      </c>
      <c r="K207" s="57">
        <f>Table57[[#This Row],[8]]+Table57[[#This Row],[12]]</f>
        <v>0</v>
      </c>
      <c r="L207" s="57">
        <f>Table5[[#This Row],[7]]-Table5[[#This Row],[11]]</f>
        <v>0</v>
      </c>
      <c r="M207" s="94">
        <f>IF(LEFT('Daftar Pegawai'!H204,3)="IV/",15%,
IF(LEFT('Daftar Pegawai'!H204,4)="III/",5%,
IF(LEFT('Daftar Pegawai'!H204,3)="II/",0%,
)
)
)</f>
        <v>0</v>
      </c>
      <c r="N207" s="57">
        <f>Table5[[#This Row],[12]]*Table5[[#This Row],[Column1]]</f>
        <v>0</v>
      </c>
      <c r="O207" s="57">
        <f>Table5[[#This Row],[12]]*1%</f>
        <v>0</v>
      </c>
      <c r="P207" s="57">
        <f>IFERROR(Table5[[#This Row],[12]]-Table5[[#This Row],[13]]-Table5[[#This Row],[14]],)</f>
        <v>0</v>
      </c>
      <c r="Q207" s="58" t="str">
        <f t="shared" si="7"/>
        <v>200.</v>
      </c>
      <c r="R207" s="59">
        <f>'Daftar Pegawai'!I204</f>
        <v>0</v>
      </c>
    </row>
    <row r="208" spans="1:18" s="88" customFormat="1" ht="54.95" customHeight="1" x14ac:dyDescent="0.25">
      <c r="A208" s="44" t="str">
        <f t="shared" si="6"/>
        <v>201.</v>
      </c>
      <c r="B208" s="43" t="str">
        <f>'Rekap Bulanan'!B209</f>
        <v>0
NIP. 0</v>
      </c>
      <c r="C208" s="45">
        <f>'Daftar Pegawai'!H205</f>
        <v>0</v>
      </c>
      <c r="D208" s="45">
        <f>'Daftar Pegawai'!D205</f>
        <v>0</v>
      </c>
      <c r="E208" s="56">
        <f>'Daftar Pegawai'!E205</f>
        <v>0</v>
      </c>
      <c r="F208" s="44">
        <f>'Daftar Pegawai'!F205</f>
        <v>0</v>
      </c>
      <c r="G208" s="57">
        <f>'Daftar Pegawai'!G205</f>
        <v>0</v>
      </c>
      <c r="H208" s="57">
        <f>Table5[[#This Row],[7]]*60%</f>
        <v>0</v>
      </c>
      <c r="I208" s="57">
        <f>'Daftar Pegawai'!G205*40%</f>
        <v>0</v>
      </c>
      <c r="J208" s="57">
        <f>Table5[[#This Row],[8]]+Table5[[#This Row],[9]]</f>
        <v>0</v>
      </c>
      <c r="K208" s="57">
        <f>Table57[[#This Row],[8]]+Table57[[#This Row],[12]]</f>
        <v>0</v>
      </c>
      <c r="L208" s="57">
        <f>Table5[[#This Row],[7]]-Table5[[#This Row],[11]]</f>
        <v>0</v>
      </c>
      <c r="M208" s="94">
        <f>IF(LEFT('Daftar Pegawai'!H205,3)="IV/",15%,
IF(LEFT('Daftar Pegawai'!H205,4)="III/",5%,
IF(LEFT('Daftar Pegawai'!H205,3)="II/",0%,
)
)
)</f>
        <v>0</v>
      </c>
      <c r="N208" s="57">
        <f>Table5[[#This Row],[12]]*Table5[[#This Row],[Column1]]</f>
        <v>0</v>
      </c>
      <c r="O208" s="57">
        <f>Table5[[#This Row],[12]]*1%</f>
        <v>0</v>
      </c>
      <c r="P208" s="57">
        <f>IFERROR(Table5[[#This Row],[12]]-Table5[[#This Row],[13]]-Table5[[#This Row],[14]],)</f>
        <v>0</v>
      </c>
      <c r="Q208" s="58" t="str">
        <f t="shared" si="7"/>
        <v>201.</v>
      </c>
      <c r="R208" s="59">
        <f>'Daftar Pegawai'!I205</f>
        <v>0</v>
      </c>
    </row>
    <row r="209" spans="1:18" s="88" customFormat="1" ht="54.95" customHeight="1" x14ac:dyDescent="0.25">
      <c r="A209" s="44" t="str">
        <f t="shared" si="6"/>
        <v>202.</v>
      </c>
      <c r="B209" s="43" t="str">
        <f>'Rekap Bulanan'!B210</f>
        <v>0
NIP. 0</v>
      </c>
      <c r="C209" s="45">
        <f>'Daftar Pegawai'!H206</f>
        <v>0</v>
      </c>
      <c r="D209" s="45">
        <f>'Daftar Pegawai'!D206</f>
        <v>0</v>
      </c>
      <c r="E209" s="56">
        <f>'Daftar Pegawai'!E206</f>
        <v>0</v>
      </c>
      <c r="F209" s="44">
        <f>'Daftar Pegawai'!F206</f>
        <v>0</v>
      </c>
      <c r="G209" s="57">
        <f>'Daftar Pegawai'!G206</f>
        <v>0</v>
      </c>
      <c r="H209" s="57">
        <f>Table5[[#This Row],[7]]*60%</f>
        <v>0</v>
      </c>
      <c r="I209" s="57">
        <f>'Daftar Pegawai'!G206*40%</f>
        <v>0</v>
      </c>
      <c r="J209" s="57">
        <f>Table5[[#This Row],[8]]+Table5[[#This Row],[9]]</f>
        <v>0</v>
      </c>
      <c r="K209" s="57">
        <f>Table57[[#This Row],[8]]+Table57[[#This Row],[12]]</f>
        <v>0</v>
      </c>
      <c r="L209" s="57">
        <f>Table5[[#This Row],[7]]-Table5[[#This Row],[11]]</f>
        <v>0</v>
      </c>
      <c r="M209" s="94">
        <f>IF(LEFT('Daftar Pegawai'!H206,3)="IV/",15%,
IF(LEFT('Daftar Pegawai'!H206,4)="III/",5%,
IF(LEFT('Daftar Pegawai'!H206,3)="II/",0%,
)
)
)</f>
        <v>0</v>
      </c>
      <c r="N209" s="57">
        <f>Table5[[#This Row],[12]]*Table5[[#This Row],[Column1]]</f>
        <v>0</v>
      </c>
      <c r="O209" s="57">
        <f>Table5[[#This Row],[12]]*1%</f>
        <v>0</v>
      </c>
      <c r="P209" s="57">
        <f>IFERROR(Table5[[#This Row],[12]]-Table5[[#This Row],[13]]-Table5[[#This Row],[14]],)</f>
        <v>0</v>
      </c>
      <c r="Q209" s="58" t="str">
        <f t="shared" si="7"/>
        <v>202.</v>
      </c>
      <c r="R209" s="59">
        <f>'Daftar Pegawai'!I206</f>
        <v>0</v>
      </c>
    </row>
    <row r="210" spans="1:18" s="88" customFormat="1" ht="54.95" customHeight="1" x14ac:dyDescent="0.25">
      <c r="A210" s="44" t="str">
        <f t="shared" si="6"/>
        <v>203.</v>
      </c>
      <c r="B210" s="43" t="str">
        <f>'Rekap Bulanan'!B211</f>
        <v>0
NIP. 0</v>
      </c>
      <c r="C210" s="45">
        <f>'Daftar Pegawai'!H207</f>
        <v>0</v>
      </c>
      <c r="D210" s="45">
        <f>'Daftar Pegawai'!D207</f>
        <v>0</v>
      </c>
      <c r="E210" s="56">
        <f>'Daftar Pegawai'!E207</f>
        <v>0</v>
      </c>
      <c r="F210" s="44">
        <f>'Daftar Pegawai'!F207</f>
        <v>0</v>
      </c>
      <c r="G210" s="57">
        <f>'Daftar Pegawai'!G207</f>
        <v>0</v>
      </c>
      <c r="H210" s="57">
        <f>Table5[[#This Row],[7]]*60%</f>
        <v>0</v>
      </c>
      <c r="I210" s="57">
        <f>'Daftar Pegawai'!G207*40%</f>
        <v>0</v>
      </c>
      <c r="J210" s="57">
        <f>Table5[[#This Row],[8]]+Table5[[#This Row],[9]]</f>
        <v>0</v>
      </c>
      <c r="K210" s="57">
        <f>Table57[[#This Row],[8]]+Table57[[#This Row],[12]]</f>
        <v>0</v>
      </c>
      <c r="L210" s="57">
        <f>Table5[[#This Row],[7]]-Table5[[#This Row],[11]]</f>
        <v>0</v>
      </c>
      <c r="M210" s="94">
        <f>IF(LEFT('Daftar Pegawai'!H207,3)="IV/",15%,
IF(LEFT('Daftar Pegawai'!H207,4)="III/",5%,
IF(LEFT('Daftar Pegawai'!H207,3)="II/",0%,
)
)
)</f>
        <v>0</v>
      </c>
      <c r="N210" s="57">
        <f>Table5[[#This Row],[12]]*Table5[[#This Row],[Column1]]</f>
        <v>0</v>
      </c>
      <c r="O210" s="57">
        <f>Table5[[#This Row],[12]]*1%</f>
        <v>0</v>
      </c>
      <c r="P210" s="57">
        <f>IFERROR(Table5[[#This Row],[12]]-Table5[[#This Row],[13]]-Table5[[#This Row],[14]],)</f>
        <v>0</v>
      </c>
      <c r="Q210" s="58" t="str">
        <f t="shared" si="7"/>
        <v>203.</v>
      </c>
      <c r="R210" s="59">
        <f>'Daftar Pegawai'!I207</f>
        <v>0</v>
      </c>
    </row>
    <row r="211" spans="1:18" s="88" customFormat="1" ht="54.95" customHeight="1" x14ac:dyDescent="0.25">
      <c r="A211" s="44" t="str">
        <f t="shared" si="6"/>
        <v>204.</v>
      </c>
      <c r="B211" s="43" t="str">
        <f>'Rekap Bulanan'!B212</f>
        <v>0
NIP. 0</v>
      </c>
      <c r="C211" s="45">
        <f>'Daftar Pegawai'!H208</f>
        <v>0</v>
      </c>
      <c r="D211" s="45">
        <f>'Daftar Pegawai'!D208</f>
        <v>0</v>
      </c>
      <c r="E211" s="56">
        <f>'Daftar Pegawai'!E208</f>
        <v>0</v>
      </c>
      <c r="F211" s="44">
        <f>'Daftar Pegawai'!F208</f>
        <v>0</v>
      </c>
      <c r="G211" s="57">
        <f>'Daftar Pegawai'!G208</f>
        <v>0</v>
      </c>
      <c r="H211" s="57">
        <f>Table5[[#This Row],[7]]*60%</f>
        <v>0</v>
      </c>
      <c r="I211" s="57">
        <f>'Daftar Pegawai'!G208*40%</f>
        <v>0</v>
      </c>
      <c r="J211" s="57">
        <f>Table5[[#This Row],[8]]+Table5[[#This Row],[9]]</f>
        <v>0</v>
      </c>
      <c r="K211" s="57">
        <f>Table57[[#This Row],[8]]+Table57[[#This Row],[12]]</f>
        <v>0</v>
      </c>
      <c r="L211" s="57">
        <f>Table5[[#This Row],[7]]-Table5[[#This Row],[11]]</f>
        <v>0</v>
      </c>
      <c r="M211" s="94">
        <f>IF(LEFT('Daftar Pegawai'!H208,3)="IV/",15%,
IF(LEFT('Daftar Pegawai'!H208,4)="III/",5%,
IF(LEFT('Daftar Pegawai'!H208,3)="II/",0%,
)
)
)</f>
        <v>0</v>
      </c>
      <c r="N211" s="57">
        <f>Table5[[#This Row],[12]]*Table5[[#This Row],[Column1]]</f>
        <v>0</v>
      </c>
      <c r="O211" s="57">
        <f>Table5[[#This Row],[12]]*1%</f>
        <v>0</v>
      </c>
      <c r="P211" s="57">
        <f>IFERROR(Table5[[#This Row],[12]]-Table5[[#This Row],[13]]-Table5[[#This Row],[14]],)</f>
        <v>0</v>
      </c>
      <c r="Q211" s="58" t="str">
        <f t="shared" si="7"/>
        <v>204.</v>
      </c>
      <c r="R211" s="59">
        <f>'Daftar Pegawai'!I208</f>
        <v>0</v>
      </c>
    </row>
    <row r="212" spans="1:18" s="88" customFormat="1" ht="54.95" customHeight="1" x14ac:dyDescent="0.25">
      <c r="A212" s="44" t="str">
        <f t="shared" si="6"/>
        <v>205.</v>
      </c>
      <c r="B212" s="43" t="str">
        <f>'Rekap Bulanan'!B213</f>
        <v>0
NIP. 0</v>
      </c>
      <c r="C212" s="45">
        <f>'Daftar Pegawai'!H209</f>
        <v>0</v>
      </c>
      <c r="D212" s="45">
        <f>'Daftar Pegawai'!D209</f>
        <v>0</v>
      </c>
      <c r="E212" s="56">
        <f>'Daftar Pegawai'!E209</f>
        <v>0</v>
      </c>
      <c r="F212" s="44">
        <f>'Daftar Pegawai'!F209</f>
        <v>0</v>
      </c>
      <c r="G212" s="57">
        <f>'Daftar Pegawai'!G209</f>
        <v>0</v>
      </c>
      <c r="H212" s="57">
        <f>Table5[[#This Row],[7]]*60%</f>
        <v>0</v>
      </c>
      <c r="I212" s="57">
        <f>'Daftar Pegawai'!G209*40%</f>
        <v>0</v>
      </c>
      <c r="J212" s="57">
        <f>Table5[[#This Row],[8]]+Table5[[#This Row],[9]]</f>
        <v>0</v>
      </c>
      <c r="K212" s="57">
        <f>Table57[[#This Row],[8]]+Table57[[#This Row],[12]]</f>
        <v>0</v>
      </c>
      <c r="L212" s="57">
        <f>Table5[[#This Row],[7]]-Table5[[#This Row],[11]]</f>
        <v>0</v>
      </c>
      <c r="M212" s="94">
        <f>IF(LEFT('Daftar Pegawai'!H209,3)="IV/",15%,
IF(LEFT('Daftar Pegawai'!H209,4)="III/",5%,
IF(LEFT('Daftar Pegawai'!H209,3)="II/",0%,
)
)
)</f>
        <v>0</v>
      </c>
      <c r="N212" s="57">
        <f>Table5[[#This Row],[12]]*Table5[[#This Row],[Column1]]</f>
        <v>0</v>
      </c>
      <c r="O212" s="57">
        <f>Table5[[#This Row],[12]]*1%</f>
        <v>0</v>
      </c>
      <c r="P212" s="57">
        <f>IFERROR(Table5[[#This Row],[12]]-Table5[[#This Row],[13]]-Table5[[#This Row],[14]],)</f>
        <v>0</v>
      </c>
      <c r="Q212" s="58" t="str">
        <f t="shared" si="7"/>
        <v>205.</v>
      </c>
      <c r="R212" s="59">
        <f>'Daftar Pegawai'!I209</f>
        <v>0</v>
      </c>
    </row>
    <row r="213" spans="1:18" s="88" customFormat="1" ht="54.95" customHeight="1" x14ac:dyDescent="0.25">
      <c r="A213" s="44" t="str">
        <f t="shared" si="6"/>
        <v>206.</v>
      </c>
      <c r="B213" s="43" t="str">
        <f>'Rekap Bulanan'!B214</f>
        <v>0
NIP. 0</v>
      </c>
      <c r="C213" s="45">
        <f>'Daftar Pegawai'!H210</f>
        <v>0</v>
      </c>
      <c r="D213" s="45">
        <f>'Daftar Pegawai'!D210</f>
        <v>0</v>
      </c>
      <c r="E213" s="56">
        <f>'Daftar Pegawai'!E210</f>
        <v>0</v>
      </c>
      <c r="F213" s="44">
        <f>'Daftar Pegawai'!F210</f>
        <v>0</v>
      </c>
      <c r="G213" s="57">
        <f>'Daftar Pegawai'!G210</f>
        <v>0</v>
      </c>
      <c r="H213" s="57">
        <f>Table5[[#This Row],[7]]*60%</f>
        <v>0</v>
      </c>
      <c r="I213" s="57">
        <f>'Daftar Pegawai'!G210*40%</f>
        <v>0</v>
      </c>
      <c r="J213" s="57">
        <f>Table5[[#This Row],[8]]+Table5[[#This Row],[9]]</f>
        <v>0</v>
      </c>
      <c r="K213" s="57">
        <f>Table57[[#This Row],[8]]+Table57[[#This Row],[12]]</f>
        <v>0</v>
      </c>
      <c r="L213" s="57">
        <f>Table5[[#This Row],[7]]-Table5[[#This Row],[11]]</f>
        <v>0</v>
      </c>
      <c r="M213" s="94">
        <f>IF(LEFT('Daftar Pegawai'!H210,3)="IV/",15%,
IF(LEFT('Daftar Pegawai'!H210,4)="III/",5%,
IF(LEFT('Daftar Pegawai'!H210,3)="II/",0%,
)
)
)</f>
        <v>0</v>
      </c>
      <c r="N213" s="57">
        <f>Table5[[#This Row],[12]]*Table5[[#This Row],[Column1]]</f>
        <v>0</v>
      </c>
      <c r="O213" s="57">
        <f>Table5[[#This Row],[12]]*1%</f>
        <v>0</v>
      </c>
      <c r="P213" s="57">
        <f>IFERROR(Table5[[#This Row],[12]]-Table5[[#This Row],[13]]-Table5[[#This Row],[14]],)</f>
        <v>0</v>
      </c>
      <c r="Q213" s="58" t="str">
        <f t="shared" si="7"/>
        <v>206.</v>
      </c>
      <c r="R213" s="59">
        <f>'Daftar Pegawai'!I210</f>
        <v>0</v>
      </c>
    </row>
    <row r="214" spans="1:18" s="88" customFormat="1" ht="54.95" customHeight="1" x14ac:dyDescent="0.25">
      <c r="A214" s="44" t="str">
        <f t="shared" si="6"/>
        <v>207.</v>
      </c>
      <c r="B214" s="43" t="str">
        <f>'Rekap Bulanan'!B215</f>
        <v>0
NIP. 0</v>
      </c>
      <c r="C214" s="45">
        <f>'Daftar Pegawai'!H211</f>
        <v>0</v>
      </c>
      <c r="D214" s="45">
        <f>'Daftar Pegawai'!D211</f>
        <v>0</v>
      </c>
      <c r="E214" s="56">
        <f>'Daftar Pegawai'!E211</f>
        <v>0</v>
      </c>
      <c r="F214" s="44">
        <f>'Daftar Pegawai'!F211</f>
        <v>0</v>
      </c>
      <c r="G214" s="57">
        <f>'Daftar Pegawai'!G211</f>
        <v>0</v>
      </c>
      <c r="H214" s="57">
        <f>Table5[[#This Row],[7]]*60%</f>
        <v>0</v>
      </c>
      <c r="I214" s="57">
        <f>'Daftar Pegawai'!G211*40%</f>
        <v>0</v>
      </c>
      <c r="J214" s="57">
        <f>Table5[[#This Row],[8]]+Table5[[#This Row],[9]]</f>
        <v>0</v>
      </c>
      <c r="K214" s="57">
        <f>Table57[[#This Row],[8]]+Table57[[#This Row],[12]]</f>
        <v>0</v>
      </c>
      <c r="L214" s="57">
        <f>Table5[[#This Row],[7]]-Table5[[#This Row],[11]]</f>
        <v>0</v>
      </c>
      <c r="M214" s="94">
        <f>IF(LEFT('Daftar Pegawai'!H211,3)="IV/",15%,
IF(LEFT('Daftar Pegawai'!H211,4)="III/",5%,
IF(LEFT('Daftar Pegawai'!H211,3)="II/",0%,
)
)
)</f>
        <v>0</v>
      </c>
      <c r="N214" s="57">
        <f>Table5[[#This Row],[12]]*Table5[[#This Row],[Column1]]</f>
        <v>0</v>
      </c>
      <c r="O214" s="57">
        <f>Table5[[#This Row],[12]]*1%</f>
        <v>0</v>
      </c>
      <c r="P214" s="57">
        <f>IFERROR(Table5[[#This Row],[12]]-Table5[[#This Row],[13]]-Table5[[#This Row],[14]],)</f>
        <v>0</v>
      </c>
      <c r="Q214" s="58" t="str">
        <f t="shared" si="7"/>
        <v>207.</v>
      </c>
      <c r="R214" s="59">
        <f>'Daftar Pegawai'!I211</f>
        <v>0</v>
      </c>
    </row>
    <row r="215" spans="1:18" s="88" customFormat="1" ht="54.95" customHeight="1" x14ac:dyDescent="0.25">
      <c r="A215" s="44" t="str">
        <f t="shared" si="6"/>
        <v>208.</v>
      </c>
      <c r="B215" s="43" t="str">
        <f>'Rekap Bulanan'!B216</f>
        <v>0
NIP. 0</v>
      </c>
      <c r="C215" s="45">
        <f>'Daftar Pegawai'!H212</f>
        <v>0</v>
      </c>
      <c r="D215" s="45">
        <f>'Daftar Pegawai'!D212</f>
        <v>0</v>
      </c>
      <c r="E215" s="56">
        <f>'Daftar Pegawai'!E212</f>
        <v>0</v>
      </c>
      <c r="F215" s="44">
        <f>'Daftar Pegawai'!F212</f>
        <v>0</v>
      </c>
      <c r="G215" s="57">
        <f>'Daftar Pegawai'!G212</f>
        <v>0</v>
      </c>
      <c r="H215" s="57">
        <f>Table5[[#This Row],[7]]*60%</f>
        <v>0</v>
      </c>
      <c r="I215" s="57">
        <f>'Daftar Pegawai'!G212*40%</f>
        <v>0</v>
      </c>
      <c r="J215" s="57">
        <f>Table5[[#This Row],[8]]+Table5[[#This Row],[9]]</f>
        <v>0</v>
      </c>
      <c r="K215" s="57">
        <f>Table57[[#This Row],[8]]+Table57[[#This Row],[12]]</f>
        <v>0</v>
      </c>
      <c r="L215" s="57">
        <f>Table5[[#This Row],[7]]-Table5[[#This Row],[11]]</f>
        <v>0</v>
      </c>
      <c r="M215" s="94">
        <f>IF(LEFT('Daftar Pegawai'!H212,3)="IV/",15%,
IF(LEFT('Daftar Pegawai'!H212,4)="III/",5%,
IF(LEFT('Daftar Pegawai'!H212,3)="II/",0%,
)
)
)</f>
        <v>0</v>
      </c>
      <c r="N215" s="57">
        <f>Table5[[#This Row],[12]]*Table5[[#This Row],[Column1]]</f>
        <v>0</v>
      </c>
      <c r="O215" s="57">
        <f>Table5[[#This Row],[12]]*1%</f>
        <v>0</v>
      </c>
      <c r="P215" s="57">
        <f>IFERROR(Table5[[#This Row],[12]]-Table5[[#This Row],[13]]-Table5[[#This Row],[14]],)</f>
        <v>0</v>
      </c>
      <c r="Q215" s="58" t="str">
        <f t="shared" si="7"/>
        <v>208.</v>
      </c>
      <c r="R215" s="59">
        <f>'Daftar Pegawai'!I212</f>
        <v>0</v>
      </c>
    </row>
    <row r="216" spans="1:18" s="88" customFormat="1" ht="54.95" customHeight="1" x14ac:dyDescent="0.25">
      <c r="A216" s="44" t="str">
        <f t="shared" si="6"/>
        <v>209.</v>
      </c>
      <c r="B216" s="43" t="str">
        <f>'Rekap Bulanan'!B217</f>
        <v>0
NIP. 0</v>
      </c>
      <c r="C216" s="45">
        <f>'Daftar Pegawai'!H213</f>
        <v>0</v>
      </c>
      <c r="D216" s="45">
        <f>'Daftar Pegawai'!D213</f>
        <v>0</v>
      </c>
      <c r="E216" s="56">
        <f>'Daftar Pegawai'!E213</f>
        <v>0</v>
      </c>
      <c r="F216" s="44">
        <f>'Daftar Pegawai'!F213</f>
        <v>0</v>
      </c>
      <c r="G216" s="57">
        <f>'Daftar Pegawai'!G213</f>
        <v>0</v>
      </c>
      <c r="H216" s="57">
        <f>Table5[[#This Row],[7]]*60%</f>
        <v>0</v>
      </c>
      <c r="I216" s="57">
        <f>'Daftar Pegawai'!G213*40%</f>
        <v>0</v>
      </c>
      <c r="J216" s="57">
        <f>Table5[[#This Row],[8]]+Table5[[#This Row],[9]]</f>
        <v>0</v>
      </c>
      <c r="K216" s="57">
        <f>Table57[[#This Row],[8]]+Table57[[#This Row],[12]]</f>
        <v>0</v>
      </c>
      <c r="L216" s="57">
        <f>Table5[[#This Row],[7]]-Table5[[#This Row],[11]]</f>
        <v>0</v>
      </c>
      <c r="M216" s="94">
        <f>IF(LEFT('Daftar Pegawai'!H213,3)="IV/",15%,
IF(LEFT('Daftar Pegawai'!H213,4)="III/",5%,
IF(LEFT('Daftar Pegawai'!H213,3)="II/",0%,
)
)
)</f>
        <v>0</v>
      </c>
      <c r="N216" s="57">
        <f>Table5[[#This Row],[12]]*Table5[[#This Row],[Column1]]</f>
        <v>0</v>
      </c>
      <c r="O216" s="57">
        <f>Table5[[#This Row],[12]]*1%</f>
        <v>0</v>
      </c>
      <c r="P216" s="57">
        <f>IFERROR(Table5[[#This Row],[12]]-Table5[[#This Row],[13]]-Table5[[#This Row],[14]],)</f>
        <v>0</v>
      </c>
      <c r="Q216" s="58" t="str">
        <f t="shared" si="7"/>
        <v>209.</v>
      </c>
      <c r="R216" s="59">
        <f>'Daftar Pegawai'!I213</f>
        <v>0</v>
      </c>
    </row>
    <row r="217" spans="1:18" s="88" customFormat="1" ht="54.95" customHeight="1" x14ac:dyDescent="0.25">
      <c r="A217" s="44" t="str">
        <f t="shared" si="6"/>
        <v>210.</v>
      </c>
      <c r="B217" s="43" t="str">
        <f>'Rekap Bulanan'!B218</f>
        <v>0
NIP. 0</v>
      </c>
      <c r="C217" s="45">
        <f>'Daftar Pegawai'!H214</f>
        <v>0</v>
      </c>
      <c r="D217" s="45">
        <f>'Daftar Pegawai'!D214</f>
        <v>0</v>
      </c>
      <c r="E217" s="56">
        <f>'Daftar Pegawai'!E214</f>
        <v>0</v>
      </c>
      <c r="F217" s="44">
        <f>'Daftar Pegawai'!F214</f>
        <v>0</v>
      </c>
      <c r="G217" s="57">
        <f>'Daftar Pegawai'!G214</f>
        <v>0</v>
      </c>
      <c r="H217" s="57">
        <f>Table5[[#This Row],[7]]*60%</f>
        <v>0</v>
      </c>
      <c r="I217" s="57">
        <f>'Daftar Pegawai'!G214*40%</f>
        <v>0</v>
      </c>
      <c r="J217" s="57">
        <f>Table5[[#This Row],[8]]+Table5[[#This Row],[9]]</f>
        <v>0</v>
      </c>
      <c r="K217" s="57">
        <f>Table57[[#This Row],[8]]+Table57[[#This Row],[12]]</f>
        <v>0</v>
      </c>
      <c r="L217" s="57">
        <f>Table5[[#This Row],[7]]-Table5[[#This Row],[11]]</f>
        <v>0</v>
      </c>
      <c r="M217" s="94">
        <f>IF(LEFT('Daftar Pegawai'!H214,3)="IV/",15%,
IF(LEFT('Daftar Pegawai'!H214,4)="III/",5%,
IF(LEFT('Daftar Pegawai'!H214,3)="II/",0%,
)
)
)</f>
        <v>0</v>
      </c>
      <c r="N217" s="57">
        <f>Table5[[#This Row],[12]]*Table5[[#This Row],[Column1]]</f>
        <v>0</v>
      </c>
      <c r="O217" s="57">
        <f>Table5[[#This Row],[12]]*1%</f>
        <v>0</v>
      </c>
      <c r="P217" s="57">
        <f>IFERROR(Table5[[#This Row],[12]]-Table5[[#This Row],[13]]-Table5[[#This Row],[14]],)</f>
        <v>0</v>
      </c>
      <c r="Q217" s="58" t="str">
        <f t="shared" si="7"/>
        <v>210.</v>
      </c>
      <c r="R217" s="59">
        <f>'Daftar Pegawai'!I214</f>
        <v>0</v>
      </c>
    </row>
    <row r="218" spans="1:18" s="88" customFormat="1" ht="54.95" customHeight="1" x14ac:dyDescent="0.25">
      <c r="A218" s="44" t="str">
        <f t="shared" si="6"/>
        <v>211.</v>
      </c>
      <c r="B218" s="43" t="str">
        <f>'Rekap Bulanan'!B219</f>
        <v>0
NIP. 0</v>
      </c>
      <c r="C218" s="45">
        <f>'Daftar Pegawai'!H215</f>
        <v>0</v>
      </c>
      <c r="D218" s="45">
        <f>'Daftar Pegawai'!D215</f>
        <v>0</v>
      </c>
      <c r="E218" s="56">
        <f>'Daftar Pegawai'!E215</f>
        <v>0</v>
      </c>
      <c r="F218" s="44">
        <f>'Daftar Pegawai'!F215</f>
        <v>0</v>
      </c>
      <c r="G218" s="57">
        <f>'Daftar Pegawai'!G215</f>
        <v>0</v>
      </c>
      <c r="H218" s="57">
        <f>Table5[[#This Row],[7]]*60%</f>
        <v>0</v>
      </c>
      <c r="I218" s="57">
        <f>'Daftar Pegawai'!G215*40%</f>
        <v>0</v>
      </c>
      <c r="J218" s="57">
        <f>Table5[[#This Row],[8]]+Table5[[#This Row],[9]]</f>
        <v>0</v>
      </c>
      <c r="K218" s="57">
        <f>Table57[[#This Row],[8]]+Table57[[#This Row],[12]]</f>
        <v>0</v>
      </c>
      <c r="L218" s="57">
        <f>Table5[[#This Row],[7]]-Table5[[#This Row],[11]]</f>
        <v>0</v>
      </c>
      <c r="M218" s="94">
        <f>IF(LEFT('Daftar Pegawai'!H215,3)="IV/",15%,
IF(LEFT('Daftar Pegawai'!H215,4)="III/",5%,
IF(LEFT('Daftar Pegawai'!H215,3)="II/",0%,
)
)
)</f>
        <v>0</v>
      </c>
      <c r="N218" s="57">
        <f>Table5[[#This Row],[12]]*Table5[[#This Row],[Column1]]</f>
        <v>0</v>
      </c>
      <c r="O218" s="57">
        <f>Table5[[#This Row],[12]]*1%</f>
        <v>0</v>
      </c>
      <c r="P218" s="57">
        <f>IFERROR(Table5[[#This Row],[12]]-Table5[[#This Row],[13]]-Table5[[#This Row],[14]],)</f>
        <v>0</v>
      </c>
      <c r="Q218" s="58" t="str">
        <f t="shared" si="7"/>
        <v>211.</v>
      </c>
      <c r="R218" s="59">
        <f>'Daftar Pegawai'!I215</f>
        <v>0</v>
      </c>
    </row>
    <row r="219" spans="1:18" s="88" customFormat="1" ht="54.95" customHeight="1" x14ac:dyDescent="0.25">
      <c r="A219" s="44" t="str">
        <f t="shared" si="6"/>
        <v>212.</v>
      </c>
      <c r="B219" s="43" t="str">
        <f>'Rekap Bulanan'!B220</f>
        <v>0
NIP. 0</v>
      </c>
      <c r="C219" s="45">
        <f>'Daftar Pegawai'!H216</f>
        <v>0</v>
      </c>
      <c r="D219" s="45">
        <f>'Daftar Pegawai'!D216</f>
        <v>0</v>
      </c>
      <c r="E219" s="56">
        <f>'Daftar Pegawai'!E216</f>
        <v>0</v>
      </c>
      <c r="F219" s="44">
        <f>'Daftar Pegawai'!F216</f>
        <v>0</v>
      </c>
      <c r="G219" s="57">
        <f>'Daftar Pegawai'!G216</f>
        <v>0</v>
      </c>
      <c r="H219" s="57">
        <f>Table5[[#This Row],[7]]*60%</f>
        <v>0</v>
      </c>
      <c r="I219" s="57">
        <f>'Daftar Pegawai'!G216*40%</f>
        <v>0</v>
      </c>
      <c r="J219" s="57">
        <f>Table5[[#This Row],[8]]+Table5[[#This Row],[9]]</f>
        <v>0</v>
      </c>
      <c r="K219" s="57">
        <f>Table57[[#This Row],[8]]+Table57[[#This Row],[12]]</f>
        <v>0</v>
      </c>
      <c r="L219" s="57">
        <f>Table5[[#This Row],[7]]-Table5[[#This Row],[11]]</f>
        <v>0</v>
      </c>
      <c r="M219" s="94">
        <f>IF(LEFT('Daftar Pegawai'!H216,3)="IV/",15%,
IF(LEFT('Daftar Pegawai'!H216,4)="III/",5%,
IF(LEFT('Daftar Pegawai'!H216,3)="II/",0%,
)
)
)</f>
        <v>0</v>
      </c>
      <c r="N219" s="57">
        <f>Table5[[#This Row],[12]]*Table5[[#This Row],[Column1]]</f>
        <v>0</v>
      </c>
      <c r="O219" s="57">
        <f>Table5[[#This Row],[12]]*1%</f>
        <v>0</v>
      </c>
      <c r="P219" s="57">
        <f>IFERROR(Table5[[#This Row],[12]]-Table5[[#This Row],[13]]-Table5[[#This Row],[14]],)</f>
        <v>0</v>
      </c>
      <c r="Q219" s="58" t="str">
        <f t="shared" si="7"/>
        <v>212.</v>
      </c>
      <c r="R219" s="59">
        <f>'Daftar Pegawai'!I216</f>
        <v>0</v>
      </c>
    </row>
    <row r="220" spans="1:18" s="88" customFormat="1" ht="54.95" customHeight="1" x14ac:dyDescent="0.25">
      <c r="A220" s="44" t="str">
        <f t="shared" si="6"/>
        <v>213.</v>
      </c>
      <c r="B220" s="43" t="str">
        <f>'Rekap Bulanan'!B221</f>
        <v>0
NIP. 0</v>
      </c>
      <c r="C220" s="45">
        <f>'Daftar Pegawai'!H217</f>
        <v>0</v>
      </c>
      <c r="D220" s="45">
        <f>'Daftar Pegawai'!D217</f>
        <v>0</v>
      </c>
      <c r="E220" s="56">
        <f>'Daftar Pegawai'!E217</f>
        <v>0</v>
      </c>
      <c r="F220" s="44">
        <f>'Daftar Pegawai'!F217</f>
        <v>0</v>
      </c>
      <c r="G220" s="57">
        <f>'Daftar Pegawai'!G217</f>
        <v>0</v>
      </c>
      <c r="H220" s="57">
        <f>Table5[[#This Row],[7]]*60%</f>
        <v>0</v>
      </c>
      <c r="I220" s="57">
        <f>'Daftar Pegawai'!G217*40%</f>
        <v>0</v>
      </c>
      <c r="J220" s="57">
        <f>Table5[[#This Row],[8]]+Table5[[#This Row],[9]]</f>
        <v>0</v>
      </c>
      <c r="K220" s="57">
        <f>Table57[[#This Row],[8]]+Table57[[#This Row],[12]]</f>
        <v>0</v>
      </c>
      <c r="L220" s="57">
        <f>Table5[[#This Row],[7]]-Table5[[#This Row],[11]]</f>
        <v>0</v>
      </c>
      <c r="M220" s="94">
        <f>IF(LEFT('Daftar Pegawai'!H217,3)="IV/",15%,
IF(LEFT('Daftar Pegawai'!H217,4)="III/",5%,
IF(LEFT('Daftar Pegawai'!H217,3)="II/",0%,
)
)
)</f>
        <v>0</v>
      </c>
      <c r="N220" s="57">
        <f>Table5[[#This Row],[12]]*Table5[[#This Row],[Column1]]</f>
        <v>0</v>
      </c>
      <c r="O220" s="57">
        <f>Table5[[#This Row],[12]]*1%</f>
        <v>0</v>
      </c>
      <c r="P220" s="57">
        <f>IFERROR(Table5[[#This Row],[12]]-Table5[[#This Row],[13]]-Table5[[#This Row],[14]],)</f>
        <v>0</v>
      </c>
      <c r="Q220" s="58" t="str">
        <f t="shared" si="7"/>
        <v>213.</v>
      </c>
      <c r="R220" s="59">
        <f>'Daftar Pegawai'!I217</f>
        <v>0</v>
      </c>
    </row>
    <row r="221" spans="1:18" s="88" customFormat="1" ht="54.95" customHeight="1" x14ac:dyDescent="0.25">
      <c r="A221" s="44" t="str">
        <f t="shared" si="6"/>
        <v>214.</v>
      </c>
      <c r="B221" s="43" t="str">
        <f>'Rekap Bulanan'!B222</f>
        <v>0
NIP. 0</v>
      </c>
      <c r="C221" s="45">
        <f>'Daftar Pegawai'!H218</f>
        <v>0</v>
      </c>
      <c r="D221" s="45">
        <f>'Daftar Pegawai'!D218</f>
        <v>0</v>
      </c>
      <c r="E221" s="56">
        <f>'Daftar Pegawai'!E218</f>
        <v>0</v>
      </c>
      <c r="F221" s="44">
        <f>'Daftar Pegawai'!F218</f>
        <v>0</v>
      </c>
      <c r="G221" s="57">
        <f>'Daftar Pegawai'!G218</f>
        <v>0</v>
      </c>
      <c r="H221" s="57">
        <f>Table5[[#This Row],[7]]*60%</f>
        <v>0</v>
      </c>
      <c r="I221" s="57">
        <f>'Daftar Pegawai'!G218*40%</f>
        <v>0</v>
      </c>
      <c r="J221" s="57">
        <f>Table5[[#This Row],[8]]+Table5[[#This Row],[9]]</f>
        <v>0</v>
      </c>
      <c r="K221" s="57">
        <f>Table57[[#This Row],[8]]+Table57[[#This Row],[12]]</f>
        <v>0</v>
      </c>
      <c r="L221" s="57">
        <f>Table5[[#This Row],[7]]-Table5[[#This Row],[11]]</f>
        <v>0</v>
      </c>
      <c r="M221" s="94">
        <f>IF(LEFT('Daftar Pegawai'!H218,3)="IV/",15%,
IF(LEFT('Daftar Pegawai'!H218,4)="III/",5%,
IF(LEFT('Daftar Pegawai'!H218,3)="II/",0%,
)
)
)</f>
        <v>0</v>
      </c>
      <c r="N221" s="57">
        <f>Table5[[#This Row],[12]]*Table5[[#This Row],[Column1]]</f>
        <v>0</v>
      </c>
      <c r="O221" s="57">
        <f>Table5[[#This Row],[12]]*1%</f>
        <v>0</v>
      </c>
      <c r="P221" s="57">
        <f>IFERROR(Table5[[#This Row],[12]]-Table5[[#This Row],[13]]-Table5[[#This Row],[14]],)</f>
        <v>0</v>
      </c>
      <c r="Q221" s="58" t="str">
        <f t="shared" si="7"/>
        <v>214.</v>
      </c>
      <c r="R221" s="59">
        <f>'Daftar Pegawai'!I218</f>
        <v>0</v>
      </c>
    </row>
    <row r="222" spans="1:18" s="88" customFormat="1" ht="54.95" customHeight="1" x14ac:dyDescent="0.25">
      <c r="A222" s="44" t="str">
        <f t="shared" si="6"/>
        <v>215.</v>
      </c>
      <c r="B222" s="43" t="str">
        <f>'Rekap Bulanan'!B223</f>
        <v>0
NIP. 0</v>
      </c>
      <c r="C222" s="45">
        <f>'Daftar Pegawai'!H219</f>
        <v>0</v>
      </c>
      <c r="D222" s="45">
        <f>'Daftar Pegawai'!D219</f>
        <v>0</v>
      </c>
      <c r="E222" s="56">
        <f>'Daftar Pegawai'!E219</f>
        <v>0</v>
      </c>
      <c r="F222" s="44">
        <f>'Daftar Pegawai'!F219</f>
        <v>0</v>
      </c>
      <c r="G222" s="57">
        <f>'Daftar Pegawai'!G219</f>
        <v>0</v>
      </c>
      <c r="H222" s="57">
        <f>Table5[[#This Row],[7]]*60%</f>
        <v>0</v>
      </c>
      <c r="I222" s="57">
        <f>'Daftar Pegawai'!G219*40%</f>
        <v>0</v>
      </c>
      <c r="J222" s="57">
        <f>Table5[[#This Row],[8]]+Table5[[#This Row],[9]]</f>
        <v>0</v>
      </c>
      <c r="K222" s="57">
        <f>Table57[[#This Row],[8]]+Table57[[#This Row],[12]]</f>
        <v>0</v>
      </c>
      <c r="L222" s="57">
        <f>Table5[[#This Row],[7]]-Table5[[#This Row],[11]]</f>
        <v>0</v>
      </c>
      <c r="M222" s="94">
        <f>IF(LEFT('Daftar Pegawai'!H219,3)="IV/",15%,
IF(LEFT('Daftar Pegawai'!H219,4)="III/",5%,
IF(LEFT('Daftar Pegawai'!H219,3)="II/",0%,
)
)
)</f>
        <v>0</v>
      </c>
      <c r="N222" s="57">
        <f>Table5[[#This Row],[12]]*Table5[[#This Row],[Column1]]</f>
        <v>0</v>
      </c>
      <c r="O222" s="57">
        <f>Table5[[#This Row],[12]]*1%</f>
        <v>0</v>
      </c>
      <c r="P222" s="57">
        <f>IFERROR(Table5[[#This Row],[12]]-Table5[[#This Row],[13]]-Table5[[#This Row],[14]],)</f>
        <v>0</v>
      </c>
      <c r="Q222" s="58" t="str">
        <f t="shared" si="7"/>
        <v>215.</v>
      </c>
      <c r="R222" s="59">
        <f>'Daftar Pegawai'!I219</f>
        <v>0</v>
      </c>
    </row>
    <row r="223" spans="1:18" s="88" customFormat="1" ht="54.95" customHeight="1" x14ac:dyDescent="0.25">
      <c r="A223" s="44" t="str">
        <f t="shared" si="6"/>
        <v>216.</v>
      </c>
      <c r="B223" s="43" t="str">
        <f>'Rekap Bulanan'!B224</f>
        <v>0
NIP. 0</v>
      </c>
      <c r="C223" s="45">
        <f>'Daftar Pegawai'!H220</f>
        <v>0</v>
      </c>
      <c r="D223" s="45">
        <f>'Daftar Pegawai'!D220</f>
        <v>0</v>
      </c>
      <c r="E223" s="56">
        <f>'Daftar Pegawai'!E220</f>
        <v>0</v>
      </c>
      <c r="F223" s="44">
        <f>'Daftar Pegawai'!F220</f>
        <v>0</v>
      </c>
      <c r="G223" s="57">
        <f>'Daftar Pegawai'!G220</f>
        <v>0</v>
      </c>
      <c r="H223" s="57">
        <f>Table5[[#This Row],[7]]*60%</f>
        <v>0</v>
      </c>
      <c r="I223" s="57">
        <f>'Daftar Pegawai'!G220*40%</f>
        <v>0</v>
      </c>
      <c r="J223" s="57">
        <f>Table5[[#This Row],[8]]+Table5[[#This Row],[9]]</f>
        <v>0</v>
      </c>
      <c r="K223" s="57">
        <f>Table57[[#This Row],[8]]+Table57[[#This Row],[12]]</f>
        <v>0</v>
      </c>
      <c r="L223" s="57">
        <f>Table5[[#This Row],[7]]-Table5[[#This Row],[11]]</f>
        <v>0</v>
      </c>
      <c r="M223" s="94">
        <f>IF(LEFT('Daftar Pegawai'!H220,3)="IV/",15%,
IF(LEFT('Daftar Pegawai'!H220,4)="III/",5%,
IF(LEFT('Daftar Pegawai'!H220,3)="II/",0%,
)
)
)</f>
        <v>0</v>
      </c>
      <c r="N223" s="57">
        <f>Table5[[#This Row],[12]]*Table5[[#This Row],[Column1]]</f>
        <v>0</v>
      </c>
      <c r="O223" s="57">
        <f>Table5[[#This Row],[12]]*1%</f>
        <v>0</v>
      </c>
      <c r="P223" s="57">
        <f>IFERROR(Table5[[#This Row],[12]]-Table5[[#This Row],[13]]-Table5[[#This Row],[14]],)</f>
        <v>0</v>
      </c>
      <c r="Q223" s="58" t="str">
        <f t="shared" si="7"/>
        <v>216.</v>
      </c>
      <c r="R223" s="59">
        <f>'Daftar Pegawai'!I220</f>
        <v>0</v>
      </c>
    </row>
    <row r="224" spans="1:18" s="88" customFormat="1" ht="54.95" customHeight="1" x14ac:dyDescent="0.25">
      <c r="A224" s="44" t="str">
        <f t="shared" si="6"/>
        <v>217.</v>
      </c>
      <c r="B224" s="43" t="str">
        <f>'Rekap Bulanan'!B225</f>
        <v>0
NIP. 0</v>
      </c>
      <c r="C224" s="45">
        <f>'Daftar Pegawai'!H221</f>
        <v>0</v>
      </c>
      <c r="D224" s="45">
        <f>'Daftar Pegawai'!D221</f>
        <v>0</v>
      </c>
      <c r="E224" s="56">
        <f>'Daftar Pegawai'!E221</f>
        <v>0</v>
      </c>
      <c r="F224" s="44">
        <f>'Daftar Pegawai'!F221</f>
        <v>0</v>
      </c>
      <c r="G224" s="57">
        <f>'Daftar Pegawai'!G221</f>
        <v>0</v>
      </c>
      <c r="H224" s="57">
        <f>Table5[[#This Row],[7]]*60%</f>
        <v>0</v>
      </c>
      <c r="I224" s="57">
        <f>'Daftar Pegawai'!G221*40%</f>
        <v>0</v>
      </c>
      <c r="J224" s="57">
        <f>Table5[[#This Row],[8]]+Table5[[#This Row],[9]]</f>
        <v>0</v>
      </c>
      <c r="K224" s="57">
        <f>Table57[[#This Row],[8]]+Table57[[#This Row],[12]]</f>
        <v>0</v>
      </c>
      <c r="L224" s="57">
        <f>Table5[[#This Row],[7]]-Table5[[#This Row],[11]]</f>
        <v>0</v>
      </c>
      <c r="M224" s="94">
        <f>IF(LEFT('Daftar Pegawai'!H221,3)="IV/",15%,
IF(LEFT('Daftar Pegawai'!H221,4)="III/",5%,
IF(LEFT('Daftar Pegawai'!H221,3)="II/",0%,
)
)
)</f>
        <v>0</v>
      </c>
      <c r="N224" s="57">
        <f>Table5[[#This Row],[12]]*Table5[[#This Row],[Column1]]</f>
        <v>0</v>
      </c>
      <c r="O224" s="57">
        <f>Table5[[#This Row],[12]]*1%</f>
        <v>0</v>
      </c>
      <c r="P224" s="57">
        <f>IFERROR(Table5[[#This Row],[12]]-Table5[[#This Row],[13]]-Table5[[#This Row],[14]],)</f>
        <v>0</v>
      </c>
      <c r="Q224" s="58" t="str">
        <f t="shared" si="7"/>
        <v>217.</v>
      </c>
      <c r="R224" s="59">
        <f>'Daftar Pegawai'!I221</f>
        <v>0</v>
      </c>
    </row>
    <row r="225" spans="1:18" s="88" customFormat="1" ht="54.95" customHeight="1" x14ac:dyDescent="0.25">
      <c r="A225" s="44" t="str">
        <f t="shared" si="6"/>
        <v>218.</v>
      </c>
      <c r="B225" s="43" t="str">
        <f>'Rekap Bulanan'!B226</f>
        <v>0
NIP. 0</v>
      </c>
      <c r="C225" s="45">
        <f>'Daftar Pegawai'!H222</f>
        <v>0</v>
      </c>
      <c r="D225" s="45">
        <f>'Daftar Pegawai'!D222</f>
        <v>0</v>
      </c>
      <c r="E225" s="56">
        <f>'Daftar Pegawai'!E222</f>
        <v>0</v>
      </c>
      <c r="F225" s="44">
        <f>'Daftar Pegawai'!F222</f>
        <v>0</v>
      </c>
      <c r="G225" s="57">
        <f>'Daftar Pegawai'!G222</f>
        <v>0</v>
      </c>
      <c r="H225" s="57">
        <f>Table5[[#This Row],[7]]*60%</f>
        <v>0</v>
      </c>
      <c r="I225" s="57">
        <f>'Daftar Pegawai'!G222*40%</f>
        <v>0</v>
      </c>
      <c r="J225" s="57">
        <f>Table5[[#This Row],[8]]+Table5[[#This Row],[9]]</f>
        <v>0</v>
      </c>
      <c r="K225" s="57">
        <f>Table57[[#This Row],[8]]+Table57[[#This Row],[12]]</f>
        <v>0</v>
      </c>
      <c r="L225" s="57">
        <f>Table5[[#This Row],[7]]-Table5[[#This Row],[11]]</f>
        <v>0</v>
      </c>
      <c r="M225" s="94">
        <f>IF(LEFT('Daftar Pegawai'!H222,3)="IV/",15%,
IF(LEFT('Daftar Pegawai'!H222,4)="III/",5%,
IF(LEFT('Daftar Pegawai'!H222,3)="II/",0%,
)
)
)</f>
        <v>0</v>
      </c>
      <c r="N225" s="57">
        <f>Table5[[#This Row],[12]]*Table5[[#This Row],[Column1]]</f>
        <v>0</v>
      </c>
      <c r="O225" s="57">
        <f>Table5[[#This Row],[12]]*1%</f>
        <v>0</v>
      </c>
      <c r="P225" s="57">
        <f>IFERROR(Table5[[#This Row],[12]]-Table5[[#This Row],[13]]-Table5[[#This Row],[14]],)</f>
        <v>0</v>
      </c>
      <c r="Q225" s="58" t="str">
        <f t="shared" si="7"/>
        <v>218.</v>
      </c>
      <c r="R225" s="59">
        <f>'Daftar Pegawai'!I222</f>
        <v>0</v>
      </c>
    </row>
    <row r="226" spans="1:18" s="88" customFormat="1" ht="54.95" customHeight="1" x14ac:dyDescent="0.25">
      <c r="A226" s="44" t="str">
        <f t="shared" si="6"/>
        <v>219.</v>
      </c>
      <c r="B226" s="43" t="str">
        <f>'Rekap Bulanan'!B227</f>
        <v>0
NIP. 0</v>
      </c>
      <c r="C226" s="45">
        <f>'Daftar Pegawai'!H223</f>
        <v>0</v>
      </c>
      <c r="D226" s="45">
        <f>'Daftar Pegawai'!D223</f>
        <v>0</v>
      </c>
      <c r="E226" s="56">
        <f>'Daftar Pegawai'!E223</f>
        <v>0</v>
      </c>
      <c r="F226" s="44">
        <f>'Daftar Pegawai'!F223</f>
        <v>0</v>
      </c>
      <c r="G226" s="57">
        <f>'Daftar Pegawai'!G223</f>
        <v>0</v>
      </c>
      <c r="H226" s="57">
        <f>Table5[[#This Row],[7]]*60%</f>
        <v>0</v>
      </c>
      <c r="I226" s="57">
        <f>'Daftar Pegawai'!G223*40%</f>
        <v>0</v>
      </c>
      <c r="J226" s="57">
        <f>Table5[[#This Row],[8]]+Table5[[#This Row],[9]]</f>
        <v>0</v>
      </c>
      <c r="K226" s="57">
        <f>Table57[[#This Row],[8]]+Table57[[#This Row],[12]]</f>
        <v>0</v>
      </c>
      <c r="L226" s="57">
        <f>Table5[[#This Row],[7]]-Table5[[#This Row],[11]]</f>
        <v>0</v>
      </c>
      <c r="M226" s="94">
        <f>IF(LEFT('Daftar Pegawai'!H223,3)="IV/",15%,
IF(LEFT('Daftar Pegawai'!H223,4)="III/",5%,
IF(LEFT('Daftar Pegawai'!H223,3)="II/",0%,
)
)
)</f>
        <v>0</v>
      </c>
      <c r="N226" s="57">
        <f>Table5[[#This Row],[12]]*Table5[[#This Row],[Column1]]</f>
        <v>0</v>
      </c>
      <c r="O226" s="57">
        <f>Table5[[#This Row],[12]]*1%</f>
        <v>0</v>
      </c>
      <c r="P226" s="57">
        <f>IFERROR(Table5[[#This Row],[12]]-Table5[[#This Row],[13]]-Table5[[#This Row],[14]],)</f>
        <v>0</v>
      </c>
      <c r="Q226" s="58" t="str">
        <f t="shared" si="7"/>
        <v>219.</v>
      </c>
      <c r="R226" s="59">
        <f>'Daftar Pegawai'!I223</f>
        <v>0</v>
      </c>
    </row>
    <row r="227" spans="1:18" s="88" customFormat="1" ht="54.95" customHeight="1" x14ac:dyDescent="0.25">
      <c r="A227" s="44" t="str">
        <f t="shared" si="6"/>
        <v>220.</v>
      </c>
      <c r="B227" s="43" t="str">
        <f>'Rekap Bulanan'!B228</f>
        <v>0
NIP. 0</v>
      </c>
      <c r="C227" s="45">
        <f>'Daftar Pegawai'!H224</f>
        <v>0</v>
      </c>
      <c r="D227" s="45">
        <f>'Daftar Pegawai'!D224</f>
        <v>0</v>
      </c>
      <c r="E227" s="56">
        <f>'Daftar Pegawai'!E224</f>
        <v>0</v>
      </c>
      <c r="F227" s="44">
        <f>'Daftar Pegawai'!F224</f>
        <v>0</v>
      </c>
      <c r="G227" s="57">
        <f>'Daftar Pegawai'!G224</f>
        <v>0</v>
      </c>
      <c r="H227" s="57">
        <f>Table5[[#This Row],[7]]*60%</f>
        <v>0</v>
      </c>
      <c r="I227" s="57">
        <f>'Daftar Pegawai'!G224*40%</f>
        <v>0</v>
      </c>
      <c r="J227" s="57">
        <f>Table5[[#This Row],[8]]+Table5[[#This Row],[9]]</f>
        <v>0</v>
      </c>
      <c r="K227" s="57">
        <f>Table57[[#This Row],[8]]+Table57[[#This Row],[12]]</f>
        <v>0</v>
      </c>
      <c r="L227" s="57">
        <f>Table5[[#This Row],[7]]-Table5[[#This Row],[11]]</f>
        <v>0</v>
      </c>
      <c r="M227" s="94">
        <f>IF(LEFT('Daftar Pegawai'!H224,3)="IV/",15%,
IF(LEFT('Daftar Pegawai'!H224,4)="III/",5%,
IF(LEFT('Daftar Pegawai'!H224,3)="II/",0%,
)
)
)</f>
        <v>0</v>
      </c>
      <c r="N227" s="57">
        <f>Table5[[#This Row],[12]]*Table5[[#This Row],[Column1]]</f>
        <v>0</v>
      </c>
      <c r="O227" s="57">
        <f>Table5[[#This Row],[12]]*1%</f>
        <v>0</v>
      </c>
      <c r="P227" s="57">
        <f>IFERROR(Table5[[#This Row],[12]]-Table5[[#This Row],[13]]-Table5[[#This Row],[14]],)</f>
        <v>0</v>
      </c>
      <c r="Q227" s="58" t="str">
        <f t="shared" si="7"/>
        <v>220.</v>
      </c>
      <c r="R227" s="59">
        <f>'Daftar Pegawai'!I224</f>
        <v>0</v>
      </c>
    </row>
    <row r="228" spans="1:18" s="88" customFormat="1" ht="54.95" customHeight="1" x14ac:dyDescent="0.25">
      <c r="A228" s="44" t="str">
        <f t="shared" si="6"/>
        <v>221.</v>
      </c>
      <c r="B228" s="43" t="str">
        <f>'Rekap Bulanan'!B229</f>
        <v>0
NIP. 0</v>
      </c>
      <c r="C228" s="45">
        <f>'Daftar Pegawai'!H225</f>
        <v>0</v>
      </c>
      <c r="D228" s="45">
        <f>'Daftar Pegawai'!D225</f>
        <v>0</v>
      </c>
      <c r="E228" s="56">
        <f>'Daftar Pegawai'!E225</f>
        <v>0</v>
      </c>
      <c r="F228" s="44">
        <f>'Daftar Pegawai'!F225</f>
        <v>0</v>
      </c>
      <c r="G228" s="57">
        <f>'Daftar Pegawai'!G225</f>
        <v>0</v>
      </c>
      <c r="H228" s="57">
        <f>Table5[[#This Row],[7]]*60%</f>
        <v>0</v>
      </c>
      <c r="I228" s="57">
        <f>'Daftar Pegawai'!G225*40%</f>
        <v>0</v>
      </c>
      <c r="J228" s="57">
        <f>Table5[[#This Row],[8]]+Table5[[#This Row],[9]]</f>
        <v>0</v>
      </c>
      <c r="K228" s="57">
        <f>Table57[[#This Row],[8]]+Table57[[#This Row],[12]]</f>
        <v>0</v>
      </c>
      <c r="L228" s="57">
        <f>Table5[[#This Row],[7]]-Table5[[#This Row],[11]]</f>
        <v>0</v>
      </c>
      <c r="M228" s="94">
        <f>IF(LEFT('Daftar Pegawai'!H225,3)="IV/",15%,
IF(LEFT('Daftar Pegawai'!H225,4)="III/",5%,
IF(LEFT('Daftar Pegawai'!H225,3)="II/",0%,
)
)
)</f>
        <v>0</v>
      </c>
      <c r="N228" s="57">
        <f>Table5[[#This Row],[12]]*Table5[[#This Row],[Column1]]</f>
        <v>0</v>
      </c>
      <c r="O228" s="57">
        <f>Table5[[#This Row],[12]]*1%</f>
        <v>0</v>
      </c>
      <c r="P228" s="57">
        <f>IFERROR(Table5[[#This Row],[12]]-Table5[[#This Row],[13]]-Table5[[#This Row],[14]],)</f>
        <v>0</v>
      </c>
      <c r="Q228" s="58" t="str">
        <f t="shared" si="7"/>
        <v>221.</v>
      </c>
      <c r="R228" s="59">
        <f>'Daftar Pegawai'!I225</f>
        <v>0</v>
      </c>
    </row>
    <row r="229" spans="1:18" s="88" customFormat="1" ht="54.95" customHeight="1" x14ac:dyDescent="0.25">
      <c r="A229" s="44" t="str">
        <f t="shared" si="6"/>
        <v>222.</v>
      </c>
      <c r="B229" s="43" t="str">
        <f>'Rekap Bulanan'!B230</f>
        <v>0
NIP. 0</v>
      </c>
      <c r="C229" s="45">
        <f>'Daftar Pegawai'!H226</f>
        <v>0</v>
      </c>
      <c r="D229" s="45">
        <f>'Daftar Pegawai'!D226</f>
        <v>0</v>
      </c>
      <c r="E229" s="56">
        <f>'Daftar Pegawai'!E226</f>
        <v>0</v>
      </c>
      <c r="F229" s="44">
        <f>'Daftar Pegawai'!F226</f>
        <v>0</v>
      </c>
      <c r="G229" s="57">
        <f>'Daftar Pegawai'!G226</f>
        <v>0</v>
      </c>
      <c r="H229" s="57">
        <f>Table5[[#This Row],[7]]*60%</f>
        <v>0</v>
      </c>
      <c r="I229" s="57">
        <f>'Daftar Pegawai'!G226*40%</f>
        <v>0</v>
      </c>
      <c r="J229" s="57">
        <f>Table5[[#This Row],[8]]+Table5[[#This Row],[9]]</f>
        <v>0</v>
      </c>
      <c r="K229" s="57">
        <f>Table57[[#This Row],[8]]+Table57[[#This Row],[12]]</f>
        <v>0</v>
      </c>
      <c r="L229" s="57">
        <f>Table5[[#This Row],[7]]-Table5[[#This Row],[11]]</f>
        <v>0</v>
      </c>
      <c r="M229" s="94">
        <f>IF(LEFT('Daftar Pegawai'!H226,3)="IV/",15%,
IF(LEFT('Daftar Pegawai'!H226,4)="III/",5%,
IF(LEFT('Daftar Pegawai'!H226,3)="II/",0%,
)
)
)</f>
        <v>0</v>
      </c>
      <c r="N229" s="57">
        <f>Table5[[#This Row],[12]]*Table5[[#This Row],[Column1]]</f>
        <v>0</v>
      </c>
      <c r="O229" s="57">
        <f>Table5[[#This Row],[12]]*1%</f>
        <v>0</v>
      </c>
      <c r="P229" s="57">
        <f>IFERROR(Table5[[#This Row],[12]]-Table5[[#This Row],[13]]-Table5[[#This Row],[14]],)</f>
        <v>0</v>
      </c>
      <c r="Q229" s="58" t="str">
        <f t="shared" si="7"/>
        <v>222.</v>
      </c>
      <c r="R229" s="59">
        <f>'Daftar Pegawai'!I226</f>
        <v>0</v>
      </c>
    </row>
    <row r="230" spans="1:18" s="88" customFormat="1" ht="54.95" customHeight="1" x14ac:dyDescent="0.25">
      <c r="A230" s="44" t="str">
        <f t="shared" si="6"/>
        <v>223.</v>
      </c>
      <c r="B230" s="43" t="str">
        <f>'Rekap Bulanan'!B231</f>
        <v>0
NIP. 0</v>
      </c>
      <c r="C230" s="45">
        <f>'Daftar Pegawai'!H227</f>
        <v>0</v>
      </c>
      <c r="D230" s="45">
        <f>'Daftar Pegawai'!D227</f>
        <v>0</v>
      </c>
      <c r="E230" s="56">
        <f>'Daftar Pegawai'!E227</f>
        <v>0</v>
      </c>
      <c r="F230" s="44">
        <f>'Daftar Pegawai'!F227</f>
        <v>0</v>
      </c>
      <c r="G230" s="57">
        <f>'Daftar Pegawai'!G227</f>
        <v>0</v>
      </c>
      <c r="H230" s="57">
        <f>Table5[[#This Row],[7]]*60%</f>
        <v>0</v>
      </c>
      <c r="I230" s="57">
        <f>'Daftar Pegawai'!G227*40%</f>
        <v>0</v>
      </c>
      <c r="J230" s="57">
        <f>Table5[[#This Row],[8]]+Table5[[#This Row],[9]]</f>
        <v>0</v>
      </c>
      <c r="K230" s="57">
        <f>Table57[[#This Row],[8]]+Table57[[#This Row],[12]]</f>
        <v>0</v>
      </c>
      <c r="L230" s="57">
        <f>Table5[[#This Row],[7]]-Table5[[#This Row],[11]]</f>
        <v>0</v>
      </c>
      <c r="M230" s="94">
        <f>IF(LEFT('Daftar Pegawai'!H227,3)="IV/",15%,
IF(LEFT('Daftar Pegawai'!H227,4)="III/",5%,
IF(LEFT('Daftar Pegawai'!H227,3)="II/",0%,
)
)
)</f>
        <v>0</v>
      </c>
      <c r="N230" s="57">
        <f>Table5[[#This Row],[12]]*Table5[[#This Row],[Column1]]</f>
        <v>0</v>
      </c>
      <c r="O230" s="57">
        <f>Table5[[#This Row],[12]]*1%</f>
        <v>0</v>
      </c>
      <c r="P230" s="57">
        <f>IFERROR(Table5[[#This Row],[12]]-Table5[[#This Row],[13]]-Table5[[#This Row],[14]],)</f>
        <v>0</v>
      </c>
      <c r="Q230" s="58" t="str">
        <f t="shared" si="7"/>
        <v>223.</v>
      </c>
      <c r="R230" s="59">
        <f>'Daftar Pegawai'!I227</f>
        <v>0</v>
      </c>
    </row>
    <row r="231" spans="1:18" s="88" customFormat="1" ht="54.95" customHeight="1" x14ac:dyDescent="0.25">
      <c r="A231" s="44" t="str">
        <f t="shared" si="6"/>
        <v>224.</v>
      </c>
      <c r="B231" s="43" t="str">
        <f>'Rekap Bulanan'!B232</f>
        <v>0
NIP. 0</v>
      </c>
      <c r="C231" s="45">
        <f>'Daftar Pegawai'!H228</f>
        <v>0</v>
      </c>
      <c r="D231" s="45">
        <f>'Daftar Pegawai'!D228</f>
        <v>0</v>
      </c>
      <c r="E231" s="56">
        <f>'Daftar Pegawai'!E228</f>
        <v>0</v>
      </c>
      <c r="F231" s="44">
        <f>'Daftar Pegawai'!F228</f>
        <v>0</v>
      </c>
      <c r="G231" s="57">
        <f>'Daftar Pegawai'!G228</f>
        <v>0</v>
      </c>
      <c r="H231" s="57">
        <f>Table5[[#This Row],[7]]*60%</f>
        <v>0</v>
      </c>
      <c r="I231" s="57">
        <f>'Daftar Pegawai'!G228*40%</f>
        <v>0</v>
      </c>
      <c r="J231" s="57">
        <f>Table5[[#This Row],[8]]+Table5[[#This Row],[9]]</f>
        <v>0</v>
      </c>
      <c r="K231" s="57">
        <f>Table57[[#This Row],[8]]+Table57[[#This Row],[12]]</f>
        <v>0</v>
      </c>
      <c r="L231" s="57">
        <f>Table5[[#This Row],[7]]-Table5[[#This Row],[11]]</f>
        <v>0</v>
      </c>
      <c r="M231" s="94">
        <f>IF(LEFT('Daftar Pegawai'!H228,3)="IV/",15%,
IF(LEFT('Daftar Pegawai'!H228,4)="III/",5%,
IF(LEFT('Daftar Pegawai'!H228,3)="II/",0%,
)
)
)</f>
        <v>0</v>
      </c>
      <c r="N231" s="57">
        <f>Table5[[#This Row],[12]]*Table5[[#This Row],[Column1]]</f>
        <v>0</v>
      </c>
      <c r="O231" s="57">
        <f>Table5[[#This Row],[12]]*1%</f>
        <v>0</v>
      </c>
      <c r="P231" s="57">
        <f>IFERROR(Table5[[#This Row],[12]]-Table5[[#This Row],[13]]-Table5[[#This Row],[14]],)</f>
        <v>0</v>
      </c>
      <c r="Q231" s="58" t="str">
        <f t="shared" si="7"/>
        <v>224.</v>
      </c>
      <c r="R231" s="59">
        <f>'Daftar Pegawai'!I228</f>
        <v>0</v>
      </c>
    </row>
    <row r="232" spans="1:18" s="88" customFormat="1" ht="54.95" customHeight="1" x14ac:dyDescent="0.25">
      <c r="A232" s="44" t="str">
        <f t="shared" si="6"/>
        <v>225.</v>
      </c>
      <c r="B232" s="43" t="str">
        <f>'Rekap Bulanan'!B233</f>
        <v>0
NIP. 0</v>
      </c>
      <c r="C232" s="45">
        <f>'Daftar Pegawai'!H229</f>
        <v>0</v>
      </c>
      <c r="D232" s="45">
        <f>'Daftar Pegawai'!D229</f>
        <v>0</v>
      </c>
      <c r="E232" s="56">
        <f>'Daftar Pegawai'!E229</f>
        <v>0</v>
      </c>
      <c r="F232" s="44">
        <f>'Daftar Pegawai'!F229</f>
        <v>0</v>
      </c>
      <c r="G232" s="57">
        <f>'Daftar Pegawai'!G229</f>
        <v>0</v>
      </c>
      <c r="H232" s="57">
        <f>Table5[[#This Row],[7]]*60%</f>
        <v>0</v>
      </c>
      <c r="I232" s="57">
        <f>'Daftar Pegawai'!G229*40%</f>
        <v>0</v>
      </c>
      <c r="J232" s="57">
        <f>Table5[[#This Row],[8]]+Table5[[#This Row],[9]]</f>
        <v>0</v>
      </c>
      <c r="K232" s="57">
        <f>Table57[[#This Row],[8]]+Table57[[#This Row],[12]]</f>
        <v>0</v>
      </c>
      <c r="L232" s="57">
        <f>Table5[[#This Row],[7]]-Table5[[#This Row],[11]]</f>
        <v>0</v>
      </c>
      <c r="M232" s="94">
        <f>IF(LEFT('Daftar Pegawai'!H229,3)="IV/",15%,
IF(LEFT('Daftar Pegawai'!H229,4)="III/",5%,
IF(LEFT('Daftar Pegawai'!H229,3)="II/",0%,
)
)
)</f>
        <v>0</v>
      </c>
      <c r="N232" s="57">
        <f>Table5[[#This Row],[12]]*Table5[[#This Row],[Column1]]</f>
        <v>0</v>
      </c>
      <c r="O232" s="57">
        <f>Table5[[#This Row],[12]]*1%</f>
        <v>0</v>
      </c>
      <c r="P232" s="57">
        <f>IFERROR(Table5[[#This Row],[12]]-Table5[[#This Row],[13]]-Table5[[#This Row],[14]],)</f>
        <v>0</v>
      </c>
      <c r="Q232" s="58" t="str">
        <f t="shared" si="7"/>
        <v>225.</v>
      </c>
      <c r="R232" s="59">
        <f>'Daftar Pegawai'!I229</f>
        <v>0</v>
      </c>
    </row>
    <row r="233" spans="1:18" s="88" customFormat="1" ht="54.95" customHeight="1" x14ac:dyDescent="0.25">
      <c r="A233" s="44" t="str">
        <f t="shared" si="6"/>
        <v>226.</v>
      </c>
      <c r="B233" s="43" t="str">
        <f>'Rekap Bulanan'!B234</f>
        <v>0
NIP. 0</v>
      </c>
      <c r="C233" s="45">
        <f>'Daftar Pegawai'!H230</f>
        <v>0</v>
      </c>
      <c r="D233" s="45">
        <f>'Daftar Pegawai'!D230</f>
        <v>0</v>
      </c>
      <c r="E233" s="56">
        <f>'Daftar Pegawai'!E230</f>
        <v>0</v>
      </c>
      <c r="F233" s="44">
        <f>'Daftar Pegawai'!F230</f>
        <v>0</v>
      </c>
      <c r="G233" s="57">
        <f>'Daftar Pegawai'!G230</f>
        <v>0</v>
      </c>
      <c r="H233" s="57">
        <f>Table5[[#This Row],[7]]*60%</f>
        <v>0</v>
      </c>
      <c r="I233" s="57">
        <f>'Daftar Pegawai'!G230*40%</f>
        <v>0</v>
      </c>
      <c r="J233" s="57">
        <f>Table5[[#This Row],[8]]+Table5[[#This Row],[9]]</f>
        <v>0</v>
      </c>
      <c r="K233" s="57">
        <f>Table57[[#This Row],[8]]+Table57[[#This Row],[12]]</f>
        <v>0</v>
      </c>
      <c r="L233" s="57">
        <f>Table5[[#This Row],[7]]-Table5[[#This Row],[11]]</f>
        <v>0</v>
      </c>
      <c r="M233" s="94">
        <f>IF(LEFT('Daftar Pegawai'!H230,3)="IV/",15%,
IF(LEFT('Daftar Pegawai'!H230,4)="III/",5%,
IF(LEFT('Daftar Pegawai'!H230,3)="II/",0%,
)
)
)</f>
        <v>0</v>
      </c>
      <c r="N233" s="57">
        <f>Table5[[#This Row],[12]]*Table5[[#This Row],[Column1]]</f>
        <v>0</v>
      </c>
      <c r="O233" s="57">
        <f>Table5[[#This Row],[12]]*1%</f>
        <v>0</v>
      </c>
      <c r="P233" s="57">
        <f>IFERROR(Table5[[#This Row],[12]]-Table5[[#This Row],[13]]-Table5[[#This Row],[14]],)</f>
        <v>0</v>
      </c>
      <c r="Q233" s="58" t="str">
        <f t="shared" si="7"/>
        <v>226.</v>
      </c>
      <c r="R233" s="59">
        <f>'Daftar Pegawai'!I230</f>
        <v>0</v>
      </c>
    </row>
    <row r="234" spans="1:18" s="88" customFormat="1" ht="54.95" customHeight="1" x14ac:dyDescent="0.25">
      <c r="A234" s="44" t="str">
        <f t="shared" si="6"/>
        <v>227.</v>
      </c>
      <c r="B234" s="43" t="str">
        <f>'Rekap Bulanan'!B235</f>
        <v>0
NIP. 0</v>
      </c>
      <c r="C234" s="45">
        <f>'Daftar Pegawai'!H231</f>
        <v>0</v>
      </c>
      <c r="D234" s="45">
        <f>'Daftar Pegawai'!D231</f>
        <v>0</v>
      </c>
      <c r="E234" s="56">
        <f>'Daftar Pegawai'!E231</f>
        <v>0</v>
      </c>
      <c r="F234" s="44">
        <f>'Daftar Pegawai'!F231</f>
        <v>0</v>
      </c>
      <c r="G234" s="57">
        <f>'Daftar Pegawai'!G231</f>
        <v>0</v>
      </c>
      <c r="H234" s="57">
        <f>Table5[[#This Row],[7]]*60%</f>
        <v>0</v>
      </c>
      <c r="I234" s="57">
        <f>'Daftar Pegawai'!G231*40%</f>
        <v>0</v>
      </c>
      <c r="J234" s="57">
        <f>Table5[[#This Row],[8]]+Table5[[#This Row],[9]]</f>
        <v>0</v>
      </c>
      <c r="K234" s="57">
        <f>Table57[[#This Row],[8]]+Table57[[#This Row],[12]]</f>
        <v>0</v>
      </c>
      <c r="L234" s="57">
        <f>Table5[[#This Row],[7]]-Table5[[#This Row],[11]]</f>
        <v>0</v>
      </c>
      <c r="M234" s="94">
        <f>IF(LEFT('Daftar Pegawai'!H231,3)="IV/",15%,
IF(LEFT('Daftar Pegawai'!H231,4)="III/",5%,
IF(LEFT('Daftar Pegawai'!H231,3)="II/",0%,
)
)
)</f>
        <v>0</v>
      </c>
      <c r="N234" s="57">
        <f>Table5[[#This Row],[12]]*Table5[[#This Row],[Column1]]</f>
        <v>0</v>
      </c>
      <c r="O234" s="57">
        <f>Table5[[#This Row],[12]]*1%</f>
        <v>0</v>
      </c>
      <c r="P234" s="57">
        <f>IFERROR(Table5[[#This Row],[12]]-Table5[[#This Row],[13]]-Table5[[#This Row],[14]],)</f>
        <v>0</v>
      </c>
      <c r="Q234" s="58" t="str">
        <f t="shared" si="7"/>
        <v>227.</v>
      </c>
      <c r="R234" s="59">
        <f>'Daftar Pegawai'!I231</f>
        <v>0</v>
      </c>
    </row>
    <row r="235" spans="1:18" s="88" customFormat="1" ht="54.95" customHeight="1" x14ac:dyDescent="0.25">
      <c r="A235" s="44" t="str">
        <f t="shared" si="6"/>
        <v>228.</v>
      </c>
      <c r="B235" s="43" t="str">
        <f>'Rekap Bulanan'!B236</f>
        <v>0
NIP. 0</v>
      </c>
      <c r="C235" s="45">
        <f>'Daftar Pegawai'!H232</f>
        <v>0</v>
      </c>
      <c r="D235" s="45">
        <f>'Daftar Pegawai'!D232</f>
        <v>0</v>
      </c>
      <c r="E235" s="56">
        <f>'Daftar Pegawai'!E232</f>
        <v>0</v>
      </c>
      <c r="F235" s="44">
        <f>'Daftar Pegawai'!F232</f>
        <v>0</v>
      </c>
      <c r="G235" s="57">
        <f>'Daftar Pegawai'!G232</f>
        <v>0</v>
      </c>
      <c r="H235" s="57">
        <f>Table5[[#This Row],[7]]*60%</f>
        <v>0</v>
      </c>
      <c r="I235" s="57">
        <f>'Daftar Pegawai'!G232*40%</f>
        <v>0</v>
      </c>
      <c r="J235" s="57">
        <f>Table5[[#This Row],[8]]+Table5[[#This Row],[9]]</f>
        <v>0</v>
      </c>
      <c r="K235" s="57">
        <f>Table57[[#This Row],[8]]+Table57[[#This Row],[12]]</f>
        <v>0</v>
      </c>
      <c r="L235" s="57">
        <f>Table5[[#This Row],[7]]-Table5[[#This Row],[11]]</f>
        <v>0</v>
      </c>
      <c r="M235" s="94">
        <f>IF(LEFT('Daftar Pegawai'!H232,3)="IV/",15%,
IF(LEFT('Daftar Pegawai'!H232,4)="III/",5%,
IF(LEFT('Daftar Pegawai'!H232,3)="II/",0%,
)
)
)</f>
        <v>0</v>
      </c>
      <c r="N235" s="57">
        <f>Table5[[#This Row],[12]]*Table5[[#This Row],[Column1]]</f>
        <v>0</v>
      </c>
      <c r="O235" s="57">
        <f>Table5[[#This Row],[12]]*1%</f>
        <v>0</v>
      </c>
      <c r="P235" s="57">
        <f>IFERROR(Table5[[#This Row],[12]]-Table5[[#This Row],[13]]-Table5[[#This Row],[14]],)</f>
        <v>0</v>
      </c>
      <c r="Q235" s="58" t="str">
        <f t="shared" si="7"/>
        <v>228.</v>
      </c>
      <c r="R235" s="59">
        <f>'Daftar Pegawai'!I232</f>
        <v>0</v>
      </c>
    </row>
    <row r="236" spans="1:18" s="88" customFormat="1" ht="54.95" customHeight="1" x14ac:dyDescent="0.25">
      <c r="A236" s="44" t="str">
        <f t="shared" si="6"/>
        <v>229.</v>
      </c>
      <c r="B236" s="43" t="str">
        <f>'Rekap Bulanan'!B237</f>
        <v>0
NIP. 0</v>
      </c>
      <c r="C236" s="45">
        <f>'Daftar Pegawai'!H233</f>
        <v>0</v>
      </c>
      <c r="D236" s="45">
        <f>'Daftar Pegawai'!D233</f>
        <v>0</v>
      </c>
      <c r="E236" s="56">
        <f>'Daftar Pegawai'!E233</f>
        <v>0</v>
      </c>
      <c r="F236" s="44">
        <f>'Daftar Pegawai'!F233</f>
        <v>0</v>
      </c>
      <c r="G236" s="57">
        <f>'Daftar Pegawai'!G233</f>
        <v>0</v>
      </c>
      <c r="H236" s="57">
        <f>Table5[[#This Row],[7]]*60%</f>
        <v>0</v>
      </c>
      <c r="I236" s="57">
        <f>'Daftar Pegawai'!G233*40%</f>
        <v>0</v>
      </c>
      <c r="J236" s="57">
        <f>Table5[[#This Row],[8]]+Table5[[#This Row],[9]]</f>
        <v>0</v>
      </c>
      <c r="K236" s="57">
        <f>Table57[[#This Row],[8]]+Table57[[#This Row],[12]]</f>
        <v>0</v>
      </c>
      <c r="L236" s="57">
        <f>Table5[[#This Row],[7]]-Table5[[#This Row],[11]]</f>
        <v>0</v>
      </c>
      <c r="M236" s="94">
        <f>IF(LEFT('Daftar Pegawai'!H233,3)="IV/",15%,
IF(LEFT('Daftar Pegawai'!H233,4)="III/",5%,
IF(LEFT('Daftar Pegawai'!H233,3)="II/",0%,
)
)
)</f>
        <v>0</v>
      </c>
      <c r="N236" s="57">
        <f>Table5[[#This Row],[12]]*Table5[[#This Row],[Column1]]</f>
        <v>0</v>
      </c>
      <c r="O236" s="57">
        <f>Table5[[#This Row],[12]]*1%</f>
        <v>0</v>
      </c>
      <c r="P236" s="57">
        <f>IFERROR(Table5[[#This Row],[12]]-Table5[[#This Row],[13]]-Table5[[#This Row],[14]],)</f>
        <v>0</v>
      </c>
      <c r="Q236" s="58" t="str">
        <f t="shared" si="7"/>
        <v>229.</v>
      </c>
      <c r="R236" s="59">
        <f>'Daftar Pegawai'!I233</f>
        <v>0</v>
      </c>
    </row>
    <row r="237" spans="1:18" s="88" customFormat="1" ht="54.95" customHeight="1" x14ac:dyDescent="0.25">
      <c r="A237" s="44" t="str">
        <f t="shared" si="6"/>
        <v>230.</v>
      </c>
      <c r="B237" s="43" t="str">
        <f>'Rekap Bulanan'!B238</f>
        <v>0
NIP. 0</v>
      </c>
      <c r="C237" s="45">
        <f>'Daftar Pegawai'!H234</f>
        <v>0</v>
      </c>
      <c r="D237" s="45">
        <f>'Daftar Pegawai'!D234</f>
        <v>0</v>
      </c>
      <c r="E237" s="56">
        <f>'Daftar Pegawai'!E234</f>
        <v>0</v>
      </c>
      <c r="F237" s="44">
        <f>'Daftar Pegawai'!F234</f>
        <v>0</v>
      </c>
      <c r="G237" s="57">
        <f>'Daftar Pegawai'!G234</f>
        <v>0</v>
      </c>
      <c r="H237" s="57">
        <f>Table5[[#This Row],[7]]*60%</f>
        <v>0</v>
      </c>
      <c r="I237" s="57">
        <f>'Daftar Pegawai'!G234*40%</f>
        <v>0</v>
      </c>
      <c r="J237" s="57">
        <f>Table5[[#This Row],[8]]+Table5[[#This Row],[9]]</f>
        <v>0</v>
      </c>
      <c r="K237" s="57">
        <f>Table57[[#This Row],[8]]+Table57[[#This Row],[12]]</f>
        <v>0</v>
      </c>
      <c r="L237" s="57">
        <f>Table5[[#This Row],[7]]-Table5[[#This Row],[11]]</f>
        <v>0</v>
      </c>
      <c r="M237" s="94">
        <f>IF(LEFT('Daftar Pegawai'!H234,3)="IV/",15%,
IF(LEFT('Daftar Pegawai'!H234,4)="III/",5%,
IF(LEFT('Daftar Pegawai'!H234,3)="II/",0%,
)
)
)</f>
        <v>0</v>
      </c>
      <c r="N237" s="57">
        <f>Table5[[#This Row],[12]]*Table5[[#This Row],[Column1]]</f>
        <v>0</v>
      </c>
      <c r="O237" s="57">
        <f>Table5[[#This Row],[12]]*1%</f>
        <v>0</v>
      </c>
      <c r="P237" s="57">
        <f>IFERROR(Table5[[#This Row],[12]]-Table5[[#This Row],[13]]-Table5[[#This Row],[14]],)</f>
        <v>0</v>
      </c>
      <c r="Q237" s="58" t="str">
        <f t="shared" si="7"/>
        <v>230.</v>
      </c>
      <c r="R237" s="59">
        <f>'Daftar Pegawai'!I234</f>
        <v>0</v>
      </c>
    </row>
    <row r="238" spans="1:18" s="88" customFormat="1" ht="54.95" customHeight="1" x14ac:dyDescent="0.25">
      <c r="A238" s="44" t="str">
        <f t="shared" si="6"/>
        <v>231.</v>
      </c>
      <c r="B238" s="43" t="str">
        <f>'Rekap Bulanan'!B239</f>
        <v>0
NIP. 0</v>
      </c>
      <c r="C238" s="45">
        <f>'Daftar Pegawai'!H235</f>
        <v>0</v>
      </c>
      <c r="D238" s="45">
        <f>'Daftar Pegawai'!D235</f>
        <v>0</v>
      </c>
      <c r="E238" s="56">
        <f>'Daftar Pegawai'!E235</f>
        <v>0</v>
      </c>
      <c r="F238" s="44">
        <f>'Daftar Pegawai'!F235</f>
        <v>0</v>
      </c>
      <c r="G238" s="57">
        <f>'Daftar Pegawai'!G235</f>
        <v>0</v>
      </c>
      <c r="H238" s="57">
        <f>Table5[[#This Row],[7]]*60%</f>
        <v>0</v>
      </c>
      <c r="I238" s="57">
        <f>'Daftar Pegawai'!G235*40%</f>
        <v>0</v>
      </c>
      <c r="J238" s="57">
        <f>Table5[[#This Row],[8]]+Table5[[#This Row],[9]]</f>
        <v>0</v>
      </c>
      <c r="K238" s="57">
        <f>Table57[[#This Row],[8]]+Table57[[#This Row],[12]]</f>
        <v>0</v>
      </c>
      <c r="L238" s="57">
        <f>Table5[[#This Row],[7]]-Table5[[#This Row],[11]]</f>
        <v>0</v>
      </c>
      <c r="M238" s="94">
        <f>IF(LEFT('Daftar Pegawai'!H235,3)="IV/",15%,
IF(LEFT('Daftar Pegawai'!H235,4)="III/",5%,
IF(LEFT('Daftar Pegawai'!H235,3)="II/",0%,
)
)
)</f>
        <v>0</v>
      </c>
      <c r="N238" s="57">
        <f>Table5[[#This Row],[12]]*Table5[[#This Row],[Column1]]</f>
        <v>0</v>
      </c>
      <c r="O238" s="57">
        <f>Table5[[#This Row],[12]]*1%</f>
        <v>0</v>
      </c>
      <c r="P238" s="57">
        <f>IFERROR(Table5[[#This Row],[12]]-Table5[[#This Row],[13]]-Table5[[#This Row],[14]],)</f>
        <v>0</v>
      </c>
      <c r="Q238" s="58" t="str">
        <f t="shared" si="7"/>
        <v>231.</v>
      </c>
      <c r="R238" s="59">
        <f>'Daftar Pegawai'!I235</f>
        <v>0</v>
      </c>
    </row>
    <row r="239" spans="1:18" s="88" customFormat="1" ht="54.95" customHeight="1" x14ac:dyDescent="0.25">
      <c r="A239" s="44" t="str">
        <f t="shared" si="6"/>
        <v>232.</v>
      </c>
      <c r="B239" s="43" t="str">
        <f>'Rekap Bulanan'!B240</f>
        <v>0
NIP. 0</v>
      </c>
      <c r="C239" s="45">
        <f>'Daftar Pegawai'!H236</f>
        <v>0</v>
      </c>
      <c r="D239" s="45">
        <f>'Daftar Pegawai'!D236</f>
        <v>0</v>
      </c>
      <c r="E239" s="56">
        <f>'Daftar Pegawai'!E236</f>
        <v>0</v>
      </c>
      <c r="F239" s="44">
        <f>'Daftar Pegawai'!F236</f>
        <v>0</v>
      </c>
      <c r="G239" s="57">
        <f>'Daftar Pegawai'!G236</f>
        <v>0</v>
      </c>
      <c r="H239" s="57">
        <f>Table5[[#This Row],[7]]*60%</f>
        <v>0</v>
      </c>
      <c r="I239" s="57">
        <f>'Daftar Pegawai'!G236*40%</f>
        <v>0</v>
      </c>
      <c r="J239" s="57">
        <f>Table5[[#This Row],[8]]+Table5[[#This Row],[9]]</f>
        <v>0</v>
      </c>
      <c r="K239" s="57">
        <f>Table57[[#This Row],[8]]+Table57[[#This Row],[12]]</f>
        <v>0</v>
      </c>
      <c r="L239" s="57">
        <f>Table5[[#This Row],[7]]-Table5[[#This Row],[11]]</f>
        <v>0</v>
      </c>
      <c r="M239" s="94">
        <f>IF(LEFT('Daftar Pegawai'!H236,3)="IV/",15%,
IF(LEFT('Daftar Pegawai'!H236,4)="III/",5%,
IF(LEFT('Daftar Pegawai'!H236,3)="II/",0%,
)
)
)</f>
        <v>0</v>
      </c>
      <c r="N239" s="57">
        <f>Table5[[#This Row],[12]]*Table5[[#This Row],[Column1]]</f>
        <v>0</v>
      </c>
      <c r="O239" s="57">
        <f>Table5[[#This Row],[12]]*1%</f>
        <v>0</v>
      </c>
      <c r="P239" s="57">
        <f>IFERROR(Table5[[#This Row],[12]]-Table5[[#This Row],[13]]-Table5[[#This Row],[14]],)</f>
        <v>0</v>
      </c>
      <c r="Q239" s="58" t="str">
        <f t="shared" si="7"/>
        <v>232.</v>
      </c>
      <c r="R239" s="59">
        <f>'Daftar Pegawai'!I236</f>
        <v>0</v>
      </c>
    </row>
    <row r="240" spans="1:18" s="88" customFormat="1" ht="54.95" customHeight="1" x14ac:dyDescent="0.25">
      <c r="A240" s="44" t="str">
        <f t="shared" si="6"/>
        <v>233.</v>
      </c>
      <c r="B240" s="43" t="str">
        <f>'Rekap Bulanan'!B241</f>
        <v>0
NIP. 0</v>
      </c>
      <c r="C240" s="45">
        <f>'Daftar Pegawai'!H237</f>
        <v>0</v>
      </c>
      <c r="D240" s="45">
        <f>'Daftar Pegawai'!D237</f>
        <v>0</v>
      </c>
      <c r="E240" s="56">
        <f>'Daftar Pegawai'!E237</f>
        <v>0</v>
      </c>
      <c r="F240" s="44">
        <f>'Daftar Pegawai'!F237</f>
        <v>0</v>
      </c>
      <c r="G240" s="57">
        <f>'Daftar Pegawai'!G237</f>
        <v>0</v>
      </c>
      <c r="H240" s="57">
        <f>Table5[[#This Row],[7]]*60%</f>
        <v>0</v>
      </c>
      <c r="I240" s="57">
        <f>'Daftar Pegawai'!G237*40%</f>
        <v>0</v>
      </c>
      <c r="J240" s="57">
        <f>Table5[[#This Row],[8]]+Table5[[#This Row],[9]]</f>
        <v>0</v>
      </c>
      <c r="K240" s="57">
        <f>Table57[[#This Row],[8]]+Table57[[#This Row],[12]]</f>
        <v>0</v>
      </c>
      <c r="L240" s="57">
        <f>Table5[[#This Row],[7]]-Table5[[#This Row],[11]]</f>
        <v>0</v>
      </c>
      <c r="M240" s="94">
        <f>IF(LEFT('Daftar Pegawai'!H237,3)="IV/",15%,
IF(LEFT('Daftar Pegawai'!H237,4)="III/",5%,
IF(LEFT('Daftar Pegawai'!H237,3)="II/",0%,
)
)
)</f>
        <v>0</v>
      </c>
      <c r="N240" s="57">
        <f>Table5[[#This Row],[12]]*Table5[[#This Row],[Column1]]</f>
        <v>0</v>
      </c>
      <c r="O240" s="57">
        <f>Table5[[#This Row],[12]]*1%</f>
        <v>0</v>
      </c>
      <c r="P240" s="57">
        <f>IFERROR(Table5[[#This Row],[12]]-Table5[[#This Row],[13]]-Table5[[#This Row],[14]],)</f>
        <v>0</v>
      </c>
      <c r="Q240" s="58" t="str">
        <f t="shared" si="7"/>
        <v>233.</v>
      </c>
      <c r="R240" s="59">
        <f>'Daftar Pegawai'!I237</f>
        <v>0</v>
      </c>
    </row>
    <row r="241" spans="1:18" s="88" customFormat="1" ht="54.95" customHeight="1" x14ac:dyDescent="0.25">
      <c r="A241" s="44" t="str">
        <f t="shared" si="6"/>
        <v>234.</v>
      </c>
      <c r="B241" s="43" t="str">
        <f>'Rekap Bulanan'!B242</f>
        <v>0
NIP. 0</v>
      </c>
      <c r="C241" s="45">
        <f>'Daftar Pegawai'!H238</f>
        <v>0</v>
      </c>
      <c r="D241" s="45">
        <f>'Daftar Pegawai'!D238</f>
        <v>0</v>
      </c>
      <c r="E241" s="56">
        <f>'Daftar Pegawai'!E238</f>
        <v>0</v>
      </c>
      <c r="F241" s="44">
        <f>'Daftar Pegawai'!F238</f>
        <v>0</v>
      </c>
      <c r="G241" s="57">
        <f>'Daftar Pegawai'!G238</f>
        <v>0</v>
      </c>
      <c r="H241" s="57">
        <f>Table5[[#This Row],[7]]*60%</f>
        <v>0</v>
      </c>
      <c r="I241" s="57">
        <f>'Daftar Pegawai'!G238*40%</f>
        <v>0</v>
      </c>
      <c r="J241" s="57">
        <f>Table5[[#This Row],[8]]+Table5[[#This Row],[9]]</f>
        <v>0</v>
      </c>
      <c r="K241" s="57">
        <f>Table57[[#This Row],[8]]+Table57[[#This Row],[12]]</f>
        <v>0</v>
      </c>
      <c r="L241" s="57">
        <f>Table5[[#This Row],[7]]-Table5[[#This Row],[11]]</f>
        <v>0</v>
      </c>
      <c r="M241" s="94">
        <f>IF(LEFT('Daftar Pegawai'!H238,3)="IV/",15%,
IF(LEFT('Daftar Pegawai'!H238,4)="III/",5%,
IF(LEFT('Daftar Pegawai'!H238,3)="II/",0%,
)
)
)</f>
        <v>0</v>
      </c>
      <c r="N241" s="57">
        <f>Table5[[#This Row],[12]]*Table5[[#This Row],[Column1]]</f>
        <v>0</v>
      </c>
      <c r="O241" s="57">
        <f>Table5[[#This Row],[12]]*1%</f>
        <v>0</v>
      </c>
      <c r="P241" s="57">
        <f>IFERROR(Table5[[#This Row],[12]]-Table5[[#This Row],[13]]-Table5[[#This Row],[14]],)</f>
        <v>0</v>
      </c>
      <c r="Q241" s="58" t="str">
        <f t="shared" si="7"/>
        <v>234.</v>
      </c>
      <c r="R241" s="59">
        <f>'Daftar Pegawai'!I238</f>
        <v>0</v>
      </c>
    </row>
    <row r="242" spans="1:18" s="88" customFormat="1" ht="54.95" customHeight="1" x14ac:dyDescent="0.25">
      <c r="A242" s="44" t="str">
        <f t="shared" si="6"/>
        <v>235.</v>
      </c>
      <c r="B242" s="43" t="str">
        <f>'Rekap Bulanan'!B243</f>
        <v>0
NIP. 0</v>
      </c>
      <c r="C242" s="45">
        <f>'Daftar Pegawai'!H239</f>
        <v>0</v>
      </c>
      <c r="D242" s="45">
        <f>'Daftar Pegawai'!D239</f>
        <v>0</v>
      </c>
      <c r="E242" s="56">
        <f>'Daftar Pegawai'!E239</f>
        <v>0</v>
      </c>
      <c r="F242" s="44">
        <f>'Daftar Pegawai'!F239</f>
        <v>0</v>
      </c>
      <c r="G242" s="57">
        <f>'Daftar Pegawai'!G239</f>
        <v>0</v>
      </c>
      <c r="H242" s="57">
        <f>Table5[[#This Row],[7]]*60%</f>
        <v>0</v>
      </c>
      <c r="I242" s="57">
        <f>'Daftar Pegawai'!G239*40%</f>
        <v>0</v>
      </c>
      <c r="J242" s="57">
        <f>Table5[[#This Row],[8]]+Table5[[#This Row],[9]]</f>
        <v>0</v>
      </c>
      <c r="K242" s="57">
        <f>Table57[[#This Row],[8]]+Table57[[#This Row],[12]]</f>
        <v>0</v>
      </c>
      <c r="L242" s="57">
        <f>Table5[[#This Row],[7]]-Table5[[#This Row],[11]]</f>
        <v>0</v>
      </c>
      <c r="M242" s="94">
        <f>IF(LEFT('Daftar Pegawai'!H239,3)="IV/",15%,
IF(LEFT('Daftar Pegawai'!H239,4)="III/",5%,
IF(LEFT('Daftar Pegawai'!H239,3)="II/",0%,
)
)
)</f>
        <v>0</v>
      </c>
      <c r="N242" s="57">
        <f>Table5[[#This Row],[12]]*Table5[[#This Row],[Column1]]</f>
        <v>0</v>
      </c>
      <c r="O242" s="57">
        <f>Table5[[#This Row],[12]]*1%</f>
        <v>0</v>
      </c>
      <c r="P242" s="57">
        <f>IFERROR(Table5[[#This Row],[12]]-Table5[[#This Row],[13]]-Table5[[#This Row],[14]],)</f>
        <v>0</v>
      </c>
      <c r="Q242" s="58" t="str">
        <f t="shared" si="7"/>
        <v>235.</v>
      </c>
      <c r="R242" s="59">
        <f>'Daftar Pegawai'!I239</f>
        <v>0</v>
      </c>
    </row>
    <row r="243" spans="1:18" s="88" customFormat="1" ht="54.95" customHeight="1" x14ac:dyDescent="0.25">
      <c r="A243" s="44" t="str">
        <f t="shared" si="6"/>
        <v>236.</v>
      </c>
      <c r="B243" s="43" t="str">
        <f>'Rekap Bulanan'!B244</f>
        <v>0
NIP. 0</v>
      </c>
      <c r="C243" s="45">
        <f>'Daftar Pegawai'!H240</f>
        <v>0</v>
      </c>
      <c r="D243" s="45">
        <f>'Daftar Pegawai'!D240</f>
        <v>0</v>
      </c>
      <c r="E243" s="56">
        <f>'Daftar Pegawai'!E240</f>
        <v>0</v>
      </c>
      <c r="F243" s="44">
        <f>'Daftar Pegawai'!F240</f>
        <v>0</v>
      </c>
      <c r="G243" s="57">
        <f>'Daftar Pegawai'!G240</f>
        <v>0</v>
      </c>
      <c r="H243" s="57">
        <f>Table5[[#This Row],[7]]*60%</f>
        <v>0</v>
      </c>
      <c r="I243" s="57">
        <f>'Daftar Pegawai'!G240*40%</f>
        <v>0</v>
      </c>
      <c r="J243" s="57">
        <f>Table5[[#This Row],[8]]+Table5[[#This Row],[9]]</f>
        <v>0</v>
      </c>
      <c r="K243" s="57">
        <f>Table57[[#This Row],[8]]+Table57[[#This Row],[12]]</f>
        <v>0</v>
      </c>
      <c r="L243" s="57">
        <f>Table5[[#This Row],[7]]-Table5[[#This Row],[11]]</f>
        <v>0</v>
      </c>
      <c r="M243" s="94">
        <f>IF(LEFT('Daftar Pegawai'!H240,3)="IV/",15%,
IF(LEFT('Daftar Pegawai'!H240,4)="III/",5%,
IF(LEFT('Daftar Pegawai'!H240,3)="II/",0%,
)
)
)</f>
        <v>0</v>
      </c>
      <c r="N243" s="57">
        <f>Table5[[#This Row],[12]]*Table5[[#This Row],[Column1]]</f>
        <v>0</v>
      </c>
      <c r="O243" s="57">
        <f>Table5[[#This Row],[12]]*1%</f>
        <v>0</v>
      </c>
      <c r="P243" s="57">
        <f>IFERROR(Table5[[#This Row],[12]]-Table5[[#This Row],[13]]-Table5[[#This Row],[14]],)</f>
        <v>0</v>
      </c>
      <c r="Q243" s="58" t="str">
        <f t="shared" si="7"/>
        <v>236.</v>
      </c>
      <c r="R243" s="59">
        <f>'Daftar Pegawai'!I240</f>
        <v>0</v>
      </c>
    </row>
    <row r="244" spans="1:18" s="88" customFormat="1" ht="54.95" customHeight="1" x14ac:dyDescent="0.25">
      <c r="A244" s="44" t="str">
        <f t="shared" si="6"/>
        <v>237.</v>
      </c>
      <c r="B244" s="43" t="str">
        <f>'Rekap Bulanan'!B245</f>
        <v>0
NIP. 0</v>
      </c>
      <c r="C244" s="45">
        <f>'Daftar Pegawai'!H241</f>
        <v>0</v>
      </c>
      <c r="D244" s="45">
        <f>'Daftar Pegawai'!D241</f>
        <v>0</v>
      </c>
      <c r="E244" s="56">
        <f>'Daftar Pegawai'!E241</f>
        <v>0</v>
      </c>
      <c r="F244" s="44">
        <f>'Daftar Pegawai'!F241</f>
        <v>0</v>
      </c>
      <c r="G244" s="57">
        <f>'Daftar Pegawai'!G241</f>
        <v>0</v>
      </c>
      <c r="H244" s="57">
        <f>Table5[[#This Row],[7]]*60%</f>
        <v>0</v>
      </c>
      <c r="I244" s="57">
        <f>'Daftar Pegawai'!G241*40%</f>
        <v>0</v>
      </c>
      <c r="J244" s="57">
        <f>Table5[[#This Row],[8]]+Table5[[#This Row],[9]]</f>
        <v>0</v>
      </c>
      <c r="K244" s="57">
        <f>Table57[[#This Row],[8]]+Table57[[#This Row],[12]]</f>
        <v>0</v>
      </c>
      <c r="L244" s="57">
        <f>Table5[[#This Row],[7]]-Table5[[#This Row],[11]]</f>
        <v>0</v>
      </c>
      <c r="M244" s="94">
        <f>IF(LEFT('Daftar Pegawai'!H241,3)="IV/",15%,
IF(LEFT('Daftar Pegawai'!H241,4)="III/",5%,
IF(LEFT('Daftar Pegawai'!H241,3)="II/",0%,
)
)
)</f>
        <v>0</v>
      </c>
      <c r="N244" s="57">
        <f>Table5[[#This Row],[12]]*Table5[[#This Row],[Column1]]</f>
        <v>0</v>
      </c>
      <c r="O244" s="57">
        <f>Table5[[#This Row],[12]]*1%</f>
        <v>0</v>
      </c>
      <c r="P244" s="57">
        <f>IFERROR(Table5[[#This Row],[12]]-Table5[[#This Row],[13]]-Table5[[#This Row],[14]],)</f>
        <v>0</v>
      </c>
      <c r="Q244" s="58" t="str">
        <f t="shared" si="7"/>
        <v>237.</v>
      </c>
      <c r="R244" s="59">
        <f>'Daftar Pegawai'!I241</f>
        <v>0</v>
      </c>
    </row>
    <row r="245" spans="1:18" s="88" customFormat="1" ht="54.95" customHeight="1" x14ac:dyDescent="0.25">
      <c r="A245" s="44" t="str">
        <f t="shared" si="6"/>
        <v>238.</v>
      </c>
      <c r="B245" s="43" t="str">
        <f>'Rekap Bulanan'!B246</f>
        <v>0
NIP. 0</v>
      </c>
      <c r="C245" s="45">
        <f>'Daftar Pegawai'!H242</f>
        <v>0</v>
      </c>
      <c r="D245" s="45">
        <f>'Daftar Pegawai'!D242</f>
        <v>0</v>
      </c>
      <c r="E245" s="56">
        <f>'Daftar Pegawai'!E242</f>
        <v>0</v>
      </c>
      <c r="F245" s="44">
        <f>'Daftar Pegawai'!F242</f>
        <v>0</v>
      </c>
      <c r="G245" s="57">
        <f>'Daftar Pegawai'!G242</f>
        <v>0</v>
      </c>
      <c r="H245" s="57">
        <f>Table5[[#This Row],[7]]*60%</f>
        <v>0</v>
      </c>
      <c r="I245" s="57">
        <f>'Daftar Pegawai'!G242*40%</f>
        <v>0</v>
      </c>
      <c r="J245" s="57">
        <f>Table5[[#This Row],[8]]+Table5[[#This Row],[9]]</f>
        <v>0</v>
      </c>
      <c r="K245" s="57">
        <f>Table57[[#This Row],[8]]+Table57[[#This Row],[12]]</f>
        <v>0</v>
      </c>
      <c r="L245" s="57">
        <f>Table5[[#This Row],[7]]-Table5[[#This Row],[11]]</f>
        <v>0</v>
      </c>
      <c r="M245" s="94">
        <f>IF(LEFT('Daftar Pegawai'!H242,3)="IV/",15%,
IF(LEFT('Daftar Pegawai'!H242,4)="III/",5%,
IF(LEFT('Daftar Pegawai'!H242,3)="II/",0%,
)
)
)</f>
        <v>0</v>
      </c>
      <c r="N245" s="57">
        <f>Table5[[#This Row],[12]]*Table5[[#This Row],[Column1]]</f>
        <v>0</v>
      </c>
      <c r="O245" s="57">
        <f>Table5[[#This Row],[12]]*1%</f>
        <v>0</v>
      </c>
      <c r="P245" s="57">
        <f>IFERROR(Table5[[#This Row],[12]]-Table5[[#This Row],[13]]-Table5[[#This Row],[14]],)</f>
        <v>0</v>
      </c>
      <c r="Q245" s="58" t="str">
        <f t="shared" si="7"/>
        <v>238.</v>
      </c>
      <c r="R245" s="59">
        <f>'Daftar Pegawai'!I242</f>
        <v>0</v>
      </c>
    </row>
    <row r="246" spans="1:18" s="88" customFormat="1" ht="54.95" customHeight="1" x14ac:dyDescent="0.25">
      <c r="A246" s="44" t="str">
        <f t="shared" si="6"/>
        <v>239.</v>
      </c>
      <c r="B246" s="43" t="str">
        <f>'Rekap Bulanan'!B247</f>
        <v>0
NIP. 0</v>
      </c>
      <c r="C246" s="45">
        <f>'Daftar Pegawai'!H243</f>
        <v>0</v>
      </c>
      <c r="D246" s="45">
        <f>'Daftar Pegawai'!D243</f>
        <v>0</v>
      </c>
      <c r="E246" s="56">
        <f>'Daftar Pegawai'!E243</f>
        <v>0</v>
      </c>
      <c r="F246" s="44">
        <f>'Daftar Pegawai'!F243</f>
        <v>0</v>
      </c>
      <c r="G246" s="57">
        <f>'Daftar Pegawai'!G243</f>
        <v>0</v>
      </c>
      <c r="H246" s="57">
        <f>Table5[[#This Row],[7]]*60%</f>
        <v>0</v>
      </c>
      <c r="I246" s="57">
        <f>'Daftar Pegawai'!G243*40%</f>
        <v>0</v>
      </c>
      <c r="J246" s="57">
        <f>Table5[[#This Row],[8]]+Table5[[#This Row],[9]]</f>
        <v>0</v>
      </c>
      <c r="K246" s="57">
        <f>Table57[[#This Row],[8]]+Table57[[#This Row],[12]]</f>
        <v>0</v>
      </c>
      <c r="L246" s="57">
        <f>Table5[[#This Row],[7]]-Table5[[#This Row],[11]]</f>
        <v>0</v>
      </c>
      <c r="M246" s="94">
        <f>IF(LEFT('Daftar Pegawai'!H243,3)="IV/",15%,
IF(LEFT('Daftar Pegawai'!H243,4)="III/",5%,
IF(LEFT('Daftar Pegawai'!H243,3)="II/",0%,
)
)
)</f>
        <v>0</v>
      </c>
      <c r="N246" s="57">
        <f>Table5[[#This Row],[12]]*Table5[[#This Row],[Column1]]</f>
        <v>0</v>
      </c>
      <c r="O246" s="57">
        <f>Table5[[#This Row],[12]]*1%</f>
        <v>0</v>
      </c>
      <c r="P246" s="57">
        <f>IFERROR(Table5[[#This Row],[12]]-Table5[[#This Row],[13]]-Table5[[#This Row],[14]],)</f>
        <v>0</v>
      </c>
      <c r="Q246" s="58" t="str">
        <f t="shared" si="7"/>
        <v>239.</v>
      </c>
      <c r="R246" s="59">
        <f>'Daftar Pegawai'!I243</f>
        <v>0</v>
      </c>
    </row>
    <row r="247" spans="1:18" s="88" customFormat="1" ht="54.95" customHeight="1" x14ac:dyDescent="0.25">
      <c r="A247" s="44" t="str">
        <f t="shared" si="6"/>
        <v>240.</v>
      </c>
      <c r="B247" s="43" t="str">
        <f>'Rekap Bulanan'!B248</f>
        <v>0
NIP. 0</v>
      </c>
      <c r="C247" s="45">
        <f>'Daftar Pegawai'!H244</f>
        <v>0</v>
      </c>
      <c r="D247" s="45">
        <f>'Daftar Pegawai'!D244</f>
        <v>0</v>
      </c>
      <c r="E247" s="56">
        <f>'Daftar Pegawai'!E244</f>
        <v>0</v>
      </c>
      <c r="F247" s="44">
        <f>'Daftar Pegawai'!F244</f>
        <v>0</v>
      </c>
      <c r="G247" s="57">
        <f>'Daftar Pegawai'!G244</f>
        <v>0</v>
      </c>
      <c r="H247" s="57">
        <f>Table5[[#This Row],[7]]*60%</f>
        <v>0</v>
      </c>
      <c r="I247" s="57">
        <f>'Daftar Pegawai'!G244*40%</f>
        <v>0</v>
      </c>
      <c r="J247" s="57">
        <f>Table5[[#This Row],[8]]+Table5[[#This Row],[9]]</f>
        <v>0</v>
      </c>
      <c r="K247" s="57">
        <f>Table57[[#This Row],[8]]+Table57[[#This Row],[12]]</f>
        <v>0</v>
      </c>
      <c r="L247" s="57">
        <f>Table5[[#This Row],[7]]-Table5[[#This Row],[11]]</f>
        <v>0</v>
      </c>
      <c r="M247" s="94">
        <f>IF(LEFT('Daftar Pegawai'!H244,3)="IV/",15%,
IF(LEFT('Daftar Pegawai'!H244,4)="III/",5%,
IF(LEFT('Daftar Pegawai'!H244,3)="II/",0%,
)
)
)</f>
        <v>0</v>
      </c>
      <c r="N247" s="57">
        <f>Table5[[#This Row],[12]]*Table5[[#This Row],[Column1]]</f>
        <v>0</v>
      </c>
      <c r="O247" s="57">
        <f>Table5[[#This Row],[12]]*1%</f>
        <v>0</v>
      </c>
      <c r="P247" s="57">
        <f>IFERROR(Table5[[#This Row],[12]]-Table5[[#This Row],[13]]-Table5[[#This Row],[14]],)</f>
        <v>0</v>
      </c>
      <c r="Q247" s="58" t="str">
        <f t="shared" si="7"/>
        <v>240.</v>
      </c>
      <c r="R247" s="59">
        <f>'Daftar Pegawai'!I244</f>
        <v>0</v>
      </c>
    </row>
    <row r="248" spans="1:18" s="88" customFormat="1" ht="54.95" customHeight="1" x14ac:dyDescent="0.25">
      <c r="A248" s="44" t="str">
        <f t="shared" si="6"/>
        <v>241.</v>
      </c>
      <c r="B248" s="43" t="str">
        <f>'Rekap Bulanan'!B249</f>
        <v>0
NIP. 0</v>
      </c>
      <c r="C248" s="45">
        <f>'Daftar Pegawai'!H245</f>
        <v>0</v>
      </c>
      <c r="D248" s="45">
        <f>'Daftar Pegawai'!D245</f>
        <v>0</v>
      </c>
      <c r="E248" s="56">
        <f>'Daftar Pegawai'!E245</f>
        <v>0</v>
      </c>
      <c r="F248" s="44">
        <f>'Daftar Pegawai'!F245</f>
        <v>0</v>
      </c>
      <c r="G248" s="57">
        <f>'Daftar Pegawai'!G245</f>
        <v>0</v>
      </c>
      <c r="H248" s="57">
        <f>Table5[[#This Row],[7]]*60%</f>
        <v>0</v>
      </c>
      <c r="I248" s="57">
        <f>'Daftar Pegawai'!G245*40%</f>
        <v>0</v>
      </c>
      <c r="J248" s="57">
        <f>Table5[[#This Row],[8]]+Table5[[#This Row],[9]]</f>
        <v>0</v>
      </c>
      <c r="K248" s="57">
        <f>Table57[[#This Row],[8]]+Table57[[#This Row],[12]]</f>
        <v>0</v>
      </c>
      <c r="L248" s="57">
        <f>Table5[[#This Row],[7]]-Table5[[#This Row],[11]]</f>
        <v>0</v>
      </c>
      <c r="M248" s="94">
        <f>IF(LEFT('Daftar Pegawai'!H245,3)="IV/",15%,
IF(LEFT('Daftar Pegawai'!H245,4)="III/",5%,
IF(LEFT('Daftar Pegawai'!H245,3)="II/",0%,
)
)
)</f>
        <v>0</v>
      </c>
      <c r="N248" s="57">
        <f>Table5[[#This Row],[12]]*Table5[[#This Row],[Column1]]</f>
        <v>0</v>
      </c>
      <c r="O248" s="57">
        <f>Table5[[#This Row],[12]]*1%</f>
        <v>0</v>
      </c>
      <c r="P248" s="57">
        <f>IFERROR(Table5[[#This Row],[12]]-Table5[[#This Row],[13]]-Table5[[#This Row],[14]],)</f>
        <v>0</v>
      </c>
      <c r="Q248" s="58" t="str">
        <f t="shared" si="7"/>
        <v>241.</v>
      </c>
      <c r="R248" s="59">
        <f>'Daftar Pegawai'!I245</f>
        <v>0</v>
      </c>
    </row>
    <row r="249" spans="1:18" s="88" customFormat="1" ht="54.95" customHeight="1" x14ac:dyDescent="0.25">
      <c r="A249" s="44" t="str">
        <f t="shared" si="6"/>
        <v>242.</v>
      </c>
      <c r="B249" s="43" t="str">
        <f>'Rekap Bulanan'!B250</f>
        <v>0
NIP. 0</v>
      </c>
      <c r="C249" s="45">
        <f>'Daftar Pegawai'!H246</f>
        <v>0</v>
      </c>
      <c r="D249" s="45">
        <f>'Daftar Pegawai'!D246</f>
        <v>0</v>
      </c>
      <c r="E249" s="56">
        <f>'Daftar Pegawai'!E246</f>
        <v>0</v>
      </c>
      <c r="F249" s="44">
        <f>'Daftar Pegawai'!F246</f>
        <v>0</v>
      </c>
      <c r="G249" s="57">
        <f>'Daftar Pegawai'!G246</f>
        <v>0</v>
      </c>
      <c r="H249" s="57">
        <f>Table5[[#This Row],[7]]*60%</f>
        <v>0</v>
      </c>
      <c r="I249" s="57">
        <f>'Daftar Pegawai'!G246*40%</f>
        <v>0</v>
      </c>
      <c r="J249" s="57">
        <f>Table5[[#This Row],[8]]+Table5[[#This Row],[9]]</f>
        <v>0</v>
      </c>
      <c r="K249" s="57">
        <f>Table57[[#This Row],[8]]+Table57[[#This Row],[12]]</f>
        <v>0</v>
      </c>
      <c r="L249" s="57">
        <f>Table5[[#This Row],[7]]-Table5[[#This Row],[11]]</f>
        <v>0</v>
      </c>
      <c r="M249" s="94">
        <f>IF(LEFT('Daftar Pegawai'!H246,3)="IV/",15%,
IF(LEFT('Daftar Pegawai'!H246,4)="III/",5%,
IF(LEFT('Daftar Pegawai'!H246,3)="II/",0%,
)
)
)</f>
        <v>0</v>
      </c>
      <c r="N249" s="57">
        <f>Table5[[#This Row],[12]]*Table5[[#This Row],[Column1]]</f>
        <v>0</v>
      </c>
      <c r="O249" s="57">
        <f>Table5[[#This Row],[12]]*1%</f>
        <v>0</v>
      </c>
      <c r="P249" s="57">
        <f>IFERROR(Table5[[#This Row],[12]]-Table5[[#This Row],[13]]-Table5[[#This Row],[14]],)</f>
        <v>0</v>
      </c>
      <c r="Q249" s="58" t="str">
        <f t="shared" si="7"/>
        <v>242.</v>
      </c>
      <c r="R249" s="59">
        <f>'Daftar Pegawai'!I246</f>
        <v>0</v>
      </c>
    </row>
    <row r="250" spans="1:18" s="88" customFormat="1" ht="54.95" customHeight="1" x14ac:dyDescent="0.25">
      <c r="A250" s="44" t="str">
        <f t="shared" si="6"/>
        <v>243.</v>
      </c>
      <c r="B250" s="43" t="str">
        <f>'Rekap Bulanan'!B251</f>
        <v>0
NIP. 0</v>
      </c>
      <c r="C250" s="45">
        <f>'Daftar Pegawai'!H247</f>
        <v>0</v>
      </c>
      <c r="D250" s="45">
        <f>'Daftar Pegawai'!D247</f>
        <v>0</v>
      </c>
      <c r="E250" s="56">
        <f>'Daftar Pegawai'!E247</f>
        <v>0</v>
      </c>
      <c r="F250" s="44">
        <f>'Daftar Pegawai'!F247</f>
        <v>0</v>
      </c>
      <c r="G250" s="57">
        <f>'Daftar Pegawai'!G247</f>
        <v>0</v>
      </c>
      <c r="H250" s="57">
        <f>Table5[[#This Row],[7]]*60%</f>
        <v>0</v>
      </c>
      <c r="I250" s="57">
        <f>'Daftar Pegawai'!G247*40%</f>
        <v>0</v>
      </c>
      <c r="J250" s="57">
        <f>Table5[[#This Row],[8]]+Table5[[#This Row],[9]]</f>
        <v>0</v>
      </c>
      <c r="K250" s="57">
        <f>Table57[[#This Row],[8]]+Table57[[#This Row],[12]]</f>
        <v>0</v>
      </c>
      <c r="L250" s="57">
        <f>Table5[[#This Row],[7]]-Table5[[#This Row],[11]]</f>
        <v>0</v>
      </c>
      <c r="M250" s="94">
        <f>IF(LEFT('Daftar Pegawai'!H247,3)="IV/",15%,
IF(LEFT('Daftar Pegawai'!H247,4)="III/",5%,
IF(LEFT('Daftar Pegawai'!H247,3)="II/",0%,
)
)
)</f>
        <v>0</v>
      </c>
      <c r="N250" s="57">
        <f>Table5[[#This Row],[12]]*Table5[[#This Row],[Column1]]</f>
        <v>0</v>
      </c>
      <c r="O250" s="57">
        <f>Table5[[#This Row],[12]]*1%</f>
        <v>0</v>
      </c>
      <c r="P250" s="57">
        <f>IFERROR(Table5[[#This Row],[12]]-Table5[[#This Row],[13]]-Table5[[#This Row],[14]],)</f>
        <v>0</v>
      </c>
      <c r="Q250" s="58" t="str">
        <f t="shared" si="7"/>
        <v>243.</v>
      </c>
      <c r="R250" s="59">
        <f>'Daftar Pegawai'!I247</f>
        <v>0</v>
      </c>
    </row>
    <row r="251" spans="1:18" s="88" customFormat="1" ht="54.95" customHeight="1" x14ac:dyDescent="0.25">
      <c r="A251" s="44" t="str">
        <f t="shared" si="6"/>
        <v>244.</v>
      </c>
      <c r="B251" s="43" t="str">
        <f>'Rekap Bulanan'!B252</f>
        <v>0
NIP. 0</v>
      </c>
      <c r="C251" s="45">
        <f>'Daftar Pegawai'!H248</f>
        <v>0</v>
      </c>
      <c r="D251" s="45">
        <f>'Daftar Pegawai'!D248</f>
        <v>0</v>
      </c>
      <c r="E251" s="56">
        <f>'Daftar Pegawai'!E248</f>
        <v>0</v>
      </c>
      <c r="F251" s="44">
        <f>'Daftar Pegawai'!F248</f>
        <v>0</v>
      </c>
      <c r="G251" s="57">
        <f>'Daftar Pegawai'!G248</f>
        <v>0</v>
      </c>
      <c r="H251" s="57">
        <f>Table5[[#This Row],[7]]*60%</f>
        <v>0</v>
      </c>
      <c r="I251" s="57">
        <f>'Daftar Pegawai'!G248*40%</f>
        <v>0</v>
      </c>
      <c r="J251" s="57">
        <f>Table5[[#This Row],[8]]+Table5[[#This Row],[9]]</f>
        <v>0</v>
      </c>
      <c r="K251" s="57">
        <f>Table57[[#This Row],[8]]+Table57[[#This Row],[12]]</f>
        <v>0</v>
      </c>
      <c r="L251" s="57">
        <f>Table5[[#This Row],[7]]-Table5[[#This Row],[11]]</f>
        <v>0</v>
      </c>
      <c r="M251" s="94">
        <f>IF(LEFT('Daftar Pegawai'!H248,3)="IV/",15%,
IF(LEFT('Daftar Pegawai'!H248,4)="III/",5%,
IF(LEFT('Daftar Pegawai'!H248,3)="II/",0%,
)
)
)</f>
        <v>0</v>
      </c>
      <c r="N251" s="57">
        <f>Table5[[#This Row],[12]]*Table5[[#This Row],[Column1]]</f>
        <v>0</v>
      </c>
      <c r="O251" s="57">
        <f>Table5[[#This Row],[12]]*1%</f>
        <v>0</v>
      </c>
      <c r="P251" s="57">
        <f>IFERROR(Table5[[#This Row],[12]]-Table5[[#This Row],[13]]-Table5[[#This Row],[14]],)</f>
        <v>0</v>
      </c>
      <c r="Q251" s="58" t="str">
        <f t="shared" si="7"/>
        <v>244.</v>
      </c>
      <c r="R251" s="59">
        <f>'Daftar Pegawai'!I248</f>
        <v>0</v>
      </c>
    </row>
    <row r="252" spans="1:18" s="88" customFormat="1" ht="54.95" customHeight="1" x14ac:dyDescent="0.25">
      <c r="A252" s="44" t="str">
        <f t="shared" si="6"/>
        <v>245.</v>
      </c>
      <c r="B252" s="43" t="str">
        <f>'Rekap Bulanan'!B253</f>
        <v>0
NIP. 0</v>
      </c>
      <c r="C252" s="45">
        <f>'Daftar Pegawai'!H249</f>
        <v>0</v>
      </c>
      <c r="D252" s="45">
        <f>'Daftar Pegawai'!D249</f>
        <v>0</v>
      </c>
      <c r="E252" s="56">
        <f>'Daftar Pegawai'!E249</f>
        <v>0</v>
      </c>
      <c r="F252" s="44">
        <f>'Daftar Pegawai'!F249</f>
        <v>0</v>
      </c>
      <c r="G252" s="57">
        <f>'Daftar Pegawai'!G249</f>
        <v>0</v>
      </c>
      <c r="H252" s="57">
        <f>Table5[[#This Row],[7]]*60%</f>
        <v>0</v>
      </c>
      <c r="I252" s="57">
        <f>'Daftar Pegawai'!G249*40%</f>
        <v>0</v>
      </c>
      <c r="J252" s="57">
        <f>Table5[[#This Row],[8]]+Table5[[#This Row],[9]]</f>
        <v>0</v>
      </c>
      <c r="K252" s="57">
        <f>Table57[[#This Row],[8]]+Table57[[#This Row],[12]]</f>
        <v>0</v>
      </c>
      <c r="L252" s="57">
        <f>Table5[[#This Row],[7]]-Table5[[#This Row],[11]]</f>
        <v>0</v>
      </c>
      <c r="M252" s="94">
        <f>IF(LEFT('Daftar Pegawai'!H249,3)="IV/",15%,
IF(LEFT('Daftar Pegawai'!H249,4)="III/",5%,
IF(LEFT('Daftar Pegawai'!H249,3)="II/",0%,
)
)
)</f>
        <v>0</v>
      </c>
      <c r="N252" s="57">
        <f>Table5[[#This Row],[12]]*Table5[[#This Row],[Column1]]</f>
        <v>0</v>
      </c>
      <c r="O252" s="57">
        <f>Table5[[#This Row],[12]]*1%</f>
        <v>0</v>
      </c>
      <c r="P252" s="57">
        <f>IFERROR(Table5[[#This Row],[12]]-Table5[[#This Row],[13]]-Table5[[#This Row],[14]],)</f>
        <v>0</v>
      </c>
      <c r="Q252" s="58" t="str">
        <f t="shared" si="7"/>
        <v>245.</v>
      </c>
      <c r="R252" s="59">
        <f>'Daftar Pegawai'!I249</f>
        <v>0</v>
      </c>
    </row>
    <row r="253" spans="1:18" s="88" customFormat="1" ht="54.95" customHeight="1" x14ac:dyDescent="0.25">
      <c r="A253" s="44" t="str">
        <f t="shared" si="6"/>
        <v>246.</v>
      </c>
      <c r="B253" s="43" t="str">
        <f>'Rekap Bulanan'!B254</f>
        <v>0
NIP. 0</v>
      </c>
      <c r="C253" s="45">
        <f>'Daftar Pegawai'!H250</f>
        <v>0</v>
      </c>
      <c r="D253" s="45">
        <f>'Daftar Pegawai'!D250</f>
        <v>0</v>
      </c>
      <c r="E253" s="56">
        <f>'Daftar Pegawai'!E250</f>
        <v>0</v>
      </c>
      <c r="F253" s="44">
        <f>'Daftar Pegawai'!F250</f>
        <v>0</v>
      </c>
      <c r="G253" s="57">
        <f>'Daftar Pegawai'!G250</f>
        <v>0</v>
      </c>
      <c r="H253" s="57">
        <f>Table5[[#This Row],[7]]*60%</f>
        <v>0</v>
      </c>
      <c r="I253" s="57">
        <f>'Daftar Pegawai'!G250*40%</f>
        <v>0</v>
      </c>
      <c r="J253" s="57">
        <f>Table5[[#This Row],[8]]+Table5[[#This Row],[9]]</f>
        <v>0</v>
      </c>
      <c r="K253" s="57">
        <f>Table57[[#This Row],[8]]+Table57[[#This Row],[12]]</f>
        <v>0</v>
      </c>
      <c r="L253" s="57">
        <f>Table5[[#This Row],[7]]-Table5[[#This Row],[11]]</f>
        <v>0</v>
      </c>
      <c r="M253" s="94">
        <f>IF(LEFT('Daftar Pegawai'!H250,3)="IV/",15%,
IF(LEFT('Daftar Pegawai'!H250,4)="III/",5%,
IF(LEFT('Daftar Pegawai'!H250,3)="II/",0%,
)
)
)</f>
        <v>0</v>
      </c>
      <c r="N253" s="57">
        <f>Table5[[#This Row],[12]]*Table5[[#This Row],[Column1]]</f>
        <v>0</v>
      </c>
      <c r="O253" s="57">
        <f>Table5[[#This Row],[12]]*1%</f>
        <v>0</v>
      </c>
      <c r="P253" s="57">
        <f>IFERROR(Table5[[#This Row],[12]]-Table5[[#This Row],[13]]-Table5[[#This Row],[14]],)</f>
        <v>0</v>
      </c>
      <c r="Q253" s="58" t="str">
        <f t="shared" si="7"/>
        <v>246.</v>
      </c>
      <c r="R253" s="59">
        <f>'Daftar Pegawai'!I250</f>
        <v>0</v>
      </c>
    </row>
    <row r="254" spans="1:18" s="88" customFormat="1" ht="54.95" customHeight="1" x14ac:dyDescent="0.25">
      <c r="A254" s="44" t="str">
        <f t="shared" si="6"/>
        <v>247.</v>
      </c>
      <c r="B254" s="43" t="str">
        <f>'Rekap Bulanan'!B255</f>
        <v>0
NIP. 0</v>
      </c>
      <c r="C254" s="45">
        <f>'Daftar Pegawai'!H251</f>
        <v>0</v>
      </c>
      <c r="D254" s="45">
        <f>'Daftar Pegawai'!D251</f>
        <v>0</v>
      </c>
      <c r="E254" s="56">
        <f>'Daftar Pegawai'!E251</f>
        <v>0</v>
      </c>
      <c r="F254" s="44">
        <f>'Daftar Pegawai'!F251</f>
        <v>0</v>
      </c>
      <c r="G254" s="57">
        <f>'Daftar Pegawai'!G251</f>
        <v>0</v>
      </c>
      <c r="H254" s="57">
        <f>Table5[[#This Row],[7]]*60%</f>
        <v>0</v>
      </c>
      <c r="I254" s="57">
        <f>'Daftar Pegawai'!G251*40%</f>
        <v>0</v>
      </c>
      <c r="J254" s="57">
        <f>Table5[[#This Row],[8]]+Table5[[#This Row],[9]]</f>
        <v>0</v>
      </c>
      <c r="K254" s="57">
        <f>Table57[[#This Row],[8]]+Table57[[#This Row],[12]]</f>
        <v>0</v>
      </c>
      <c r="L254" s="57">
        <f>Table5[[#This Row],[7]]-Table5[[#This Row],[11]]</f>
        <v>0</v>
      </c>
      <c r="M254" s="94">
        <f>IF(LEFT('Daftar Pegawai'!H251,3)="IV/",15%,
IF(LEFT('Daftar Pegawai'!H251,4)="III/",5%,
IF(LEFT('Daftar Pegawai'!H251,3)="II/",0%,
)
)
)</f>
        <v>0</v>
      </c>
      <c r="N254" s="57">
        <f>Table5[[#This Row],[12]]*Table5[[#This Row],[Column1]]</f>
        <v>0</v>
      </c>
      <c r="O254" s="57">
        <f>Table5[[#This Row],[12]]*1%</f>
        <v>0</v>
      </c>
      <c r="P254" s="57">
        <f>IFERROR(Table5[[#This Row],[12]]-Table5[[#This Row],[13]]-Table5[[#This Row],[14]],)</f>
        <v>0</v>
      </c>
      <c r="Q254" s="58" t="str">
        <f t="shared" si="7"/>
        <v>247.</v>
      </c>
      <c r="R254" s="59">
        <f>'Daftar Pegawai'!I251</f>
        <v>0</v>
      </c>
    </row>
    <row r="255" spans="1:18" s="88" customFormat="1" ht="54.95" customHeight="1" x14ac:dyDescent="0.25">
      <c r="A255" s="44" t="str">
        <f t="shared" si="6"/>
        <v>248.</v>
      </c>
      <c r="B255" s="43" t="str">
        <f>'Rekap Bulanan'!B256</f>
        <v>0
NIP. 0</v>
      </c>
      <c r="C255" s="45">
        <f>'Daftar Pegawai'!H252</f>
        <v>0</v>
      </c>
      <c r="D255" s="45">
        <f>'Daftar Pegawai'!D252</f>
        <v>0</v>
      </c>
      <c r="E255" s="56">
        <f>'Daftar Pegawai'!E252</f>
        <v>0</v>
      </c>
      <c r="F255" s="44">
        <f>'Daftar Pegawai'!F252</f>
        <v>0</v>
      </c>
      <c r="G255" s="57">
        <f>'Daftar Pegawai'!G252</f>
        <v>0</v>
      </c>
      <c r="H255" s="57">
        <f>Table5[[#This Row],[7]]*60%</f>
        <v>0</v>
      </c>
      <c r="I255" s="57">
        <f>'Daftar Pegawai'!G252*40%</f>
        <v>0</v>
      </c>
      <c r="J255" s="57">
        <f>Table5[[#This Row],[8]]+Table5[[#This Row],[9]]</f>
        <v>0</v>
      </c>
      <c r="K255" s="57">
        <f>Table57[[#This Row],[8]]+Table57[[#This Row],[12]]</f>
        <v>0</v>
      </c>
      <c r="L255" s="57">
        <f>Table5[[#This Row],[7]]-Table5[[#This Row],[11]]</f>
        <v>0</v>
      </c>
      <c r="M255" s="94">
        <f>IF(LEFT('Daftar Pegawai'!H252,3)="IV/",15%,
IF(LEFT('Daftar Pegawai'!H252,4)="III/",5%,
IF(LEFT('Daftar Pegawai'!H252,3)="II/",0%,
)
)
)</f>
        <v>0</v>
      </c>
      <c r="N255" s="57">
        <f>Table5[[#This Row],[12]]*Table5[[#This Row],[Column1]]</f>
        <v>0</v>
      </c>
      <c r="O255" s="57">
        <f>Table5[[#This Row],[12]]*1%</f>
        <v>0</v>
      </c>
      <c r="P255" s="57">
        <f>IFERROR(Table5[[#This Row],[12]]-Table5[[#This Row],[13]]-Table5[[#This Row],[14]],)</f>
        <v>0</v>
      </c>
      <c r="Q255" s="58" t="str">
        <f t="shared" si="7"/>
        <v>248.</v>
      </c>
      <c r="R255" s="59">
        <f>'Daftar Pegawai'!I252</f>
        <v>0</v>
      </c>
    </row>
    <row r="256" spans="1:18" s="88" customFormat="1" ht="54.95" customHeight="1" x14ac:dyDescent="0.25">
      <c r="A256" s="44" t="str">
        <f t="shared" si="6"/>
        <v>249.</v>
      </c>
      <c r="B256" s="43" t="str">
        <f>'Rekap Bulanan'!B257</f>
        <v>0
NIP. 0</v>
      </c>
      <c r="C256" s="45">
        <f>'Daftar Pegawai'!H253</f>
        <v>0</v>
      </c>
      <c r="D256" s="45">
        <f>'Daftar Pegawai'!D253</f>
        <v>0</v>
      </c>
      <c r="E256" s="56">
        <f>'Daftar Pegawai'!E253</f>
        <v>0</v>
      </c>
      <c r="F256" s="44">
        <f>'Daftar Pegawai'!F253</f>
        <v>0</v>
      </c>
      <c r="G256" s="57">
        <f>'Daftar Pegawai'!G253</f>
        <v>0</v>
      </c>
      <c r="H256" s="57">
        <f>Table5[[#This Row],[7]]*60%</f>
        <v>0</v>
      </c>
      <c r="I256" s="57">
        <f>'Daftar Pegawai'!G253*40%</f>
        <v>0</v>
      </c>
      <c r="J256" s="57">
        <f>Table5[[#This Row],[8]]+Table5[[#This Row],[9]]</f>
        <v>0</v>
      </c>
      <c r="K256" s="57">
        <f>Table57[[#This Row],[8]]+Table57[[#This Row],[12]]</f>
        <v>0</v>
      </c>
      <c r="L256" s="57">
        <f>Table5[[#This Row],[7]]-Table5[[#This Row],[11]]</f>
        <v>0</v>
      </c>
      <c r="M256" s="94">
        <f>IF(LEFT('Daftar Pegawai'!H253,3)="IV/",15%,
IF(LEFT('Daftar Pegawai'!H253,4)="III/",5%,
IF(LEFT('Daftar Pegawai'!H253,3)="II/",0%,
)
)
)</f>
        <v>0</v>
      </c>
      <c r="N256" s="57">
        <f>Table5[[#This Row],[12]]*Table5[[#This Row],[Column1]]</f>
        <v>0</v>
      </c>
      <c r="O256" s="57">
        <f>Table5[[#This Row],[12]]*1%</f>
        <v>0</v>
      </c>
      <c r="P256" s="57">
        <f>IFERROR(Table5[[#This Row],[12]]-Table5[[#This Row],[13]]-Table5[[#This Row],[14]],)</f>
        <v>0</v>
      </c>
      <c r="Q256" s="58" t="str">
        <f t="shared" si="7"/>
        <v>249.</v>
      </c>
      <c r="R256" s="59">
        <f>'Daftar Pegawai'!I253</f>
        <v>0</v>
      </c>
    </row>
    <row r="257" spans="1:18" s="88" customFormat="1" ht="54.95" customHeight="1" x14ac:dyDescent="0.25">
      <c r="A257" s="44" t="str">
        <f t="shared" si="6"/>
        <v>250.</v>
      </c>
      <c r="B257" s="43" t="str">
        <f>'Rekap Bulanan'!B258</f>
        <v>0
NIP. 0</v>
      </c>
      <c r="C257" s="45">
        <f>'Daftar Pegawai'!H254</f>
        <v>0</v>
      </c>
      <c r="D257" s="45">
        <f>'Daftar Pegawai'!D254</f>
        <v>0</v>
      </c>
      <c r="E257" s="56">
        <f>'Daftar Pegawai'!E254</f>
        <v>0</v>
      </c>
      <c r="F257" s="44">
        <f>'Daftar Pegawai'!F254</f>
        <v>0</v>
      </c>
      <c r="G257" s="57">
        <f>'Daftar Pegawai'!G254</f>
        <v>0</v>
      </c>
      <c r="H257" s="57">
        <f>Table5[[#This Row],[7]]*60%</f>
        <v>0</v>
      </c>
      <c r="I257" s="57">
        <f>'Daftar Pegawai'!G254*40%</f>
        <v>0</v>
      </c>
      <c r="J257" s="57">
        <f>Table5[[#This Row],[8]]+Table5[[#This Row],[9]]</f>
        <v>0</v>
      </c>
      <c r="K257" s="57">
        <f>Table57[[#This Row],[8]]+Table57[[#This Row],[12]]</f>
        <v>0</v>
      </c>
      <c r="L257" s="57">
        <f>Table5[[#This Row],[7]]-Table5[[#This Row],[11]]</f>
        <v>0</v>
      </c>
      <c r="M257" s="94">
        <f>IF(LEFT('Daftar Pegawai'!H254,3)="IV/",15%,
IF(LEFT('Daftar Pegawai'!H254,4)="III/",5%,
IF(LEFT('Daftar Pegawai'!H254,3)="II/",0%,
)
)
)</f>
        <v>0</v>
      </c>
      <c r="N257" s="57">
        <f>Table5[[#This Row],[12]]*Table5[[#This Row],[Column1]]</f>
        <v>0</v>
      </c>
      <c r="O257" s="57">
        <f>Table5[[#This Row],[12]]*1%</f>
        <v>0</v>
      </c>
      <c r="P257" s="57">
        <f>IFERROR(Table5[[#This Row],[12]]-Table5[[#This Row],[13]]-Table5[[#This Row],[14]],)</f>
        <v>0</v>
      </c>
      <c r="Q257" s="58" t="str">
        <f t="shared" si="7"/>
        <v>250.</v>
      </c>
      <c r="R257" s="59">
        <f>'Daftar Pegawai'!I254</f>
        <v>0</v>
      </c>
    </row>
    <row r="258" spans="1:18" ht="3.75" customHeight="1" x14ac:dyDescent="0.2">
      <c r="Q258" s="95"/>
    </row>
    <row r="259" spans="1:18" s="89" customFormat="1" ht="35.25" customHeight="1" x14ac:dyDescent="0.25">
      <c r="A259" s="293" t="s">
        <v>122</v>
      </c>
      <c r="B259" s="294"/>
      <c r="C259" s="294"/>
      <c r="D259" s="294"/>
      <c r="E259" s="294"/>
      <c r="F259" s="294"/>
      <c r="G259" s="294"/>
      <c r="H259" s="294"/>
      <c r="I259" s="294"/>
      <c r="J259" s="294"/>
      <c r="K259" s="295"/>
      <c r="L259" s="61">
        <f>SUM(Table5[12])</f>
        <v>0</v>
      </c>
      <c r="M259" s="61"/>
      <c r="N259" s="61">
        <f>SUM(Table5[13])</f>
        <v>0</v>
      </c>
      <c r="O259" s="61">
        <f>SUM(Table5[14])</f>
        <v>0</v>
      </c>
      <c r="P259" s="61">
        <f>SUM(Table5[15])</f>
        <v>0</v>
      </c>
      <c r="Q259" s="62"/>
      <c r="R259" s="63"/>
    </row>
    <row r="260" spans="1:18" s="89" customFormat="1" ht="35.25" customHeight="1" x14ac:dyDescent="0.25">
      <c r="A260" s="296" t="s">
        <v>123</v>
      </c>
      <c r="B260" s="297"/>
      <c r="C260" s="206"/>
      <c r="D260" s="298" t="e">
        <v>#NAME?</v>
      </c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9"/>
    </row>
    <row r="261" spans="1:18" x14ac:dyDescent="0.2">
      <c r="D261" s="95"/>
      <c r="G261" s="135"/>
      <c r="H261" s="22"/>
      <c r="I261" s="95"/>
      <c r="Q261" s="95"/>
    </row>
    <row r="262" spans="1:18" x14ac:dyDescent="0.2">
      <c r="D262" s="95"/>
      <c r="G262" s="135"/>
      <c r="H262" s="22"/>
      <c r="I262" s="300"/>
      <c r="J262" s="300"/>
      <c r="Q262" s="95"/>
    </row>
    <row r="263" spans="1:18" x14ac:dyDescent="0.2">
      <c r="D263" s="95"/>
      <c r="G263" s="135"/>
      <c r="H263" s="22"/>
      <c r="I263" s="95"/>
      <c r="Q263" s="96"/>
    </row>
    <row r="264" spans="1:18" ht="14.25" x14ac:dyDescent="0.2">
      <c r="D264" s="96"/>
      <c r="G264" s="135"/>
      <c r="H264" s="22"/>
      <c r="I264" s="292"/>
      <c r="J264" s="292"/>
      <c r="Q264" s="136" t="str">
        <f>'Form TTD'!C18&amp;", "&amp;'Form TTD'!C19</f>
        <v>ISI LOKASI BADAN/DINAS/KANTOR/SEKRETARIAT, .............................</v>
      </c>
    </row>
    <row r="265" spans="1:18" ht="14.25" x14ac:dyDescent="0.2">
      <c r="A265" s="137"/>
      <c r="B265" s="137"/>
      <c r="C265" s="136"/>
      <c r="D265" s="136" t="s">
        <v>124</v>
      </c>
      <c r="E265" s="137"/>
      <c r="F265" s="137"/>
      <c r="G265" s="138"/>
      <c r="H265" s="139"/>
      <c r="I265" s="136"/>
      <c r="J265" s="137"/>
      <c r="K265" s="140" t="s">
        <v>125</v>
      </c>
      <c r="N265" s="136"/>
      <c r="Q265" s="137"/>
    </row>
    <row r="266" spans="1:18" ht="9.75" customHeight="1" x14ac:dyDescent="0.2">
      <c r="A266" s="137"/>
      <c r="B266" s="137"/>
      <c r="C266" s="136"/>
      <c r="D266" s="137"/>
      <c r="E266" s="137"/>
      <c r="F266" s="137"/>
      <c r="G266" s="138"/>
      <c r="H266" s="139"/>
      <c r="I266" s="137"/>
      <c r="J266" s="137"/>
      <c r="K266" s="140"/>
      <c r="N266" s="136"/>
      <c r="Q266" s="136"/>
    </row>
    <row r="267" spans="1:18" ht="14.25" x14ac:dyDescent="0.2">
      <c r="A267" s="137"/>
      <c r="B267" s="137"/>
      <c r="C267" s="136"/>
      <c r="D267" s="136" t="s">
        <v>126</v>
      </c>
      <c r="E267" s="137"/>
      <c r="F267" s="137"/>
      <c r="G267" s="138"/>
      <c r="H267" s="141"/>
      <c r="I267" s="141"/>
      <c r="J267" s="141"/>
      <c r="K267" s="140" t="s">
        <v>127</v>
      </c>
      <c r="N267" s="136"/>
      <c r="Q267" s="136" t="s">
        <v>128</v>
      </c>
    </row>
    <row r="268" spans="1:18" ht="14.25" x14ac:dyDescent="0.2">
      <c r="A268" s="137"/>
      <c r="B268" s="137"/>
      <c r="C268" s="136"/>
      <c r="D268" s="136"/>
      <c r="E268" s="137"/>
      <c r="F268" s="137"/>
      <c r="G268" s="138"/>
      <c r="H268" s="141"/>
      <c r="I268" s="141"/>
      <c r="J268" s="141"/>
      <c r="K268" s="140" t="s">
        <v>129</v>
      </c>
      <c r="N268" s="136"/>
      <c r="Q268" s="137"/>
    </row>
    <row r="269" spans="1:18" ht="14.25" x14ac:dyDescent="0.2">
      <c r="A269" s="137"/>
      <c r="B269" s="137"/>
      <c r="C269" s="136"/>
      <c r="D269" s="136"/>
      <c r="E269" s="137"/>
      <c r="F269" s="137"/>
      <c r="G269" s="138"/>
      <c r="H269" s="139"/>
      <c r="I269" s="137"/>
      <c r="J269" s="137"/>
      <c r="K269" s="142"/>
      <c r="Q269" s="137"/>
    </row>
    <row r="270" spans="1:18" ht="14.25" x14ac:dyDescent="0.2">
      <c r="A270" s="137"/>
      <c r="B270" s="137"/>
      <c r="C270" s="136"/>
      <c r="D270" s="136"/>
      <c r="E270" s="137"/>
      <c r="F270" s="137"/>
      <c r="G270" s="138"/>
      <c r="H270" s="139"/>
      <c r="I270" s="137"/>
      <c r="J270" s="137"/>
      <c r="K270" s="142"/>
      <c r="Q270" s="137"/>
    </row>
    <row r="271" spans="1:18" ht="14.25" x14ac:dyDescent="0.2">
      <c r="A271" s="137"/>
      <c r="B271" s="137"/>
      <c r="C271" s="136"/>
      <c r="D271" s="136"/>
      <c r="E271" s="137"/>
      <c r="F271" s="137"/>
      <c r="G271" s="138"/>
      <c r="H271" s="139"/>
      <c r="I271" s="137"/>
      <c r="J271" s="137"/>
      <c r="K271" s="142"/>
      <c r="Q271" s="137"/>
    </row>
    <row r="272" spans="1:18" ht="14.25" x14ac:dyDescent="0.2">
      <c r="A272" s="137"/>
      <c r="B272" s="137"/>
      <c r="C272" s="136"/>
      <c r="D272" s="136"/>
      <c r="E272" s="137"/>
      <c r="F272" s="137"/>
      <c r="G272" s="138"/>
      <c r="H272" s="139"/>
      <c r="I272" s="137"/>
      <c r="J272" s="137"/>
      <c r="K272" s="142"/>
      <c r="Q272" s="137"/>
    </row>
    <row r="273" spans="1:17" ht="14.25" x14ac:dyDescent="0.2">
      <c r="A273" s="137"/>
      <c r="B273" s="137"/>
      <c r="C273" s="136"/>
      <c r="D273" s="143" t="str">
        <f>'Form TTD'!C25</f>
        <v>MR. BBB</v>
      </c>
      <c r="E273" s="137"/>
      <c r="F273" s="137"/>
      <c r="G273" s="138"/>
      <c r="H273" s="139"/>
      <c r="I273" s="143"/>
      <c r="J273" s="137"/>
      <c r="K273" s="144" t="str">
        <f>'Form TTD'!C22</f>
        <v>MR. AAA</v>
      </c>
      <c r="N273" s="143"/>
      <c r="Q273" s="143" t="str">
        <f>'Form TTD'!C28</f>
        <v>MRS. CC</v>
      </c>
    </row>
    <row r="274" spans="1:17" ht="14.25" x14ac:dyDescent="0.2">
      <c r="A274" s="137"/>
      <c r="B274" s="137"/>
      <c r="C274" s="136"/>
      <c r="D274" s="136" t="str">
        <f>"NIP. "&amp;'Form TTD'!C24</f>
        <v>NIP. 19XXXXXX XXXXXX X XXX</v>
      </c>
      <c r="E274" s="137"/>
      <c r="F274" s="137"/>
      <c r="G274" s="138"/>
      <c r="H274" s="139"/>
      <c r="I274" s="145"/>
      <c r="J274" s="137"/>
      <c r="K274" s="140" t="str">
        <f>"NIP. " &amp;'Form TTD'!C21</f>
        <v>NIP. 19XXXXXX XXXXXX X XXX</v>
      </c>
      <c r="N274" s="136"/>
      <c r="Q274" s="136" t="str">
        <f>"NIP. " &amp; 'Form TTD'!C27</f>
        <v>NIP. 19XXXXXX XXXXXX X XXX</v>
      </c>
    </row>
    <row r="275" spans="1:17" x14ac:dyDescent="0.2">
      <c r="D275" s="95"/>
      <c r="G275" s="135"/>
      <c r="H275" s="22"/>
    </row>
    <row r="276" spans="1:17" x14ac:dyDescent="0.2">
      <c r="G276" s="135"/>
      <c r="H276" s="22"/>
    </row>
    <row r="277" spans="1:17" x14ac:dyDescent="0.2">
      <c r="G277" s="135"/>
      <c r="H277" s="22"/>
    </row>
    <row r="278" spans="1:17" x14ac:dyDescent="0.2">
      <c r="G278" s="135"/>
      <c r="H278" s="22"/>
    </row>
    <row r="279" spans="1:17" x14ac:dyDescent="0.2">
      <c r="G279" s="135"/>
      <c r="H279" s="22"/>
    </row>
    <row r="280" spans="1:17" x14ac:dyDescent="0.2">
      <c r="G280" s="135"/>
      <c r="H280" s="22"/>
    </row>
    <row r="281" spans="1:17" x14ac:dyDescent="0.2">
      <c r="G281" s="135"/>
      <c r="H281" s="22"/>
    </row>
    <row r="282" spans="1:17" x14ac:dyDescent="0.2">
      <c r="G282" s="135"/>
      <c r="H282" s="22"/>
    </row>
    <row r="283" spans="1:17" x14ac:dyDescent="0.2">
      <c r="G283" s="135"/>
      <c r="H283" s="22"/>
    </row>
    <row r="284" spans="1:17" x14ac:dyDescent="0.2">
      <c r="G284" s="135"/>
      <c r="H284" s="22"/>
    </row>
    <row r="285" spans="1:17" x14ac:dyDescent="0.2">
      <c r="G285" s="135"/>
      <c r="H285" s="22"/>
    </row>
    <row r="286" spans="1:17" x14ac:dyDescent="0.2">
      <c r="G286" s="135"/>
      <c r="H286" s="22"/>
    </row>
    <row r="287" spans="1:17" x14ac:dyDescent="0.2">
      <c r="G287" s="135"/>
      <c r="H287" s="22"/>
    </row>
    <row r="288" spans="1:17" x14ac:dyDescent="0.2">
      <c r="G288" s="146"/>
      <c r="H288" s="22"/>
    </row>
    <row r="289" spans="2:8" x14ac:dyDescent="0.2">
      <c r="G289" s="147"/>
      <c r="H289" s="22"/>
    </row>
    <row r="290" spans="2:8" x14ac:dyDescent="0.2">
      <c r="H290" s="22"/>
    </row>
    <row r="291" spans="2:8" x14ac:dyDescent="0.2">
      <c r="G291" s="148"/>
      <c r="H291" s="22"/>
    </row>
    <row r="292" spans="2:8" x14ac:dyDescent="0.2">
      <c r="B292" s="90"/>
      <c r="C292" s="207"/>
      <c r="D292" s="90"/>
      <c r="E292" s="91"/>
      <c r="F292" s="91"/>
      <c r="H292" s="22"/>
    </row>
    <row r="293" spans="2:8" x14ac:dyDescent="0.2">
      <c r="B293" s="92"/>
      <c r="C293" s="207"/>
      <c r="D293" s="92"/>
      <c r="E293" s="92"/>
      <c r="F293" s="92"/>
      <c r="H293" s="22"/>
    </row>
    <row r="294" spans="2:8" x14ac:dyDescent="0.2">
      <c r="H294" s="22"/>
    </row>
    <row r="295" spans="2:8" x14ac:dyDescent="0.2">
      <c r="B295" s="90"/>
      <c r="C295" s="207"/>
      <c r="D295" s="90"/>
      <c r="E295" s="91"/>
      <c r="F295" s="91"/>
      <c r="H295" s="22"/>
    </row>
    <row r="296" spans="2:8" x14ac:dyDescent="0.2">
      <c r="B296" s="92"/>
      <c r="C296" s="207"/>
      <c r="D296" s="92"/>
      <c r="E296" s="92"/>
      <c r="F296" s="92"/>
    </row>
    <row r="300" spans="2:8" x14ac:dyDescent="0.2">
      <c r="B300" s="90"/>
      <c r="C300" s="207"/>
      <c r="D300" s="90"/>
      <c r="E300" s="92"/>
    </row>
    <row r="301" spans="2:8" x14ac:dyDescent="0.2">
      <c r="B301" s="92"/>
      <c r="C301" s="207"/>
      <c r="D301" s="92"/>
      <c r="E301" s="92"/>
    </row>
    <row r="312" spans="8:9" x14ac:dyDescent="0.2">
      <c r="H312" s="149"/>
      <c r="I312" s="147"/>
    </row>
  </sheetData>
  <sheetProtection password="CC3D" sheet="1" objects="1" scenarios="1" formatRows="0"/>
  <mergeCells count="22">
    <mergeCell ref="I264:J264"/>
    <mergeCell ref="Q5:Q6"/>
    <mergeCell ref="R5:R6"/>
    <mergeCell ref="A259:K259"/>
    <mergeCell ref="A260:B260"/>
    <mergeCell ref="D260:R260"/>
    <mergeCell ref="I262:J262"/>
    <mergeCell ref="K5:K6"/>
    <mergeCell ref="L5:L6"/>
    <mergeCell ref="N5:N6"/>
    <mergeCell ref="O5:O6"/>
    <mergeCell ref="P5:P6"/>
    <mergeCell ref="B1:R1"/>
    <mergeCell ref="B4:R4"/>
    <mergeCell ref="A5:A6"/>
    <mergeCell ref="B5:B6"/>
    <mergeCell ref="D5:D6"/>
    <mergeCell ref="E5:E6"/>
    <mergeCell ref="F5:F6"/>
    <mergeCell ref="G5:G6"/>
    <mergeCell ref="H5:J5"/>
    <mergeCell ref="C5:C6"/>
  </mergeCells>
  <printOptions horizontalCentered="1"/>
  <pageMargins left="0.11811023622047245" right="0.11811023622047245" top="0.15748031496062992" bottom="0.31496062992125984" header="0.15748031496062992" footer="0.15748031496062992"/>
  <pageSetup paperSize="400" scale="60" orientation="landscape" horizontalDpi="4294967292" verticalDpi="0" r:id="rId1"/>
  <headerFooter>
    <oddFooter>&amp;L&amp;"Tahoma,Italic"&amp;9Halaman &amp;P dari &amp;N Halaman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Setting</vt:lpstr>
      <vt:lpstr>Form TTD</vt:lpstr>
      <vt:lpstr>Besaran TPP </vt:lpstr>
      <vt:lpstr>Daftar Pegawai</vt:lpstr>
      <vt:lpstr>Rekap Harian</vt:lpstr>
      <vt:lpstr>Rekap Bulanan</vt:lpstr>
      <vt:lpstr>Rekap Pemotongan</vt:lpstr>
      <vt:lpstr>Detil Pemotongan</vt:lpstr>
      <vt:lpstr>Daftar Bayar TPP</vt:lpstr>
      <vt:lpstr>'Detil Pemotongan'!pilihkelas</vt:lpstr>
      <vt:lpstr>pilihkelas</vt:lpstr>
      <vt:lpstr>'Besaran TPP '!Print_Area</vt:lpstr>
      <vt:lpstr>'Daftar Bayar TPP'!Print_Area</vt:lpstr>
      <vt:lpstr>'Rekap Bulanan'!Print_Area</vt:lpstr>
      <vt:lpstr>'Rekap Pemotongan'!Print_Area</vt:lpstr>
      <vt:lpstr>'Daftar Bayar TPP'!Print_Titles</vt:lpstr>
      <vt:lpstr>'Rekap Bulanan'!Print_Titles</vt:lpstr>
      <vt:lpstr>'Rekap Pemotongan'!Print_Titles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Loen</dc:creator>
  <cp:lastModifiedBy>USER</cp:lastModifiedBy>
  <cp:lastPrinted>2022-09-22T07:59:51Z</cp:lastPrinted>
  <dcterms:created xsi:type="dcterms:W3CDTF">2022-09-16T03:33:18Z</dcterms:created>
  <dcterms:modified xsi:type="dcterms:W3CDTF">2022-10-24T04:28:06Z</dcterms:modified>
</cp:coreProperties>
</file>